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Ad Spend" sheetId="2" r:id="rId5"/>
    <sheet state="visible" name="Refunds" sheetId="3" r:id="rId6"/>
    <sheet state="visible" name="Product Nam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3">
      <text>
        <t xml:space="preserve">15% and calculated on the gross recovery value.</t>
      </text>
    </comment>
    <comment authorId="0" ref="T3">
      <text>
        <t xml:space="preserve">The maximum recovered value is 5% to 20%* of the average selling price of your ASIN. There is no guarantee of the amount that you will recover through FBA Liquidations.</t>
      </text>
    </comment>
    <comment authorId="0" ref="U3">
      <text>
        <t xml:space="preserve">Amazon will first determine the value of your inventory, evaluating several factors including:
Your sales history
The average FBA selling price on Amazon
The sales history of the specific ASIN
***Compare to the net margin after Ads w/o COGS</t>
      </text>
    </comment>
    <comment authorId="0" ref="B71">
      <text>
        <t xml:space="preserve">estimate</t>
      </text>
    </comment>
    <comment authorId="0" ref="B72">
      <text>
        <t xml:space="preserve">estimate</t>
      </text>
    </comment>
    <comment authorId="0" ref="B76">
      <text>
        <t xml:space="preserve">estimate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1">
      <text>
        <t xml:space="preserve">B07BRCLWYS
B07FZB6Y5Y
B07BRFF8CL
B098TQKMVT
B0DDY33BY8
B0DDY5SC1H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4">
      <text>
        <t xml:space="preserve">per cubic foot</t>
      </text>
    </comment>
    <comment authorId="0" ref="B6">
      <text>
        <t xml:space="preserve">per cu ft.</t>
      </text>
    </comment>
    <comment authorId="0" ref="B8">
      <text>
        <t xml:space="preserve">Total stock - estimated Monthly Sales</t>
      </text>
    </comment>
    <comment authorId="0" ref="U17">
      <text>
        <t xml:space="preserve">$6.90 per cubic foot or $0.15 per unit, whichever is greater</t>
      </text>
    </comment>
    <comment authorId="0" ref="J259">
      <text>
        <t xml:space="preserve">$0.50/unit</t>
      </text>
    </comment>
  </commentList>
</comments>
</file>

<file path=xl/sharedStrings.xml><?xml version="1.0" encoding="utf-8"?>
<sst xmlns="http://schemas.openxmlformats.org/spreadsheetml/2006/main" count="501" uniqueCount="154">
  <si>
    <r>
      <rPr>
        <rFont val="Calibri"/>
        <b/>
        <color theme="1"/>
        <sz val="9.0"/>
      </rPr>
      <t>AVERAGE AD SPEND USED (3 Months)</t>
    </r>
    <r>
      <rPr>
        <rFont val="Calibri"/>
        <b/>
        <color theme="1"/>
        <sz val="9.0"/>
      </rPr>
      <t xml:space="preserve">
</t>
    </r>
    <r>
      <rPr>
        <rFont val="Calibri"/>
        <b val="0"/>
        <color theme="1"/>
        <sz val="9.0"/>
      </rPr>
      <t>(TOTAL AD SPEND / TOTAL NO OF UNIT(S) SOLD</t>
    </r>
  </si>
  <si>
    <t>COGS Per unit</t>
  </si>
  <si>
    <t>STOCK DURATION</t>
  </si>
  <si>
    <t>REMOVAL 
Amazon stock only</t>
  </si>
  <si>
    <t>LIQUIDATION 10%</t>
  </si>
  <si>
    <t xml:space="preserve">OVERALL SELLING COST        
Amazon Stock Only                </t>
  </si>
  <si>
    <t xml:space="preserve"> Expected Gross Revenue</t>
  </si>
  <si>
    <t>Difference of Selling Cost - Gross Revenue</t>
  </si>
  <si>
    <t>Total COGS (Amazon Stock)</t>
  </si>
  <si>
    <t>Profit/Loss</t>
  </si>
  <si>
    <t>Net Margin (after ads)</t>
  </si>
  <si>
    <t>Net Margin (after ads) w/o long term storage fee</t>
  </si>
  <si>
    <t>Net Margin (after ads) w/o COGS</t>
  </si>
  <si>
    <t>Net Margin (after ads) w/o COGS &amp; Long Term Storage Fee</t>
  </si>
  <si>
    <t>Remarks</t>
  </si>
  <si>
    <t>Tilen's Comments</t>
  </si>
  <si>
    <t>Product</t>
  </si>
  <si>
    <t>SKU</t>
  </si>
  <si>
    <t>ASIN</t>
  </si>
  <si>
    <t>Selling Price</t>
  </si>
  <si>
    <t>Daily Sales Average
(7 days)</t>
  </si>
  <si>
    <t>Daily Sales Average
(30 days)</t>
  </si>
  <si>
    <t>Daily Sales Average (Used)</t>
  </si>
  <si>
    <t>Amazon Stock</t>
  </si>
  <si>
    <t>3PL Stock</t>
  </si>
  <si>
    <t>Total Stock</t>
  </si>
  <si>
    <t>Days</t>
  </si>
  <si>
    <t xml:space="preserve"> Months</t>
  </si>
  <si>
    <t>Removal fee per unit</t>
  </si>
  <si>
    <t>Total Removal Fee</t>
  </si>
  <si>
    <t>Processing Fee per unit</t>
  </si>
  <si>
    <t xml:space="preserve">Total Processing Fee </t>
  </si>
  <si>
    <t>Referral Fee 15%</t>
  </si>
  <si>
    <t>Total Liquidation Fees</t>
  </si>
  <si>
    <t>Gross Recovery Value</t>
  </si>
  <si>
    <t>Net Recovery Value</t>
  </si>
  <si>
    <t>FBA Fee per unit</t>
  </si>
  <si>
    <t>Total FBA Fee</t>
  </si>
  <si>
    <t>Referral Fee</t>
  </si>
  <si>
    <t xml:space="preserve"> Storage Fee</t>
  </si>
  <si>
    <t>Long-term Storage Fee</t>
  </si>
  <si>
    <t>Ad Spend</t>
  </si>
  <si>
    <t>Refund Cost</t>
  </si>
  <si>
    <t>Total Selling Cost</t>
  </si>
  <si>
    <t>Daily Sales Average</t>
  </si>
  <si>
    <t>Days of stock to leave on Amazon</t>
  </si>
  <si>
    <t>Quantities to remove</t>
  </si>
  <si>
    <t>If we resell:</t>
  </si>
  <si>
    <t>Removal Expenses Included</t>
  </si>
  <si>
    <t>Gross Revenue</t>
  </si>
  <si>
    <t>AMZ Removal Cost</t>
  </si>
  <si>
    <t>FBA Fee</t>
  </si>
  <si>
    <t>AMZ Referral Fee</t>
  </si>
  <si>
    <t>AMZ Storage Fee</t>
  </si>
  <si>
    <t>PPC cost</t>
  </si>
  <si>
    <t>3PL Fees</t>
  </si>
  <si>
    <t>Reshipping to Amazon</t>
  </si>
  <si>
    <t>COGS</t>
  </si>
  <si>
    <t>Total Expenses</t>
  </si>
  <si>
    <t>Estimated Profit (w/o COGS)</t>
  </si>
  <si>
    <t>Estimated Profit</t>
  </si>
  <si>
    <t>Average Ad Spend</t>
  </si>
  <si>
    <t>Shipment Fees (3PL to AMZ)</t>
  </si>
  <si>
    <t>Month of Calculation:</t>
  </si>
  <si>
    <t>May</t>
  </si>
  <si>
    <t>USA</t>
  </si>
  <si>
    <t>Ad Spend
per Unit</t>
  </si>
  <si>
    <t>Units Sold</t>
  </si>
  <si>
    <t>VARIANTS</t>
  </si>
  <si>
    <t>Total</t>
  </si>
  <si>
    <t>6 Months (past data)</t>
  </si>
  <si>
    <t>Month of Calcuation:</t>
  </si>
  <si>
    <t>Lost Sales</t>
  </si>
  <si>
    <t>Cost of returned items</t>
  </si>
  <si>
    <t>PRODUCT</t>
  </si>
  <si>
    <t>Refund Qty. (units)</t>
  </si>
  <si>
    <t>Average Refund Rate last 6 months</t>
  </si>
  <si>
    <t>Product Price</t>
  </si>
  <si>
    <t>Refund Amount</t>
  </si>
  <si>
    <t>Total COGS</t>
  </si>
  <si>
    <t>Return Fee</t>
  </si>
  <si>
    <t>Removal Fee</t>
  </si>
  <si>
    <t>Cost of Returned Items</t>
  </si>
  <si>
    <t>Return Percentage per Item</t>
  </si>
  <si>
    <t>Refund Cost per unit</t>
  </si>
  <si>
    <t>REGULAR MONTHLY STORAGE FEES</t>
  </si>
  <si>
    <t>Calculation Month</t>
  </si>
  <si>
    <t>LONG-TERM STORAGE FEES</t>
  </si>
  <si>
    <t>Item Volume
(cubic feet)</t>
  </si>
  <si>
    <t>Last updated December 30, 2024, 8:00 AM</t>
  </si>
  <si>
    <t>Base Rate Q4</t>
  </si>
  <si>
    <t>Inventory Age</t>
  </si>
  <si>
    <t>Units</t>
  </si>
  <si>
    <t>Long-term storage Fee</t>
  </si>
  <si>
    <t>Base Rate Q1-Q3</t>
  </si>
  <si>
    <t>0-30 days</t>
  </si>
  <si>
    <t>Utilization Surcharge Rate</t>
  </si>
  <si>
    <t>Estimated Monthly Sales</t>
  </si>
  <si>
    <t>31-60 days</t>
  </si>
  <si>
    <t>61-90 days</t>
  </si>
  <si>
    <t>Months</t>
  </si>
  <si>
    <t xml:space="preserve">Amazon Stock </t>
  </si>
  <si>
    <t>Item Volume</t>
  </si>
  <si>
    <t>Total Volume</t>
  </si>
  <si>
    <t>Base Rate</t>
  </si>
  <si>
    <t>Estimated Monthly Storage Fees</t>
  </si>
  <si>
    <t>Remain  Montly Sales</t>
  </si>
  <si>
    <t>Remain Sales</t>
  </si>
  <si>
    <t>Estimated Aged Inventory Surchage</t>
  </si>
  <si>
    <t>91-120 days</t>
  </si>
  <si>
    <t>121-150 days</t>
  </si>
  <si>
    <t>151-180 days</t>
  </si>
  <si>
    <t>181-210 days</t>
  </si>
  <si>
    <t>211-240 days</t>
  </si>
  <si>
    <t>241-270 days</t>
  </si>
  <si>
    <t>271-300 days</t>
  </si>
  <si>
    <t>301-330 days</t>
  </si>
  <si>
    <t>331-365 days</t>
  </si>
  <si>
    <t>365+ days</t>
  </si>
  <si>
    <t>January</t>
  </si>
  <si>
    <t>IF WE RESELL</t>
  </si>
  <si>
    <t>75 days stocks</t>
  </si>
  <si>
    <t>21 days stocks</t>
  </si>
  <si>
    <t>30 days stocks</t>
  </si>
  <si>
    <t>Storage fee per cubic foot</t>
  </si>
  <si>
    <t>Units per box:</t>
  </si>
  <si>
    <t>Cubic Ft./box</t>
  </si>
  <si>
    <t>Units per Box</t>
  </si>
  <si>
    <t>Stock level Required: 50 days of stock</t>
  </si>
  <si>
    <t>3PL Outbound Fee</t>
  </si>
  <si>
    <t>3PL Inbound Fee</t>
  </si>
  <si>
    <t>Month</t>
  </si>
  <si>
    <t>Current Amazon Stock</t>
  </si>
  <si>
    <t>Ship from 3PL</t>
  </si>
  <si>
    <t>Total Amazon Stock</t>
  </si>
  <si>
    <t>Volume per unit</t>
  </si>
  <si>
    <t>Rate (Base + Subcharge)</t>
  </si>
  <si>
    <t>Monthly Storage Fee</t>
  </si>
  <si>
    <t>Pick and Pack Per Order Fee</t>
  </si>
  <si>
    <t>Pick and Pack Per Unit Fee</t>
  </si>
  <si>
    <t>Storage Fee</t>
  </si>
  <si>
    <t>Handling Fee (per return order)</t>
  </si>
  <si>
    <t>Handling Fee Returns (per unit)</t>
  </si>
  <si>
    <t>BOX DIMENSIONS</t>
  </si>
  <si>
    <t>LENGTH</t>
  </si>
  <si>
    <t>WIDTH</t>
  </si>
  <si>
    <t>HEIGHT</t>
  </si>
  <si>
    <t>Cubic Inches</t>
  </si>
  <si>
    <t>Cubic Feet</t>
  </si>
  <si>
    <t>Storage fee per box</t>
  </si>
  <si>
    <t>Inches</t>
  </si>
  <si>
    <t>PALLET DIMENSIONS</t>
  </si>
  <si>
    <t>No of boxes per pallet</t>
  </si>
  <si>
    <t>Total 3PL 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</si>
</sst>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,##0.0000"/>
    <numFmt numFmtId="165" formatCode="#,##0.000"/>
    <numFmt numFmtId="166" formatCode="&quot;$&quot;#,##0.00"/>
    <numFmt numFmtId="167" formatCode="#,##0.0000;(#,##0.0000)"/>
    <numFmt numFmtId="168" formatCode="#,##0.00;(#,##0.00)"/>
    <numFmt numFmtId="169" formatCode="0.0000"/>
    <numFmt numFmtId="170" formatCode="0.000"/>
  </numFmts>
  <fonts count="25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sz val="9.0"/>
      <color rgb="FFFFFFFF"/>
      <name val="Calibri"/>
    </font>
    <font>
      <color theme="1"/>
      <name val="Arial"/>
    </font>
    <font/>
    <font>
      <sz val="9.0"/>
      <color theme="1"/>
      <name val="Serif"/>
    </font>
    <font>
      <color theme="1"/>
      <name val="Arial"/>
      <scheme val="minor"/>
    </font>
    <font>
      <sz val="9.0"/>
      <color theme="1"/>
      <name val="Arial"/>
    </font>
    <font>
      <b/>
      <sz val="9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b/>
      <i/>
      <sz val="8.0"/>
      <color theme="1"/>
      <name val="Arial"/>
      <scheme val="minor"/>
    </font>
    <font>
      <b/>
      <sz val="8.0"/>
      <color rgb="FFFFFFFF"/>
      <name val="Arial"/>
      <scheme val="minor"/>
    </font>
    <font>
      <sz val="8.0"/>
      <color rgb="FFFFFFFF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</font>
    <font>
      <sz val="8.0"/>
      <color rgb="FF4A86E8"/>
      <name val="Arial"/>
      <scheme val="minor"/>
    </font>
    <font>
      <b/>
      <sz val="8.0"/>
      <color theme="1"/>
      <name val="Arial"/>
    </font>
    <font>
      <sz val="8.0"/>
      <color rgb="FFFFFFFF"/>
      <name val="Arial"/>
    </font>
    <font>
      <sz val="8.0"/>
      <color rgb="FF000000"/>
      <name val="Arial"/>
    </font>
    <font>
      <b/>
      <color theme="1"/>
      <name val="Arial"/>
    </font>
    <font>
      <color rgb="FFFF0000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134F5C"/>
        <bgColor rgb="FF134F5C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0B5394"/>
        <bgColor rgb="FF0B5394"/>
      </patternFill>
    </fill>
    <fill>
      <patternFill patternType="solid">
        <fgColor rgb="FF741B47"/>
        <bgColor rgb="FF741B47"/>
      </patternFill>
    </fill>
    <fill>
      <patternFill patternType="solid">
        <fgColor rgb="FFBF9000"/>
        <bgColor rgb="FFBF9000"/>
      </patternFill>
    </fill>
    <fill>
      <patternFill patternType="solid">
        <fgColor rgb="FF783F04"/>
        <bgColor rgb="FF783F04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  <fill>
      <patternFill patternType="solid">
        <fgColor rgb="FF34A853"/>
        <bgColor rgb="FF34A85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B7E1CD"/>
        <bgColor rgb="FFB7E1CD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351C75"/>
        <bgColor rgb="FF351C75"/>
      </patternFill>
    </fill>
    <fill>
      <patternFill patternType="solid">
        <fgColor rgb="FFA61C00"/>
        <bgColor rgb="FFA61C0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0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top style="thin">
        <color rgb="FF000000"/>
      </top>
      <bottom style="thin">
        <color rgb="FF434343"/>
      </bottom>
    </border>
    <border>
      <right style="thin">
        <color rgb="FF434343"/>
      </right>
      <top style="thin">
        <color rgb="FF000000"/>
      </top>
      <bottom style="thin">
        <color rgb="FF434343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ck">
        <color rgb="FF000000"/>
      </right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0" fillId="4" fontId="3" numFmtId="0" xfId="0" applyAlignment="1" applyFill="1" applyFont="1">
      <alignment horizontal="center"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0" fillId="5" fontId="3" numFmtId="0" xfId="0" applyAlignment="1" applyFill="1" applyFont="1">
      <alignment horizontal="center" shrinkToFit="0" vertical="bottom" wrapText="1"/>
    </xf>
    <xf borderId="1" fillId="5" fontId="3" numFmtId="0" xfId="0" applyAlignment="1" applyBorder="1" applyFont="1">
      <alignment horizontal="center" shrinkToFit="0" vertical="bottom" wrapText="1"/>
    </xf>
    <xf borderId="0" fillId="6" fontId="3" numFmtId="0" xfId="0" applyAlignment="1" applyFill="1" applyFont="1">
      <alignment horizontal="center" shrinkToFit="0" vertical="bottom" wrapText="1"/>
    </xf>
    <xf borderId="1" fillId="6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7" fontId="3" numFmtId="0" xfId="0" applyAlignment="1" applyBorder="1" applyFill="1" applyFont="1">
      <alignment horizontal="center" readingOrder="0" shrinkToFit="0" vertical="bottom" wrapText="1"/>
    </xf>
    <xf borderId="2" fillId="3" fontId="3" numFmtId="0" xfId="0" applyAlignment="1" applyBorder="1" applyFont="1">
      <alignment horizontal="center" shrinkToFit="0" vertical="bottom" wrapText="1"/>
    </xf>
    <xf borderId="1" fillId="8" fontId="3" numFmtId="4" xfId="0" applyAlignment="1" applyBorder="1" applyFill="1" applyFont="1" applyNumberFormat="1">
      <alignment horizontal="center" shrinkToFit="0" vertical="bottom" wrapText="1"/>
    </xf>
    <xf borderId="1" fillId="9" fontId="3" numFmtId="4" xfId="0" applyAlignment="1" applyBorder="1" applyFill="1" applyFont="1" applyNumberFormat="1">
      <alignment horizontal="center" shrinkToFit="0" vertical="bottom" wrapText="1"/>
    </xf>
    <xf borderId="1" fillId="10" fontId="3" numFmtId="4" xfId="0" applyAlignment="1" applyBorder="1" applyFill="1" applyFont="1" applyNumberFormat="1">
      <alignment horizontal="center" shrinkToFit="0" vertical="bottom" wrapText="1"/>
    </xf>
    <xf borderId="1" fillId="3" fontId="3" numFmtId="0" xfId="0" applyAlignment="1" applyBorder="1" applyFont="1">
      <alignment horizontal="center" readingOrder="0" shrinkToFit="0" vertical="bottom" wrapText="1"/>
    </xf>
    <xf borderId="1" fillId="6" fontId="3" numFmtId="0" xfId="0" applyAlignment="1" applyBorder="1" applyFont="1">
      <alignment horizontal="left" shrinkToFit="0" vertical="bottom" wrapText="1"/>
    </xf>
    <xf borderId="1" fillId="6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3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5" fillId="4" fontId="3" numFmtId="0" xfId="0" applyAlignment="1" applyBorder="1" applyFont="1">
      <alignment horizontal="center" shrinkToFit="0" vertical="bottom" wrapText="1"/>
    </xf>
    <xf borderId="3" fillId="5" fontId="3" numFmtId="0" xfId="0" applyAlignment="1" applyBorder="1" applyFont="1">
      <alignment horizontal="center" readingOrder="0" shrinkToFit="0" vertical="bottom" wrapText="1"/>
    </xf>
    <xf borderId="5" fillId="0" fontId="5" numFmtId="0" xfId="0" applyBorder="1" applyFont="1"/>
    <xf borderId="3" fillId="6" fontId="3" numFmtId="0" xfId="0" applyAlignment="1" applyBorder="1" applyFont="1">
      <alignment horizontal="center" shrinkToFit="0" vertical="bottom" wrapText="1"/>
    </xf>
    <xf borderId="6" fillId="3" fontId="3" numFmtId="0" xfId="0" applyAlignment="1" applyBorder="1" applyFont="1">
      <alignment horizontal="center" shrinkToFit="0" vertical="bottom" wrapText="1"/>
    </xf>
    <xf borderId="6" fillId="7" fontId="3" numFmtId="0" xfId="0" applyAlignment="1" applyBorder="1" applyFont="1">
      <alignment horizontal="center" readingOrder="0" shrinkToFit="0" vertical="bottom" wrapText="1"/>
    </xf>
    <xf borderId="6" fillId="0" fontId="5" numFmtId="0" xfId="0" applyBorder="1" applyFont="1"/>
    <xf borderId="6" fillId="8" fontId="3" numFmtId="4" xfId="0" applyAlignment="1" applyBorder="1" applyFont="1" applyNumberFormat="1">
      <alignment horizontal="center" shrinkToFit="0" vertical="bottom" wrapText="1"/>
    </xf>
    <xf borderId="6" fillId="9" fontId="3" numFmtId="4" xfId="0" applyAlignment="1" applyBorder="1" applyFont="1" applyNumberFormat="1">
      <alignment horizontal="center" shrinkToFit="0" vertical="bottom" wrapText="1"/>
    </xf>
    <xf borderId="6" fillId="10" fontId="3" numFmtId="4" xfId="0" applyAlignment="1" applyBorder="1" applyFont="1" applyNumberFormat="1">
      <alignment horizontal="center" shrinkToFit="0" vertical="bottom" wrapText="1"/>
    </xf>
    <xf borderId="6" fillId="3" fontId="3" numFmtId="0" xfId="0" applyAlignment="1" applyBorder="1" applyFont="1">
      <alignment horizontal="center" readingOrder="0" shrinkToFit="0" vertical="bottom" wrapText="1"/>
    </xf>
    <xf borderId="6" fillId="6" fontId="3" numFmtId="0" xfId="0" applyAlignment="1" applyBorder="1" applyFont="1">
      <alignment horizontal="left" shrinkToFit="0" vertical="bottom" wrapText="1"/>
    </xf>
    <xf borderId="6" fillId="6" fontId="3" numFmtId="0" xfId="0" applyAlignment="1" applyBorder="1" applyFont="1">
      <alignment horizontal="center" readingOrder="0" shrinkToFit="0" vertical="bottom" wrapText="1"/>
    </xf>
    <xf borderId="6" fillId="6" fontId="3" numFmtId="0" xfId="0" applyAlignment="1" applyBorder="1" applyFont="1">
      <alignment horizontal="center" shrinkToFit="0" vertical="bottom" wrapText="1"/>
    </xf>
    <xf borderId="6" fillId="6" fontId="3" numFmtId="0" xfId="0" applyAlignment="1" applyBorder="1" applyFont="1">
      <alignment horizontal="center" shrinkToFit="0" vertical="bottom" wrapText="1"/>
    </xf>
    <xf borderId="7" fillId="3" fontId="3" numFmtId="0" xfId="0" applyAlignment="1" applyBorder="1" applyFont="1">
      <alignment horizontal="center" shrinkToFit="0" vertical="bottom" wrapText="1"/>
    </xf>
    <xf borderId="7" fillId="3" fontId="3" numFmtId="0" xfId="0" applyAlignment="1" applyBorder="1" applyFont="1">
      <alignment horizontal="center" readingOrder="0" shrinkToFit="0" vertical="bottom" wrapText="1"/>
    </xf>
    <xf borderId="7" fillId="3" fontId="3" numFmtId="4" xfId="0" applyAlignment="1" applyBorder="1" applyFont="1" applyNumberFormat="1">
      <alignment horizontal="center" readingOrder="0" shrinkToFit="0" vertical="bottom" wrapText="1"/>
    </xf>
    <xf borderId="7" fillId="11" fontId="3" numFmtId="0" xfId="0" applyAlignment="1" applyBorder="1" applyFill="1" applyFont="1">
      <alignment horizontal="center" readingOrder="0" shrinkToFit="0" vertical="bottom" wrapText="1"/>
    </xf>
    <xf borderId="7" fillId="3" fontId="2" numFmtId="0" xfId="0" applyAlignment="1" applyBorder="1" applyFont="1">
      <alignment horizontal="center" vertical="bottom"/>
    </xf>
    <xf borderId="7" fillId="4" fontId="3" numFmtId="0" xfId="0" applyAlignment="1" applyBorder="1" applyFont="1">
      <alignment horizontal="center" shrinkToFit="0" vertical="bottom" wrapText="1"/>
    </xf>
    <xf borderId="7" fillId="12" fontId="3" numFmtId="0" xfId="0" applyAlignment="1" applyBorder="1" applyFill="1" applyFont="1">
      <alignment horizontal="center" shrinkToFit="0" vertical="bottom" wrapText="1"/>
    </xf>
    <xf borderId="7" fillId="13" fontId="3" numFmtId="0" xfId="0" applyAlignment="1" applyBorder="1" applyFill="1" applyFont="1">
      <alignment horizontal="center" shrinkToFit="0" vertical="bottom" wrapText="1"/>
    </xf>
    <xf borderId="7" fillId="14" fontId="3" numFmtId="0" xfId="0" applyAlignment="1" applyBorder="1" applyFill="1" applyFont="1">
      <alignment horizontal="center" shrinkToFit="0" vertical="bottom" wrapText="1"/>
    </xf>
    <xf borderId="8" fillId="0" fontId="5" numFmtId="0" xfId="0" applyBorder="1" applyFont="1"/>
    <xf borderId="7" fillId="15" fontId="4" numFmtId="4" xfId="0" applyAlignment="1" applyBorder="1" applyFill="1" applyFont="1" applyNumberFormat="1">
      <alignment readingOrder="0"/>
    </xf>
    <xf borderId="7" fillId="15" fontId="4" numFmtId="4" xfId="0" applyBorder="1" applyFont="1" applyNumberFormat="1"/>
    <xf borderId="7" fillId="0" fontId="2" numFmtId="4" xfId="0" applyAlignment="1" applyBorder="1" applyFont="1" applyNumberFormat="1">
      <alignment horizontal="right" readingOrder="0" vertical="bottom"/>
    </xf>
    <xf borderId="7" fillId="0" fontId="2" numFmtId="3" xfId="0" applyAlignment="1" applyBorder="1" applyFont="1" applyNumberFormat="1">
      <alignment horizontal="center" vertical="bottom"/>
    </xf>
    <xf borderId="7" fillId="16" fontId="2" numFmtId="4" xfId="0" applyAlignment="1" applyBorder="1" applyFill="1" applyFont="1" applyNumberFormat="1">
      <alignment horizontal="center" readingOrder="0" vertical="bottom"/>
    </xf>
    <xf borderId="7" fillId="16" fontId="2" numFmtId="4" xfId="0" applyAlignment="1" applyBorder="1" applyFont="1" applyNumberFormat="1">
      <alignment horizontal="center" vertical="bottom"/>
    </xf>
    <xf borderId="7" fillId="17" fontId="2" numFmtId="4" xfId="0" applyAlignment="1" applyBorder="1" applyFill="1" applyFont="1" applyNumberFormat="1">
      <alignment horizontal="center" readingOrder="0" vertical="bottom"/>
    </xf>
    <xf borderId="7" fillId="17" fontId="2" numFmtId="4" xfId="0" applyAlignment="1" applyBorder="1" applyFont="1" applyNumberFormat="1">
      <alignment horizontal="center" vertical="bottom"/>
    </xf>
    <xf borderId="7" fillId="18" fontId="2" numFmtId="4" xfId="0" applyAlignment="1" applyBorder="1" applyFill="1" applyFont="1" applyNumberFormat="1">
      <alignment horizontal="center" vertical="bottom"/>
    </xf>
    <xf borderId="7" fillId="15" fontId="2" numFmtId="4" xfId="0" applyAlignment="1" applyBorder="1" applyFont="1" applyNumberFormat="1">
      <alignment horizontal="center" readingOrder="0" vertical="bottom"/>
    </xf>
    <xf borderId="7" fillId="0" fontId="2" numFmtId="4" xfId="0" applyAlignment="1" applyBorder="1" applyFont="1" applyNumberFormat="1">
      <alignment horizontal="center" vertical="bottom"/>
    </xf>
    <xf borderId="7" fillId="0" fontId="2" numFmtId="0" xfId="0" applyAlignment="1" applyBorder="1" applyFont="1">
      <alignment horizontal="center" vertical="bottom"/>
    </xf>
    <xf borderId="7" fillId="0" fontId="2" numFmtId="164" xfId="0" applyAlignment="1" applyBorder="1" applyFont="1" applyNumberFormat="1">
      <alignment horizontal="center" vertical="bottom"/>
    </xf>
    <xf borderId="7" fillId="19" fontId="2" numFmtId="4" xfId="0" applyAlignment="1" applyBorder="1" applyFill="1" applyFont="1" applyNumberFormat="1">
      <alignment horizontal="center" vertical="bottom"/>
    </xf>
    <xf borderId="7" fillId="2" fontId="2" numFmtId="4" xfId="0" applyAlignment="1" applyBorder="1" applyFont="1" applyNumberFormat="1">
      <alignment horizontal="center" vertical="bottom"/>
    </xf>
    <xf borderId="7" fillId="20" fontId="2" numFmtId="10" xfId="0" applyAlignment="1" applyBorder="1" applyFill="1" applyFont="1" applyNumberFormat="1">
      <alignment horizontal="center" vertical="bottom"/>
    </xf>
    <xf borderId="7" fillId="17" fontId="2" numFmtId="10" xfId="0" applyAlignment="1" applyBorder="1" applyFont="1" applyNumberFormat="1">
      <alignment horizontal="center" vertical="bottom"/>
    </xf>
    <xf borderId="7" fillId="0" fontId="2" numFmtId="165" xfId="0" applyAlignment="1" applyBorder="1" applyFont="1" applyNumberFormat="1">
      <alignment horizontal="left" readingOrder="0" shrinkToFit="0" vertical="bottom" wrapText="1"/>
    </xf>
    <xf borderId="9" fillId="0" fontId="2" numFmtId="10" xfId="0" applyAlignment="1" applyBorder="1" applyFont="1" applyNumberFormat="1">
      <alignment horizontal="left" shrinkToFit="0" vertical="bottom" wrapText="1"/>
    </xf>
    <xf borderId="8" fillId="0" fontId="6" numFmtId="10" xfId="0" applyAlignment="1" applyBorder="1" applyFont="1" applyNumberFormat="1">
      <alignment shrinkToFit="0" vertical="bottom" wrapText="1"/>
    </xf>
    <xf borderId="8" fillId="0" fontId="2" numFmtId="0" xfId="0" applyAlignment="1" applyBorder="1" applyFont="1">
      <alignment horizontal="left" readingOrder="0" shrinkToFit="0" vertical="bottom" wrapText="1"/>
    </xf>
    <xf borderId="8" fillId="0" fontId="6" numFmtId="0" xfId="0" applyAlignment="1" applyBorder="1" applyFont="1">
      <alignment readingOrder="0" shrinkToFit="0" vertical="bottom" wrapText="1"/>
    </xf>
    <xf borderId="8" fillId="0" fontId="6" numFmtId="0" xfId="0" applyAlignment="1" applyBorder="1" applyFont="1">
      <alignment horizontal="left" readingOrder="0" shrinkToFit="0" vertical="bottom" wrapText="1"/>
    </xf>
    <xf borderId="0" fillId="0" fontId="7" numFmtId="0" xfId="0" applyAlignment="1" applyFont="1">
      <alignment vertical="bottom"/>
    </xf>
    <xf borderId="9" fillId="0" fontId="6" numFmtId="0" xfId="0" applyAlignment="1" applyBorder="1" applyFont="1">
      <alignment horizontal="left" readingOrder="0" shrinkToFit="0" vertical="bottom" wrapText="1"/>
    </xf>
    <xf borderId="7" fillId="15" fontId="2" numFmtId="166" xfId="0" applyAlignment="1" applyBorder="1" applyFont="1" applyNumberFormat="1">
      <alignment horizontal="center" readingOrder="0" vertical="bottom"/>
    </xf>
    <xf borderId="8" fillId="0" fontId="8" numFmtId="10" xfId="0" applyAlignment="1" applyBorder="1" applyFont="1" applyNumberFormat="1">
      <alignment shrinkToFit="0" vertical="bottom" wrapText="1"/>
    </xf>
    <xf borderId="7" fillId="0" fontId="6" numFmtId="0" xfId="0" applyAlignment="1" applyBorder="1" applyFont="1">
      <alignment horizontal="left" readingOrder="0" shrinkToFit="0" vertical="bottom" wrapText="1"/>
    </xf>
    <xf borderId="7" fillId="0" fontId="6" numFmtId="10" xfId="0" applyAlignment="1" applyBorder="1" applyFont="1" applyNumberFormat="1">
      <alignment shrinkToFit="0" vertical="bottom" wrapText="1"/>
    </xf>
    <xf borderId="7" fillId="0" fontId="2" numFmtId="0" xfId="0" applyAlignment="1" applyBorder="1" applyFont="1">
      <alignment horizontal="left" readingOrder="0" shrinkToFit="0" vertical="bottom" wrapText="1"/>
    </xf>
    <xf borderId="7" fillId="0" fontId="6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vertical="bottom"/>
    </xf>
    <xf borderId="0" fillId="0" fontId="2" numFmtId="166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0" fillId="3" fontId="3" numFmtId="0" xfId="0" applyAlignment="1" applyBorder="1" applyFont="1">
      <alignment horizontal="center" shrinkToFit="0" vertical="bottom" wrapText="1"/>
    </xf>
    <xf borderId="10" fillId="3" fontId="3" numFmtId="4" xfId="0" applyAlignment="1" applyBorder="1" applyFont="1" applyNumberFormat="1">
      <alignment horizontal="center" shrinkToFit="0" vertical="bottom" wrapText="1"/>
    </xf>
    <xf borderId="10" fillId="3" fontId="3" numFmtId="4" xfId="0" applyAlignment="1" applyBorder="1" applyFont="1" applyNumberFormat="1">
      <alignment shrinkToFit="0" vertical="bottom" wrapText="1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shrinkToFit="0" vertical="bottom" wrapText="1"/>
    </xf>
    <xf borderId="10" fillId="0" fontId="2" numFmtId="4" xfId="0" applyAlignment="1" applyBorder="1" applyFont="1" applyNumberFormat="1">
      <alignment readingOrder="0" shrinkToFit="0" vertical="bottom" wrapText="1"/>
    </xf>
    <xf borderId="10" fillId="0" fontId="2" numFmtId="4" xfId="0" applyAlignment="1" applyBorder="1" applyFont="1" applyNumberFormat="1">
      <alignment readingOrder="0" vertical="bottom"/>
    </xf>
    <xf borderId="10" fillId="0" fontId="2" numFmtId="4" xfId="0" applyAlignment="1" applyBorder="1" applyFont="1" applyNumberFormat="1">
      <alignment horizontal="right" readingOrder="0" vertical="bottom"/>
    </xf>
    <xf borderId="10" fillId="0" fontId="2" numFmtId="1" xfId="0" applyAlignment="1" applyBorder="1" applyFont="1" applyNumberFormat="1">
      <alignment horizontal="right" vertical="bottom"/>
    </xf>
    <xf borderId="10" fillId="2" fontId="2" numFmtId="1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vertical="bottom"/>
    </xf>
    <xf borderId="0" fillId="3" fontId="9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10" fillId="3" fontId="3" numFmtId="0" xfId="0" applyAlignment="1" applyBorder="1" applyFont="1">
      <alignment readingOrder="0" shrinkToFit="0" vertical="bottom" wrapText="1"/>
    </xf>
    <xf borderId="10" fillId="10" fontId="3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readingOrder="0" shrinkToFit="0" vertical="bottom" wrapText="1"/>
    </xf>
    <xf borderId="10" fillId="0" fontId="2" numFmtId="4" xfId="0" applyAlignment="1" applyBorder="1" applyFont="1" applyNumberFormat="1">
      <alignment horizontal="right" vertical="bottom"/>
    </xf>
    <xf borderId="10" fillId="0" fontId="2" numFmtId="0" xfId="0" applyAlignment="1" applyBorder="1" applyFont="1">
      <alignment horizontal="right" vertical="bottom"/>
    </xf>
    <xf borderId="10" fillId="0" fontId="2" numFmtId="2" xfId="0" applyAlignment="1" applyBorder="1" applyFont="1" applyNumberFormat="1">
      <alignment horizontal="right" vertical="bottom"/>
    </xf>
    <xf borderId="10" fillId="15" fontId="4" numFmtId="2" xfId="0" applyAlignment="1" applyBorder="1" applyFont="1" applyNumberFormat="1">
      <alignment vertical="bottom"/>
    </xf>
    <xf borderId="10" fillId="0" fontId="2" numFmtId="4" xfId="0" applyAlignment="1" applyBorder="1" applyFont="1" applyNumberFormat="1">
      <alignment horizontal="center" vertical="bottom"/>
    </xf>
    <xf borderId="10" fillId="15" fontId="4" numFmtId="2" xfId="0" applyAlignment="1" applyBorder="1" applyFont="1" applyNumberFormat="1">
      <alignment readingOrder="0" vertical="bottom"/>
    </xf>
    <xf borderId="10" fillId="2" fontId="1" numFmtId="4" xfId="0" applyAlignment="1" applyBorder="1" applyFont="1" applyNumberFormat="1">
      <alignment horizontal="right" vertical="bottom"/>
    </xf>
    <xf borderId="9" fillId="2" fontId="1" numFmtId="4" xfId="0" applyAlignment="1" applyBorder="1" applyFont="1" applyNumberFormat="1">
      <alignment horizontal="right" vertical="bottom"/>
    </xf>
    <xf borderId="9" fillId="17" fontId="1" numFmtId="10" xfId="0" applyAlignment="1" applyBorder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15" fontId="4" numFmtId="0" xfId="0" applyAlignment="1" applyFont="1">
      <alignment vertical="bottom"/>
    </xf>
    <xf borderId="0" fillId="15" fontId="4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1" numFmtId="4" xfId="0" applyAlignment="1" applyFont="1" applyNumberFormat="1">
      <alignment horizontal="right" vertical="bottom"/>
    </xf>
    <xf borderId="0" fillId="17" fontId="1" numFmtId="10" xfId="0" applyAlignment="1" applyFont="1" applyNumberFormat="1">
      <alignment horizontal="right" vertical="bottom"/>
    </xf>
    <xf borderId="7" fillId="0" fontId="2" numFmtId="4" xfId="0" applyAlignment="1" applyBorder="1" applyFont="1" applyNumberFormat="1">
      <alignment readingOrder="0" vertical="bottom"/>
    </xf>
    <xf borderId="7" fillId="0" fontId="2" numFmtId="0" xfId="0" applyAlignment="1" applyBorder="1" applyFont="1">
      <alignment readingOrder="0" vertical="bottom"/>
    </xf>
    <xf borderId="0" fillId="0" fontId="10" numFmtId="0" xfId="0" applyFont="1"/>
    <xf borderId="0" fillId="0" fontId="11" numFmtId="0" xfId="0" applyFont="1"/>
    <xf borderId="0" fillId="17" fontId="10" numFmtId="0" xfId="0" applyAlignment="1" applyFont="1">
      <alignment horizontal="center" readingOrder="0" vertical="bottom"/>
    </xf>
    <xf borderId="5" fillId="0" fontId="10" numFmtId="0" xfId="0" applyBorder="1" applyFont="1"/>
    <xf borderId="4" fillId="0" fontId="11" numFmtId="0" xfId="0" applyBorder="1" applyFont="1"/>
    <xf borderId="11" fillId="21" fontId="10" numFmtId="0" xfId="0" applyAlignment="1" applyBorder="1" applyFill="1" applyFont="1">
      <alignment horizontal="center" readingOrder="0" vertical="bottom"/>
    </xf>
    <xf borderId="12" fillId="0" fontId="5" numFmtId="0" xfId="0" applyBorder="1" applyFont="1"/>
    <xf borderId="13" fillId="2" fontId="10" numFmtId="0" xfId="0" applyAlignment="1" applyBorder="1" applyFont="1">
      <alignment horizontal="center" vertical="bottom"/>
    </xf>
    <xf borderId="8" fillId="15" fontId="10" numFmtId="0" xfId="0" applyBorder="1" applyFont="1"/>
    <xf borderId="4" fillId="15" fontId="10" numFmtId="0" xfId="0" applyBorder="1" applyFont="1"/>
    <xf borderId="4" fillId="17" fontId="10" numFmtId="0" xfId="0" applyAlignment="1" applyBorder="1" applyFont="1">
      <alignment horizontal="center" vertical="bottom"/>
    </xf>
    <xf borderId="4" fillId="22" fontId="10" numFmtId="0" xfId="0" applyAlignment="1" applyBorder="1" applyFill="1" applyFont="1">
      <alignment horizontal="center" vertical="bottom"/>
    </xf>
    <xf borderId="4" fillId="22" fontId="10" numFmtId="0" xfId="0" applyAlignment="1" applyBorder="1" applyFont="1">
      <alignment horizontal="center" vertical="bottom"/>
    </xf>
    <xf borderId="4" fillId="21" fontId="10" numFmtId="0" xfId="0" applyAlignment="1" applyBorder="1" applyFont="1">
      <alignment horizontal="center" vertical="bottom"/>
    </xf>
    <xf borderId="4" fillId="21" fontId="10" numFmtId="0" xfId="0" applyAlignment="1" applyBorder="1" applyFont="1">
      <alignment horizontal="center" vertical="bottom"/>
    </xf>
    <xf borderId="8" fillId="0" fontId="2" numFmtId="4" xfId="0" applyAlignment="1" applyBorder="1" applyFont="1" applyNumberFormat="1">
      <alignment readingOrder="0" vertical="bottom"/>
    </xf>
    <xf borderId="4" fillId="0" fontId="2" numFmtId="4" xfId="0" applyAlignment="1" applyBorder="1" applyFont="1" applyNumberFormat="1">
      <alignment readingOrder="0" vertical="bottom"/>
    </xf>
    <xf borderId="4" fillId="17" fontId="2" numFmtId="0" xfId="0" applyAlignment="1" applyBorder="1" applyFont="1">
      <alignment horizontal="right" readingOrder="0" vertical="bottom"/>
    </xf>
    <xf borderId="4" fillId="17" fontId="2" numFmtId="4" xfId="0" applyAlignment="1" applyBorder="1" applyFont="1" applyNumberFormat="1">
      <alignment horizontal="right" readingOrder="0" vertical="bottom"/>
    </xf>
    <xf borderId="4" fillId="22" fontId="2" numFmtId="0" xfId="0" applyAlignment="1" applyBorder="1" applyFont="1">
      <alignment horizontal="right" readingOrder="0" vertical="bottom"/>
    </xf>
    <xf borderId="4" fillId="22" fontId="2" numFmtId="4" xfId="0" applyAlignment="1" applyBorder="1" applyFont="1" applyNumberFormat="1">
      <alignment horizontal="right" readingOrder="0" vertical="bottom"/>
    </xf>
    <xf borderId="4" fillId="21" fontId="2" numFmtId="0" xfId="0" applyAlignment="1" applyBorder="1" applyFont="1">
      <alignment horizontal="right" readingOrder="0" vertical="bottom"/>
    </xf>
    <xf borderId="4" fillId="21" fontId="2" numFmtId="4" xfId="0" applyAlignment="1" applyBorder="1" applyFont="1" applyNumberFormat="1">
      <alignment horizontal="right" readingOrder="0" vertical="bottom"/>
    </xf>
    <xf borderId="4" fillId="2" fontId="11" numFmtId="4" xfId="0" applyAlignment="1" applyBorder="1" applyFont="1" applyNumberFormat="1">
      <alignment horizontal="right" vertical="bottom"/>
    </xf>
    <xf borderId="7" fillId="17" fontId="2" numFmtId="0" xfId="0" applyAlignment="1" applyBorder="1" applyFont="1">
      <alignment horizontal="right" readingOrder="0" vertical="bottom"/>
    </xf>
    <xf borderId="7" fillId="17" fontId="2" numFmtId="4" xfId="0" applyAlignment="1" applyBorder="1" applyFont="1" applyNumberFormat="1">
      <alignment horizontal="right" readingOrder="0" vertical="bottom"/>
    </xf>
    <xf borderId="7" fillId="22" fontId="2" numFmtId="0" xfId="0" applyAlignment="1" applyBorder="1" applyFont="1">
      <alignment horizontal="right" readingOrder="0" vertical="bottom"/>
    </xf>
    <xf borderId="7" fillId="22" fontId="2" numFmtId="4" xfId="0" applyAlignment="1" applyBorder="1" applyFont="1" applyNumberFormat="1">
      <alignment horizontal="right" readingOrder="0" vertical="bottom"/>
    </xf>
    <xf borderId="7" fillId="21" fontId="2" numFmtId="0" xfId="0" applyAlignment="1" applyBorder="1" applyFont="1">
      <alignment horizontal="right" readingOrder="0" vertical="bottom"/>
    </xf>
    <xf borderId="7" fillId="21" fontId="2" numFmtId="4" xfId="0" applyAlignment="1" applyBorder="1" applyFont="1" applyNumberFormat="1">
      <alignment horizontal="right" readingOrder="0" vertical="bottom"/>
    </xf>
    <xf borderId="0" fillId="0" fontId="11" numFmtId="0" xfId="0" applyFont="1"/>
    <xf borderId="0" fillId="0" fontId="10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14" fillId="17" fontId="10" numFmtId="0" xfId="0" applyAlignment="1" applyBorder="1" applyFont="1">
      <alignment horizontal="center" vertical="bottom"/>
    </xf>
    <xf borderId="15" fillId="0" fontId="5" numFmtId="0" xfId="0" applyBorder="1" applyFont="1"/>
    <xf borderId="14" fillId="22" fontId="10" numFmtId="0" xfId="0" applyAlignment="1" applyBorder="1" applyFont="1">
      <alignment horizontal="center" vertical="bottom"/>
    </xf>
    <xf borderId="14" fillId="21" fontId="10" numFmtId="0" xfId="0" applyAlignment="1" applyBorder="1" applyFont="1">
      <alignment horizontal="center" readingOrder="0" vertical="bottom"/>
    </xf>
    <xf borderId="2" fillId="2" fontId="10" numFmtId="0" xfId="0" applyAlignment="1" applyBorder="1" applyFont="1">
      <alignment horizontal="center" vertical="bottom"/>
    </xf>
    <xf borderId="7" fillId="17" fontId="10" numFmtId="0" xfId="0" applyAlignment="1" applyBorder="1" applyFont="1">
      <alignment horizontal="center" vertical="bottom"/>
    </xf>
    <xf borderId="7" fillId="22" fontId="10" numFmtId="0" xfId="0" applyAlignment="1" applyBorder="1" applyFont="1">
      <alignment horizontal="center" vertical="bottom"/>
    </xf>
    <xf borderId="7" fillId="22" fontId="10" numFmtId="0" xfId="0" applyAlignment="1" applyBorder="1" applyFont="1">
      <alignment horizontal="center" vertical="bottom"/>
    </xf>
    <xf borderId="7" fillId="21" fontId="10" numFmtId="0" xfId="0" applyAlignment="1" applyBorder="1" applyFont="1">
      <alignment horizontal="center" vertical="bottom"/>
    </xf>
    <xf borderId="7" fillId="21" fontId="10" numFmtId="0" xfId="0" applyAlignment="1" applyBorder="1" applyFont="1">
      <alignment horizontal="center" vertical="bottom"/>
    </xf>
    <xf borderId="8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7" fillId="2" fontId="11" numFmtId="4" xfId="0" applyAlignment="1" applyBorder="1" applyFont="1" applyNumberFormat="1">
      <alignment horizontal="right" vertical="bottom"/>
    </xf>
    <xf borderId="8" fillId="20" fontId="2" numFmtId="0" xfId="0" applyAlignment="1" applyBorder="1" applyFont="1">
      <alignment readingOrder="0" vertical="bottom"/>
    </xf>
    <xf borderId="4" fillId="20" fontId="2" numFmtId="0" xfId="0" applyAlignment="1" applyBorder="1" applyFont="1">
      <alignment readingOrder="0" vertical="bottom"/>
    </xf>
    <xf borderId="7" fillId="20" fontId="2" numFmtId="0" xfId="0" applyAlignment="1" applyBorder="1" applyFont="1">
      <alignment horizontal="right" readingOrder="0" vertical="bottom"/>
    </xf>
    <xf borderId="7" fillId="20" fontId="2" numFmtId="4" xfId="0" applyAlignment="1" applyBorder="1" applyFont="1" applyNumberFormat="1">
      <alignment horizontal="right" readingOrder="0" vertical="bottom"/>
    </xf>
    <xf borderId="7" fillId="20" fontId="11" numFmtId="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readingOrder="0" shrinkToFit="0" vertical="bottom" wrapText="0"/>
    </xf>
    <xf borderId="0" fillId="2" fontId="12" numFmtId="0" xfId="0" applyAlignment="1" applyFont="1">
      <alignment vertical="bottom"/>
    </xf>
    <xf borderId="0" fillId="0" fontId="13" numFmtId="3" xfId="0" applyAlignment="1" applyFont="1" applyNumberFormat="1">
      <alignment horizontal="left" readingOrder="0" shrinkToFit="0" vertical="bottom" wrapText="1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center" vertical="bottom"/>
    </xf>
    <xf borderId="0" fillId="23" fontId="14" numFmtId="0" xfId="0" applyAlignment="1" applyFill="1" applyFont="1">
      <alignment horizontal="center" vertical="bottom"/>
    </xf>
    <xf borderId="0" fillId="21" fontId="14" numFmtId="0" xfId="0" applyAlignment="1" applyFont="1">
      <alignment horizontal="center" vertical="bottom"/>
    </xf>
    <xf borderId="0" fillId="21" fontId="13" numFmtId="0" xfId="0" applyAlignment="1" applyFont="1">
      <alignment vertical="bottom"/>
    </xf>
    <xf borderId="0" fillId="0" fontId="13" numFmtId="167" xfId="0" applyAlignment="1" applyFont="1" applyNumberFormat="1">
      <alignment vertical="bottom"/>
    </xf>
    <xf borderId="0" fillId="0" fontId="13" numFmtId="0" xfId="0" applyFont="1"/>
    <xf borderId="16" fillId="3" fontId="15" numFmtId="0" xfId="0" applyAlignment="1" applyBorder="1" applyFont="1">
      <alignment horizontal="center" shrinkToFit="0" vertical="bottom" wrapText="1"/>
    </xf>
    <xf borderId="16" fillId="3" fontId="15" numFmtId="0" xfId="0" applyAlignment="1" applyBorder="1" applyFont="1">
      <alignment horizontal="center" readingOrder="0" shrinkToFit="0" vertical="bottom" wrapText="1"/>
    </xf>
    <xf borderId="16" fillId="3" fontId="16" numFmtId="0" xfId="0" applyAlignment="1" applyBorder="1" applyFont="1">
      <alignment horizontal="center" readingOrder="0" shrinkToFit="0" vertical="bottom" wrapText="1"/>
    </xf>
    <xf borderId="16" fillId="3" fontId="16" numFmtId="0" xfId="0" applyAlignment="1" applyBorder="1" applyFont="1">
      <alignment horizontal="center" shrinkToFit="0" vertical="bottom" wrapText="1"/>
    </xf>
    <xf borderId="16" fillId="24" fontId="16" numFmtId="0" xfId="0" applyAlignment="1" applyBorder="1" applyFill="1" applyFont="1">
      <alignment horizontal="center" shrinkToFit="0" vertical="bottom" wrapText="1"/>
    </xf>
    <xf borderId="16" fillId="0" fontId="17" numFmtId="0" xfId="0" applyAlignment="1" applyBorder="1" applyFont="1">
      <alignment horizontal="center" readingOrder="0" shrinkToFit="0" vertical="bottom" wrapText="1"/>
    </xf>
    <xf borderId="16" fillId="25" fontId="16" numFmtId="0" xfId="0" applyAlignment="1" applyBorder="1" applyFill="1" applyFont="1">
      <alignment horizontal="center" readingOrder="0" shrinkToFit="0" vertical="bottom" wrapText="1"/>
    </xf>
    <xf borderId="16" fillId="25" fontId="16" numFmtId="0" xfId="0" applyAlignment="1" applyBorder="1" applyFont="1">
      <alignment horizontal="center" shrinkToFit="0" vertical="bottom" wrapText="1"/>
    </xf>
    <xf borderId="16" fillId="0" fontId="17" numFmtId="0" xfId="0" applyAlignment="1" applyBorder="1" applyFont="1">
      <alignment horizontal="center" vertical="bottom"/>
    </xf>
    <xf borderId="16" fillId="25" fontId="16" numFmtId="0" xfId="0" applyAlignment="1" applyBorder="1" applyFont="1">
      <alignment horizontal="center" vertical="bottom"/>
    </xf>
    <xf borderId="16" fillId="3" fontId="16" numFmtId="167" xfId="0" applyAlignment="1" applyBorder="1" applyFont="1" applyNumberFormat="1">
      <alignment horizontal="center" shrinkToFit="0" vertical="bottom" wrapText="1"/>
    </xf>
    <xf borderId="8" fillId="0" fontId="11" numFmtId="4" xfId="0" applyAlignment="1" applyBorder="1" applyFont="1" applyNumberFormat="1">
      <alignment vertical="bottom"/>
    </xf>
    <xf borderId="7" fillId="0" fontId="18" numFmtId="4" xfId="0" applyAlignment="1" applyBorder="1" applyFont="1" applyNumberFormat="1">
      <alignment vertical="bottom"/>
    </xf>
    <xf borderId="16" fillId="0" fontId="13" numFmtId="3" xfId="0" applyAlignment="1" applyBorder="1" applyFont="1" applyNumberFormat="1">
      <alignment horizontal="right" readingOrder="0" shrinkToFit="0" vertical="bottom" wrapText="1"/>
    </xf>
    <xf borderId="16" fillId="0" fontId="13" numFmtId="10" xfId="0" applyAlignment="1" applyBorder="1" applyFont="1" applyNumberFormat="1">
      <alignment horizontal="right" shrinkToFit="0" vertical="bottom" wrapText="1"/>
    </xf>
    <xf borderId="7" fillId="0" fontId="2" numFmtId="0" xfId="0" applyAlignment="1" applyBorder="1" applyFont="1">
      <alignment horizontal="right" readingOrder="0" vertical="bottom"/>
    </xf>
    <xf borderId="16" fillId="0" fontId="13" numFmtId="168" xfId="0" applyAlignment="1" applyBorder="1" applyFont="1" applyNumberFormat="1">
      <alignment horizontal="right" vertical="bottom"/>
    </xf>
    <xf borderId="16" fillId="0" fontId="19" numFmtId="4" xfId="0" applyAlignment="1" applyBorder="1" applyFont="1" applyNumberFormat="1">
      <alignment horizontal="right" readingOrder="0" vertical="bottom"/>
    </xf>
    <xf borderId="16" fillId="0" fontId="17" numFmtId="168" xfId="0" applyAlignment="1" applyBorder="1" applyFont="1" applyNumberFormat="1">
      <alignment horizontal="right" vertical="bottom"/>
    </xf>
    <xf borderId="16" fillId="26" fontId="13" numFmtId="168" xfId="0" applyAlignment="1" applyBorder="1" applyFill="1" applyFont="1" applyNumberFormat="1">
      <alignment horizontal="right" vertical="bottom"/>
    </xf>
    <xf borderId="16" fillId="26" fontId="13" numFmtId="10" xfId="0" applyAlignment="1" applyBorder="1" applyFont="1" applyNumberFormat="1">
      <alignment horizontal="right" vertical="bottom"/>
    </xf>
    <xf borderId="16" fillId="20" fontId="12" numFmtId="167" xfId="0" applyAlignment="1" applyBorder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3" numFmtId="3" xfId="0" applyAlignment="1" applyFont="1" applyNumberFormat="1">
      <alignment horizontal="right" readingOrder="0" shrinkToFit="0" vertical="bottom" wrapText="1"/>
    </xf>
    <xf borderId="0" fillId="0" fontId="13" numFmtId="10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3" numFmtId="168" xfId="0" applyAlignment="1" applyFont="1" applyNumberFormat="1">
      <alignment horizontal="right" vertical="bottom"/>
    </xf>
    <xf borderId="0" fillId="0" fontId="19" numFmtId="4" xfId="0" applyAlignment="1" applyFont="1" applyNumberFormat="1">
      <alignment horizontal="right" readingOrder="0" vertical="bottom"/>
    </xf>
    <xf borderId="0" fillId="0" fontId="17" numFmtId="168" xfId="0" applyAlignment="1" applyFont="1" applyNumberFormat="1">
      <alignment horizontal="right" vertical="bottom"/>
    </xf>
    <xf borderId="0" fillId="0" fontId="13" numFmtId="10" xfId="0" applyAlignment="1" applyFont="1" applyNumberFormat="1">
      <alignment horizontal="right" vertical="bottom"/>
    </xf>
    <xf borderId="0" fillId="0" fontId="12" numFmtId="167" xfId="0" applyAlignment="1" applyFont="1" applyNumberFormat="1">
      <alignment horizontal="right" vertical="bottom"/>
    </xf>
    <xf borderId="0" fillId="0" fontId="13" numFmtId="167" xfId="0" applyFont="1" applyNumberFormat="1"/>
    <xf borderId="0" fillId="19" fontId="20" numFmtId="0" xfId="0" applyAlignment="1" applyFont="1">
      <alignment shrinkToFit="0" vertical="bottom" wrapText="0"/>
    </xf>
    <xf borderId="0" fillId="19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10" fillId="3" fontId="21" numFmtId="0" xfId="0" applyAlignment="1" applyBorder="1" applyFont="1">
      <alignment horizontal="center" shrinkToFit="0" vertical="bottom" wrapText="1"/>
    </xf>
    <xf borderId="10" fillId="3" fontId="21" numFmtId="0" xfId="0" applyAlignment="1" applyBorder="1" applyFont="1">
      <alignment horizontal="center" readingOrder="0" shrinkToFit="0" vertical="bottom" wrapText="1"/>
    </xf>
    <xf borderId="17" fillId="0" fontId="18" numFmtId="0" xfId="0" applyAlignment="1" applyBorder="1" applyFont="1">
      <alignment vertical="bottom"/>
    </xf>
    <xf borderId="0" fillId="19" fontId="18" numFmtId="3" xfId="0" applyAlignment="1" applyFont="1" applyNumberFormat="1">
      <alignment vertical="bottom"/>
    </xf>
    <xf borderId="0" fillId="0" fontId="18" numFmtId="1" xfId="0" applyAlignment="1" applyFont="1" applyNumberFormat="1">
      <alignment vertical="bottom"/>
    </xf>
    <xf borderId="0" fillId="0" fontId="18" numFmtId="4" xfId="0" applyAlignment="1" applyFont="1" applyNumberFormat="1">
      <alignment vertical="bottom"/>
    </xf>
    <xf borderId="5" fillId="0" fontId="18" numFmtId="0" xfId="0" applyAlignment="1" applyBorder="1" applyFont="1">
      <alignment vertical="bottom"/>
    </xf>
    <xf borderId="7" fillId="0" fontId="2" numFmtId="4" xfId="0" applyAlignment="1" applyBorder="1" applyFont="1" applyNumberFormat="1">
      <alignment vertical="bottom"/>
    </xf>
    <xf borderId="0" fillId="0" fontId="18" numFmtId="3" xfId="0" applyAlignment="1" applyFont="1" applyNumberFormat="1">
      <alignment vertical="bottom"/>
    </xf>
    <xf borderId="0" fillId="0" fontId="20" numFmtId="0" xfId="0" applyAlignment="1" applyFont="1">
      <alignment vertical="bottom"/>
    </xf>
    <xf borderId="8" fillId="0" fontId="18" numFmtId="0" xfId="0" applyAlignment="1" applyBorder="1" applyFont="1">
      <alignment vertical="bottom"/>
    </xf>
    <xf borderId="4" fillId="15" fontId="18" numFmtId="4" xfId="0" applyAlignment="1" applyBorder="1" applyFont="1" applyNumberFormat="1">
      <alignment horizontal="right" readingOrder="0" vertical="bottom"/>
    </xf>
    <xf borderId="1" fillId="0" fontId="18" numFmtId="0" xfId="0" applyAlignment="1" applyBorder="1" applyFont="1">
      <alignment vertical="bottom"/>
    </xf>
    <xf borderId="1" fillId="6" fontId="18" numFmtId="0" xfId="0" applyAlignment="1" applyBorder="1" applyFont="1">
      <alignment vertical="bottom"/>
    </xf>
    <xf borderId="5" fillId="6" fontId="21" numFmtId="0" xfId="0" applyAlignment="1" applyBorder="1" applyFont="1">
      <alignment horizontal="center" shrinkToFit="0" vertical="bottom" wrapText="1"/>
    </xf>
    <xf borderId="0" fillId="2" fontId="18" numFmtId="0" xfId="0" applyAlignment="1" applyFont="1">
      <alignment readingOrder="0" shrinkToFit="0" vertical="bottom" wrapText="1"/>
    </xf>
    <xf borderId="0" fillId="0" fontId="18" numFmtId="0" xfId="0" applyFont="1"/>
    <xf borderId="4" fillId="0" fontId="18" numFmtId="0" xfId="0" applyAlignment="1" applyBorder="1" applyFont="1">
      <alignment horizontal="right" vertical="bottom"/>
    </xf>
    <xf borderId="4" fillId="6" fontId="21" numFmtId="0" xfId="0" applyAlignment="1" applyBorder="1" applyFont="1">
      <alignment horizontal="center" shrinkToFit="0" vertical="bottom" wrapText="1"/>
    </xf>
    <xf borderId="7" fillId="27" fontId="20" numFmtId="0" xfId="0" applyAlignment="1" applyBorder="1" applyFill="1" applyFont="1">
      <alignment vertical="bottom"/>
    </xf>
    <xf borderId="7" fillId="27" fontId="20" numFmtId="0" xfId="0" applyAlignment="1" applyBorder="1" applyFont="1">
      <alignment horizontal="center" shrinkToFit="0" vertical="bottom" wrapText="1"/>
    </xf>
    <xf borderId="4" fillId="0" fontId="18" numFmtId="0" xfId="0" applyAlignment="1" applyBorder="1" applyFont="1">
      <alignment horizontal="right" readingOrder="0" vertical="bottom"/>
    </xf>
    <xf borderId="4" fillId="15" fontId="22" numFmtId="0" xfId="0" applyAlignment="1" applyBorder="1" applyFont="1">
      <alignment horizontal="right" readingOrder="0" vertical="bottom"/>
    </xf>
    <xf borderId="4" fillId="0" fontId="18" numFmtId="3" xfId="0" applyAlignment="1" applyBorder="1" applyFont="1" applyNumberFormat="1">
      <alignment horizontal="right" vertical="bottom"/>
    </xf>
    <xf borderId="0" fillId="0" fontId="18" numFmtId="4" xfId="0" applyAlignment="1" applyFont="1" applyNumberFormat="1">
      <alignment readingOrder="0" vertical="bottom"/>
    </xf>
    <xf borderId="7" fillId="0" fontId="18" numFmtId="0" xfId="0" applyAlignment="1" applyBorder="1" applyFont="1">
      <alignment vertical="bottom"/>
    </xf>
    <xf borderId="7" fillId="0" fontId="18" numFmtId="0" xfId="0" applyAlignment="1" applyBorder="1" applyFont="1">
      <alignment horizontal="right" readingOrder="0" vertical="bottom"/>
    </xf>
    <xf borderId="8" fillId="0" fontId="18" numFmtId="0" xfId="0" applyAlignment="1" applyBorder="1" applyFont="1">
      <alignment shrinkToFit="0" vertical="bottom" wrapText="1"/>
    </xf>
    <xf borderId="4" fillId="0" fontId="18" numFmtId="0" xfId="0" applyAlignment="1" applyBorder="1" applyFont="1">
      <alignment shrinkToFit="0" vertical="bottom" wrapText="1"/>
    </xf>
    <xf borderId="5" fillId="0" fontId="18" numFmtId="1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vertical="bottom"/>
    </xf>
    <xf borderId="5" fillId="0" fontId="18" numFmtId="3" xfId="0" applyAlignment="1" applyBorder="1" applyFont="1" applyNumberFormat="1">
      <alignment vertical="bottom"/>
    </xf>
    <xf borderId="5" fillId="0" fontId="18" numFmtId="1" xfId="0" applyAlignment="1" applyBorder="1" applyFont="1" applyNumberFormat="1">
      <alignment vertical="bottom"/>
    </xf>
    <xf borderId="5" fillId="0" fontId="18" numFmtId="4" xfId="0" applyAlignment="1" applyBorder="1" applyFont="1" applyNumberFormat="1">
      <alignment vertical="bottom"/>
    </xf>
    <xf borderId="8" fillId="15" fontId="18" numFmtId="0" xfId="0" applyAlignment="1" applyBorder="1" applyFont="1">
      <alignment vertical="bottom"/>
    </xf>
    <xf borderId="4" fillId="15" fontId="18" numFmtId="0" xfId="0" applyAlignment="1" applyBorder="1" applyFont="1">
      <alignment horizontal="center" vertical="bottom"/>
    </xf>
    <xf borderId="4" fillId="15" fontId="18" numFmtId="0" xfId="0" applyAlignment="1" applyBorder="1" applyFont="1">
      <alignment vertical="bottom"/>
    </xf>
    <xf borderId="4" fillId="15" fontId="18" numFmtId="0" xfId="0" applyAlignment="1" applyBorder="1" applyFont="1">
      <alignment shrinkToFit="0" vertical="bottom" wrapText="1"/>
    </xf>
    <xf borderId="4" fillId="15" fontId="18" numFmtId="1" xfId="0" applyAlignment="1" applyBorder="1" applyFont="1" applyNumberFormat="1">
      <alignment horizontal="center" shrinkToFit="0" vertical="bottom" wrapText="1"/>
    </xf>
    <xf borderId="4" fillId="15" fontId="18" numFmtId="4" xfId="0" applyAlignment="1" applyBorder="1" applyFont="1" applyNumberFormat="1">
      <alignment shrinkToFit="0" vertical="bottom" wrapText="1"/>
    </xf>
    <xf borderId="7" fillId="15" fontId="18" numFmtId="0" xfId="0" applyAlignment="1" applyBorder="1" applyFont="1">
      <alignment shrinkToFit="0" vertical="bottom" wrapText="1"/>
    </xf>
    <xf borderId="8" fillId="0" fontId="18" numFmtId="0" xfId="0" applyAlignment="1" applyBorder="1" applyFont="1">
      <alignment readingOrder="0" vertical="bottom"/>
    </xf>
    <xf borderId="4" fillId="0" fontId="18" numFmtId="4" xfId="0" applyAlignment="1" applyBorder="1" applyFont="1" applyNumberFormat="1">
      <alignment horizontal="right" vertical="bottom"/>
    </xf>
    <xf borderId="5" fillId="0" fontId="18" numFmtId="0" xfId="0" applyAlignment="1" applyBorder="1" applyFont="1">
      <alignment vertical="bottom"/>
    </xf>
    <xf borderId="7" fillId="17" fontId="18" numFmtId="0" xfId="0" applyAlignment="1" applyBorder="1" applyFont="1">
      <alignment vertical="bottom"/>
    </xf>
    <xf borderId="4" fillId="0" fontId="4" numFmtId="169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7" fillId="0" fontId="18" numFmtId="0" xfId="0" applyAlignment="1" applyBorder="1" applyFont="1">
      <alignment horizontal="right" vertical="bottom"/>
    </xf>
    <xf borderId="7" fillId="0" fontId="18" numFmtId="4" xfId="0" applyAlignment="1" applyBorder="1" applyFont="1" applyNumberFormat="1">
      <alignment horizontal="right" vertical="bottom"/>
    </xf>
    <xf borderId="5" fillId="0" fontId="4" numFmtId="0" xfId="0" applyAlignment="1" applyBorder="1" applyFont="1">
      <alignment vertical="bottom"/>
    </xf>
    <xf borderId="7" fillId="0" fontId="18" numFmtId="0" xfId="0" applyAlignment="1" applyBorder="1" applyFont="1">
      <alignment readingOrder="0" vertical="bottom"/>
    </xf>
    <xf borderId="7" fillId="17" fontId="20" numFmtId="0" xfId="0" applyAlignment="1" applyBorder="1" applyFont="1">
      <alignment vertical="bottom"/>
    </xf>
    <xf borderId="4" fillId="0" fontId="18" numFmtId="0" xfId="0" applyAlignment="1" applyBorder="1" applyFont="1">
      <alignment horizontal="right" vertical="bottom"/>
    </xf>
    <xf borderId="7" fillId="20" fontId="18" numFmtId="0" xfId="0" applyAlignment="1" applyBorder="1" applyFont="1">
      <alignment vertical="bottom"/>
    </xf>
    <xf borderId="7" fillId="0" fontId="18" numFmtId="0" xfId="0" applyAlignment="1" applyBorder="1" applyFont="1">
      <alignment horizontal="right" vertical="bottom"/>
    </xf>
    <xf borderId="7" fillId="20" fontId="20" numFmtId="0" xfId="0" applyAlignment="1" applyBorder="1" applyFont="1">
      <alignment vertical="bottom"/>
    </xf>
    <xf borderId="7" fillId="20" fontId="20" numFmtId="0" xfId="0" applyAlignment="1" applyBorder="1" applyFont="1">
      <alignment vertical="bottom"/>
    </xf>
    <xf borderId="7" fillId="20" fontId="18" numFmtId="0" xfId="0" applyAlignment="1" applyBorder="1" applyFont="1">
      <alignment vertical="bottom"/>
    </xf>
    <xf borderId="7" fillId="17" fontId="20" numFmtId="0" xfId="0" applyAlignment="1" applyBorder="1" applyFont="1">
      <alignment vertical="bottom"/>
    </xf>
    <xf borderId="7" fillId="17" fontId="18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18" numFmtId="0" xfId="0" applyAlignment="1" applyBorder="1" applyFont="1">
      <alignment vertical="bottom"/>
    </xf>
    <xf borderId="0" fillId="0" fontId="18" numFmtId="0" xfId="0" applyAlignment="1" applyFont="1">
      <alignment readingOrder="0" vertical="bottom"/>
    </xf>
    <xf borderId="0" fillId="0" fontId="18" numFmtId="1" xfId="0" applyAlignment="1" applyFont="1" applyNumberFormat="1">
      <alignment horizontal="right" vertical="bottom"/>
    </xf>
    <xf borderId="0" fillId="0" fontId="18" numFmtId="170" xfId="0" applyAlignment="1" applyFont="1" applyNumberFormat="1">
      <alignment horizontal="right" readingOrder="0" vertical="bottom"/>
    </xf>
    <xf borderId="0" fillId="0" fontId="18" numFmtId="4" xfId="0" applyAlignment="1" applyFont="1" applyNumberFormat="1">
      <alignment horizontal="right" vertical="bottom"/>
    </xf>
    <xf borderId="0" fillId="0" fontId="18" numFmtId="0" xfId="0" applyAlignment="1" applyFont="1">
      <alignment horizontal="right" vertical="bottom"/>
    </xf>
    <xf borderId="0" fillId="26" fontId="18" numFmtId="4" xfId="0" applyAlignment="1" applyFont="1" applyNumberFormat="1">
      <alignment horizontal="right" vertical="bottom"/>
    </xf>
    <xf borderId="0" fillId="0" fontId="20" numFmtId="0" xfId="0" applyAlignment="1" applyFont="1">
      <alignment horizontal="left" readingOrder="0" vertical="bottom"/>
    </xf>
    <xf borderId="0" fillId="0" fontId="18" numFmtId="0" xfId="0" applyAlignment="1" applyFont="1">
      <alignment horizontal="right" readingOrder="0" vertical="bottom"/>
    </xf>
    <xf borderId="0" fillId="0" fontId="18" numFmtId="4" xfId="0" applyAlignment="1" applyFont="1" applyNumberFormat="1">
      <alignment horizontal="right" readingOrder="0" vertical="bottom"/>
    </xf>
    <xf borderId="0" fillId="28" fontId="18" numFmtId="4" xfId="0" applyAlignment="1" applyFill="1" applyFont="1" applyNumberFormat="1">
      <alignment horizontal="right" vertical="bottom"/>
    </xf>
    <xf borderId="0" fillId="26" fontId="20" numFmtId="4" xfId="0" applyAlignment="1" applyFont="1" applyNumberFormat="1">
      <alignment horizontal="right" vertical="bottom"/>
    </xf>
    <xf borderId="0" fillId="19" fontId="20" numFmtId="0" xfId="0" applyAlignment="1" applyFont="1">
      <alignment readingOrder="0" shrinkToFit="0" vertical="bottom" wrapText="0"/>
    </xf>
    <xf borderId="10" fillId="3" fontId="21" numFmtId="0" xfId="0" applyAlignment="1" applyBorder="1" applyFont="1">
      <alignment readingOrder="0" shrinkToFit="0" vertical="bottom" wrapText="1"/>
    </xf>
    <xf borderId="18" fillId="3" fontId="21" numFmtId="0" xfId="0" applyAlignment="1" applyBorder="1" applyFont="1">
      <alignment readingOrder="0" shrinkToFit="0" vertical="bottom" wrapText="1"/>
    </xf>
    <xf borderId="18" fillId="3" fontId="21" numFmtId="0" xfId="0" applyAlignment="1" applyBorder="1" applyFont="1">
      <alignment horizontal="center" shrinkToFit="0" vertical="bottom" wrapText="1"/>
    </xf>
    <xf borderId="9" fillId="15" fontId="18" numFmtId="0" xfId="0" applyAlignment="1" applyBorder="1" applyFont="1">
      <alignment horizontal="right" readingOrder="0" shrinkToFit="0" vertical="bottom" wrapText="1"/>
    </xf>
    <xf borderId="9" fillId="15" fontId="18" numFmtId="3" xfId="0" applyAlignment="1" applyBorder="1" applyFont="1" applyNumberFormat="1">
      <alignment horizontal="right" readingOrder="0" shrinkToFit="0" vertical="bottom" wrapText="1"/>
    </xf>
    <xf borderId="10" fillId="0" fontId="18" numFmtId="0" xfId="0" applyAlignment="1" applyBorder="1" applyFont="1">
      <alignment readingOrder="0" shrinkToFit="0" vertical="bottom" wrapText="1"/>
    </xf>
    <xf borderId="18" fillId="2" fontId="18" numFmtId="1" xfId="0" applyAlignment="1" applyBorder="1" applyFont="1" applyNumberFormat="1">
      <alignment readingOrder="0" shrinkToFit="0" vertical="bottom" wrapText="1"/>
    </xf>
    <xf borderId="10" fillId="0" fontId="18" numFmtId="1" xfId="0" applyAlignment="1" applyBorder="1" applyFont="1" applyNumberFormat="1">
      <alignment readingOrder="0" shrinkToFit="0" vertical="bottom" wrapText="1"/>
    </xf>
    <xf borderId="7" fillId="0" fontId="18" numFmtId="2" xfId="0" applyAlignment="1" applyBorder="1" applyFont="1" applyNumberFormat="1">
      <alignment horizontal="right" vertical="bottom"/>
    </xf>
    <xf borderId="19" fillId="0" fontId="5" numFmtId="0" xfId="0" applyBorder="1" applyFont="1"/>
    <xf borderId="0" fillId="17" fontId="18" numFmtId="2" xfId="0" applyAlignment="1" applyFont="1" applyNumberFormat="1">
      <alignment horizontal="center" readingOrder="0" vertical="bottom"/>
    </xf>
    <xf borderId="0" fillId="0" fontId="18" numFmtId="2" xfId="0" applyAlignment="1" applyFont="1" applyNumberFormat="1">
      <alignment horizontal="center" readingOrder="0" vertical="bottom"/>
    </xf>
    <xf borderId="0" fillId="17" fontId="18" numFmtId="0" xfId="0" applyAlignment="1" applyFont="1">
      <alignment horizontal="center" readingOrder="0" vertical="bottom"/>
    </xf>
    <xf borderId="7" fillId="3" fontId="21" numFmtId="3" xfId="0" applyAlignment="1" applyBorder="1" applyFont="1" applyNumberFormat="1">
      <alignment shrinkToFit="0" vertical="bottom" wrapText="1"/>
    </xf>
    <xf borderId="7" fillId="3" fontId="21" numFmtId="0" xfId="0" applyAlignment="1" applyBorder="1" applyFont="1">
      <alignment shrinkToFit="0" vertical="bottom" wrapText="1"/>
    </xf>
    <xf borderId="7" fillId="3" fontId="21" numFmtId="2" xfId="0" applyAlignment="1" applyBorder="1" applyFont="1" applyNumberFormat="1">
      <alignment shrinkToFit="0" vertical="bottom" wrapText="1"/>
    </xf>
    <xf borderId="7" fillId="3" fontId="21" numFmtId="4" xfId="0" applyAlignment="1" applyBorder="1" applyFont="1" applyNumberFormat="1">
      <alignment readingOrder="0" shrinkToFit="0" vertical="bottom" wrapText="1"/>
    </xf>
    <xf borderId="7" fillId="3" fontId="21" numFmtId="4" xfId="0" applyAlignment="1" applyBorder="1" applyFont="1" applyNumberFormat="1">
      <alignment shrinkToFit="0" vertical="bottom" wrapText="1"/>
    </xf>
    <xf borderId="7" fillId="3" fontId="21" numFmtId="0" xfId="0" applyAlignment="1" applyBorder="1" applyFont="1">
      <alignment readingOrder="0" shrinkToFit="0" vertical="bottom" wrapText="1"/>
    </xf>
    <xf borderId="7" fillId="0" fontId="18" numFmtId="3" xfId="0" applyAlignment="1" applyBorder="1" applyFont="1" applyNumberFormat="1">
      <alignment readingOrder="0" vertical="bottom"/>
    </xf>
    <xf borderId="7" fillId="0" fontId="18" numFmtId="3" xfId="0" applyAlignment="1" applyBorder="1" applyFont="1" applyNumberFormat="1">
      <alignment horizontal="right" readingOrder="0" vertical="bottom"/>
    </xf>
    <xf borderId="7" fillId="0" fontId="18" numFmtId="1" xfId="0" applyAlignment="1" applyBorder="1" applyFont="1" applyNumberFormat="1">
      <alignment horizontal="right" vertical="bottom"/>
    </xf>
    <xf borderId="7" fillId="0" fontId="18" numFmtId="1" xfId="0" applyAlignment="1" applyBorder="1" applyFont="1" applyNumberFormat="1">
      <alignment horizontal="right" readingOrder="0" vertical="bottom"/>
    </xf>
    <xf borderId="7" fillId="0" fontId="18" numFmtId="170" xfId="0" applyAlignment="1" applyBorder="1" applyFont="1" applyNumberFormat="1">
      <alignment readingOrder="0" vertical="bottom"/>
    </xf>
    <xf borderId="7" fillId="20" fontId="18" numFmtId="4" xfId="0" applyAlignment="1" applyBorder="1" applyFont="1" applyNumberFormat="1">
      <alignment horizontal="right" vertical="bottom"/>
    </xf>
    <xf borderId="7" fillId="20" fontId="18" numFmtId="2" xfId="0" applyAlignment="1" applyBorder="1" applyFont="1" applyNumberFormat="1">
      <alignment horizontal="right" vertical="bottom"/>
    </xf>
    <xf borderId="7" fillId="20" fontId="18" numFmtId="1" xfId="0" applyAlignment="1" applyBorder="1" applyFont="1" applyNumberFormat="1">
      <alignment horizontal="right" vertical="bottom"/>
    </xf>
    <xf borderId="7" fillId="20" fontId="18" numFmtId="0" xfId="0" applyAlignment="1" applyBorder="1" applyFont="1">
      <alignment horizontal="right" vertical="bottom"/>
    </xf>
    <xf borderId="0" fillId="26" fontId="20" numFmtId="1" xfId="0" applyAlignment="1" applyFont="1" applyNumberFormat="1">
      <alignment vertical="bottom"/>
    </xf>
    <xf borderId="0" fillId="0" fontId="23" numFmtId="0" xfId="0" applyAlignment="1" applyFont="1">
      <alignment vertical="bottom"/>
    </xf>
    <xf borderId="0" fillId="20" fontId="4" numFmtId="0" xfId="0" applyAlignment="1" applyFont="1">
      <alignment vertical="bottom"/>
    </xf>
    <xf borderId="0" fillId="29" fontId="18" numFmtId="0" xfId="0" applyAlignment="1" applyFill="1" applyFont="1">
      <alignment vertical="bottom"/>
    </xf>
    <xf borderId="0" fillId="21" fontId="24" numFmtId="4" xfId="0" applyAlignment="1" applyFont="1" applyNumberFormat="1">
      <alignment horizontal="right" readingOrder="0" vertical="bottom"/>
    </xf>
    <xf borderId="0" fillId="0" fontId="18" numFmtId="2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  <xf borderId="0" fillId="26" fontId="4" numFmtId="4" xfId="0" applyAlignment="1" applyFont="1" applyNumberFormat="1">
      <alignment vertical="bottom"/>
    </xf>
    <xf borderId="0" fillId="26" fontId="4" numFmtId="0" xfId="0" applyAlignment="1" applyFont="1">
      <alignment horizontal="right" vertical="bottom"/>
    </xf>
    <xf borderId="0" fillId="0" fontId="18" numFmtId="166" xfId="0" applyAlignment="1" applyFont="1" applyNumberFormat="1">
      <alignment readingOrder="0" vertical="bottom"/>
    </xf>
    <xf borderId="0" fillId="26" fontId="20" numFmtId="2" xfId="0" applyAlignment="1" applyFont="1" applyNumberFormat="1">
      <alignment vertical="bottom"/>
    </xf>
    <xf borderId="0" fillId="26" fontId="2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276225</xdr:colOff>
      <xdr:row>3</xdr:row>
      <xdr:rowOff>228600</xdr:rowOff>
    </xdr:from>
    <xdr:ext cx="2457450" cy="3733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75"/>
  <cols>
    <col customWidth="1" min="1" max="1" width="25.88"/>
    <col customWidth="1" min="2" max="2" width="11.75"/>
    <col customWidth="1" min="3" max="3" width="10.25"/>
    <col customWidth="1" min="4" max="4" width="8.88"/>
    <col customWidth="1" min="5" max="5" width="10.25"/>
    <col customWidth="1" min="6" max="6" width="13.25"/>
    <col customWidth="1" min="7" max="10" width="10.25"/>
    <col customWidth="1" min="11" max="11" width="12.63"/>
    <col customWidth="1" min="12" max="25" width="10.25"/>
    <col customWidth="1" min="26" max="26" width="14.75"/>
    <col customWidth="1" min="27" max="38" width="10.25"/>
    <col customWidth="1" min="39" max="39" width="31.25"/>
    <col customWidth="1" min="40" max="41" width="18.88"/>
    <col customWidth="1" min="42" max="43" width="19.5"/>
    <col customWidth="1" min="44" max="44" width="18.88"/>
    <col customWidth="1" min="45" max="45" width="19.5"/>
    <col customWidth="1" min="46" max="46" width="18.0"/>
    <col customWidth="1" min="47" max="47" width="19.5"/>
    <col customWidth="1" min="48" max="48" width="18.88"/>
    <col customWidth="1" min="49" max="49" width="19.25"/>
    <col customWidth="1" min="50" max="53" width="18.88"/>
  </cols>
  <sheetData>
    <row r="1">
      <c r="A1" s="1" t="s">
        <v>0</v>
      </c>
      <c r="D1" s="2"/>
      <c r="E1" s="3"/>
      <c r="F1" s="3"/>
      <c r="G1" s="4"/>
      <c r="H1" s="4"/>
      <c r="I1" s="4"/>
      <c r="J1" s="4"/>
      <c r="K1" s="5"/>
      <c r="L1" s="6"/>
      <c r="M1" s="7"/>
      <c r="N1" s="8"/>
      <c r="O1" s="9"/>
      <c r="P1" s="10"/>
      <c r="Q1" s="10"/>
      <c r="R1" s="10"/>
      <c r="S1" s="10"/>
      <c r="T1" s="10"/>
      <c r="U1" s="11"/>
      <c r="V1" s="12"/>
      <c r="W1" s="12"/>
      <c r="X1" s="12"/>
      <c r="Y1" s="12"/>
      <c r="Z1" s="12"/>
      <c r="AA1" s="12"/>
      <c r="AB1" s="12"/>
      <c r="AC1" s="13"/>
      <c r="AD1" s="14"/>
      <c r="AE1" s="15"/>
      <c r="AF1" s="16" t="s">
        <v>1</v>
      </c>
      <c r="AG1" s="14"/>
      <c r="AH1" s="17"/>
      <c r="AI1" s="18"/>
      <c r="AJ1" s="18"/>
      <c r="AK1" s="19"/>
      <c r="AL1" s="19"/>
      <c r="AM1" s="20"/>
      <c r="AN1" s="21"/>
      <c r="AO1" s="20"/>
      <c r="AP1" s="13"/>
      <c r="AQ1" s="20"/>
      <c r="AR1" s="22"/>
      <c r="AS1" s="20"/>
      <c r="AT1" s="13"/>
      <c r="AU1" s="13"/>
      <c r="AV1" s="20"/>
      <c r="AW1" s="13"/>
      <c r="AX1" s="20"/>
      <c r="AY1" s="13"/>
      <c r="AZ1" s="20"/>
      <c r="BA1" s="13"/>
    </row>
    <row r="2">
      <c r="A2" s="23"/>
      <c r="B2" s="23"/>
      <c r="C2" s="23"/>
      <c r="D2" s="4"/>
      <c r="E2" s="3"/>
      <c r="F2" s="3"/>
      <c r="G2" s="4"/>
      <c r="H2" s="4"/>
      <c r="I2" s="4"/>
      <c r="J2" s="4"/>
      <c r="K2" s="4"/>
      <c r="L2" s="24" t="s">
        <v>2</v>
      </c>
      <c r="M2" s="25"/>
      <c r="N2" s="26" t="s">
        <v>3</v>
      </c>
      <c r="O2" s="25"/>
      <c r="P2" s="27" t="s">
        <v>4</v>
      </c>
      <c r="Q2" s="28"/>
      <c r="R2" s="28"/>
      <c r="S2" s="28"/>
      <c r="T2" s="28"/>
      <c r="U2" s="25"/>
      <c r="V2" s="29" t="s">
        <v>5</v>
      </c>
      <c r="W2" s="28"/>
      <c r="X2" s="28"/>
      <c r="Y2" s="28"/>
      <c r="Z2" s="28"/>
      <c r="AA2" s="28"/>
      <c r="AB2" s="28"/>
      <c r="AC2" s="25"/>
      <c r="AD2" s="30" t="s">
        <v>6</v>
      </c>
      <c r="AE2" s="31" t="s">
        <v>7</v>
      </c>
      <c r="AF2" s="32"/>
      <c r="AG2" s="30" t="s">
        <v>8</v>
      </c>
      <c r="AH2" s="33" t="s">
        <v>9</v>
      </c>
      <c r="AI2" s="34" t="s">
        <v>10</v>
      </c>
      <c r="AJ2" s="34" t="s">
        <v>11</v>
      </c>
      <c r="AK2" s="35" t="s">
        <v>12</v>
      </c>
      <c r="AL2" s="35" t="s">
        <v>13</v>
      </c>
      <c r="AM2" s="36" t="s">
        <v>14</v>
      </c>
      <c r="AN2" s="37" t="s">
        <v>15</v>
      </c>
      <c r="AO2" s="36"/>
      <c r="AP2" s="38"/>
      <c r="AQ2" s="36"/>
      <c r="AR2" s="39"/>
      <c r="AS2" s="36"/>
      <c r="AT2" s="40"/>
      <c r="AU2" s="38"/>
      <c r="AV2" s="36"/>
      <c r="AW2" s="40"/>
      <c r="AX2" s="36"/>
      <c r="AY2" s="40"/>
      <c r="AZ2" s="36"/>
      <c r="BA2" s="40"/>
    </row>
    <row r="3">
      <c r="A3" s="41" t="s">
        <v>16</v>
      </c>
      <c r="B3" s="42" t="s">
        <v>17</v>
      </c>
      <c r="C3" s="42" t="s">
        <v>18</v>
      </c>
      <c r="D3" s="41" t="s">
        <v>19</v>
      </c>
      <c r="E3" s="43" t="s">
        <v>20</v>
      </c>
      <c r="F3" s="43" t="s">
        <v>21</v>
      </c>
      <c r="G3" s="44" t="s">
        <v>22</v>
      </c>
      <c r="H3" s="41" t="s">
        <v>23</v>
      </c>
      <c r="I3" s="41" t="s">
        <v>24</v>
      </c>
      <c r="J3" s="41" t="s">
        <v>25</v>
      </c>
      <c r="K3" s="45"/>
      <c r="L3" s="41" t="s">
        <v>26</v>
      </c>
      <c r="M3" s="41" t="s">
        <v>27</v>
      </c>
      <c r="N3" s="46" t="s">
        <v>28</v>
      </c>
      <c r="O3" s="46" t="s">
        <v>29</v>
      </c>
      <c r="P3" s="47" t="s">
        <v>30</v>
      </c>
      <c r="Q3" s="47" t="s">
        <v>31</v>
      </c>
      <c r="R3" s="47" t="s">
        <v>32</v>
      </c>
      <c r="S3" s="47" t="s">
        <v>33</v>
      </c>
      <c r="T3" s="48" t="s">
        <v>34</v>
      </c>
      <c r="U3" s="48" t="s">
        <v>35</v>
      </c>
      <c r="V3" s="49" t="s">
        <v>36</v>
      </c>
      <c r="W3" s="49" t="s">
        <v>37</v>
      </c>
      <c r="X3" s="49" t="s">
        <v>38</v>
      </c>
      <c r="Y3" s="49" t="s">
        <v>39</v>
      </c>
      <c r="Z3" s="49" t="s">
        <v>40</v>
      </c>
      <c r="AA3" s="49" t="s">
        <v>41</v>
      </c>
      <c r="AB3" s="49" t="s">
        <v>42</v>
      </c>
      <c r="AC3" s="49" t="s">
        <v>43</v>
      </c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</row>
    <row r="4">
      <c r="A4" s="51"/>
      <c r="B4" s="51"/>
      <c r="C4" s="51"/>
      <c r="D4" s="52" t="str">
        <f>Refunds!F3</f>
        <v/>
      </c>
      <c r="E4" s="51"/>
      <c r="F4" s="51"/>
      <c r="G4" s="52" t="str">
        <f t="shared" ref="G4:G18" si="1">if(F4 = 0, E4,F4)</f>
        <v/>
      </c>
      <c r="H4" s="53" t="str">
        <f t="shared" ref="H4:H18" si="2">INDIRECT("'" &amp;A4 &amp; "'!E5")</f>
        <v/>
      </c>
      <c r="I4" s="52"/>
      <c r="J4" s="54">
        <f t="shared" ref="J4:J18" si="3">SUM(H4:I4)</f>
        <v>0</v>
      </c>
      <c r="K4" s="54" t="s">
        <v>23</v>
      </c>
      <c r="L4" s="54">
        <f t="shared" ref="L4:L18" si="4">IFERROR(H4/G4,0)</f>
        <v>0</v>
      </c>
      <c r="M4" s="54">
        <f t="shared" ref="M4:M18" si="5">IFERROR(L4/30,"")</f>
        <v>0</v>
      </c>
      <c r="N4" s="55" t="str">
        <f>Refunds!L3</f>
        <v/>
      </c>
      <c r="O4" s="56">
        <f t="shared" ref="O4:O18" si="6">N4*H4</f>
        <v>0</v>
      </c>
      <c r="P4" s="57" t="str">
        <f t="shared" ref="P4:P13" si="7">IF(V4=1.04, 0.25,
 IF(V4=1.53, 0.3,
 IF(V4=2.27, 0.35,
 IF(V4&gt;=2.89, 0.4, ""))))</f>
        <v/>
      </c>
      <c r="Q4" s="58">
        <f t="shared" ref="Q4:Q18" si="8">P4*H4</f>
        <v>0</v>
      </c>
      <c r="R4" s="58">
        <f t="shared" ref="R4:R18" si="9">T4*0.15</f>
        <v>0</v>
      </c>
      <c r="S4" s="58">
        <f t="shared" ref="S4:S18" si="10">SUM(Q4:R4)</f>
        <v>0</v>
      </c>
      <c r="T4" s="58">
        <f t="shared" ref="T4:T18" si="11">(D4*H4)*0.1</f>
        <v>0</v>
      </c>
      <c r="U4" s="59">
        <f t="shared" ref="U4:U18" si="12">T4-S4</f>
        <v>0</v>
      </c>
      <c r="V4" s="60" t="str">
        <f>Refunds!J3</f>
        <v/>
      </c>
      <c r="W4" s="61">
        <f t="shared" ref="W4:W18" si="13">V4*H4</f>
        <v>0</v>
      </c>
      <c r="X4" s="61">
        <f t="shared" ref="X4:X18" si="14">IFS(D4&lt;=10,D4*0.08,D4&gt;10,D4*0.15)*H4</f>
        <v>0</v>
      </c>
      <c r="Y4" s="52" t="str">
        <f t="shared" ref="Y4:Y18" si="15">INDIRECT("'" &amp;A4 &amp; "'!G248")</f>
        <v/>
      </c>
      <c r="Z4" s="52" t="str">
        <f t="shared" ref="Z4:Z18" si="16">INDIRECT("'" &amp;A4 &amp; "'!Q248")</f>
        <v/>
      </c>
      <c r="AA4" s="62">
        <f t="shared" ref="AA4:AA18" si="17">J4*A63</f>
        <v>0</v>
      </c>
      <c r="AB4" s="62">
        <f t="shared" ref="AB4:AB18" si="18">J4*C63</f>
        <v>0</v>
      </c>
      <c r="AC4" s="63">
        <f t="shared" ref="AC4:AC18" si="19">sum(W4:AB4)</f>
        <v>0</v>
      </c>
      <c r="AD4" s="61">
        <f t="shared" ref="AD4:AD18" si="20">D4*H4</f>
        <v>0</v>
      </c>
      <c r="AE4" s="64">
        <f t="shared" ref="AE4:AE18" si="21">AD4-AC4</f>
        <v>0</v>
      </c>
      <c r="AF4" s="60" t="str">
        <f>Refunds!H3</f>
        <v/>
      </c>
      <c r="AG4" s="61">
        <f t="shared" ref="AG4:AG18" si="22">AF4*H4</f>
        <v>0</v>
      </c>
      <c r="AH4" s="65">
        <f t="shared" ref="AH4:AH18" si="23">AE4-AG4</f>
        <v>0</v>
      </c>
      <c r="AI4" s="66" t="str">
        <f t="shared" ref="AI4:AI18" si="24">(D4-((AC4+AG4)/H4))/D4</f>
        <v>#DIV/0!</v>
      </c>
      <c r="AJ4" s="66" t="str">
        <f t="shared" ref="AJ4:AJ10" si="25">(D4-((W4+X4+Y4+AA4+AG4+AB4)/H4))/D4</f>
        <v>#DIV/0!</v>
      </c>
      <c r="AK4" s="67" t="str">
        <f t="shared" ref="AK4:AK18" si="26">(D4-(AC4/H4))/D4</f>
        <v>#DIV/0!</v>
      </c>
      <c r="AL4" s="67" t="str">
        <f t="shared" ref="AL4:AL10" si="27">(D4-((W4+X4+Y4+AA4+AB4)/H4))/D4</f>
        <v>#DIV/0!</v>
      </c>
      <c r="AM4" s="68" t="str">
        <f t="shared" ref="AM4:AM18" si="28">IF(
  OR(AI4 &gt; 0, Q47 &gt; 0),
  IF(AI4 &gt; Q47, "Keep Selling", "Resell"),
  IF(
    AND(AK4 &lt; 0, P47 &lt; 0),
    "Liquidation",
    IF(AK4 &gt; P47, "Keep Selling", "Resell")
  )
) &amp; CHAR(10) &amp; CHAR(10) &amp;
IF(AI4 &lt; 0, "Net Margin (after ads w/o COGS): ", "Net Margin: ") &amp; 
TEXT(IF(AI4 &lt; 0, AK4, AI4) * 100, "0.00") &amp; "%" &amp; CHAR(10) &amp;
IF(Q47&lt; 0, "R&amp;R w/o COGS: ", "R&amp;R: ") &amp;
TEXT(IF(Q47 &lt; 0, P47, Q47) * 100, "0.00") &amp; "%"</f>
        <v>#DIV/0!</v>
      </c>
      <c r="AN4" s="69"/>
      <c r="AO4" s="70"/>
      <c r="AP4" s="71"/>
      <c r="AQ4" s="71"/>
      <c r="AR4" s="72"/>
      <c r="AS4" s="71"/>
      <c r="AT4" s="73"/>
      <c r="AU4" s="71"/>
      <c r="AV4" s="71"/>
      <c r="AW4" s="71"/>
      <c r="AX4" s="71"/>
      <c r="AY4" s="71"/>
      <c r="AZ4" s="71"/>
      <c r="BA4" s="71"/>
      <c r="BB4" s="74"/>
      <c r="BC4" s="74"/>
      <c r="BD4" s="74"/>
      <c r="BE4" s="74"/>
      <c r="BF4" s="74"/>
      <c r="BG4" s="74"/>
    </row>
    <row r="5">
      <c r="A5" s="51"/>
      <c r="B5" s="51"/>
      <c r="C5" s="51"/>
      <c r="D5" s="52" t="str">
        <f>Refunds!F4</f>
        <v/>
      </c>
      <c r="E5" s="51"/>
      <c r="F5" s="51"/>
      <c r="G5" s="52" t="str">
        <f t="shared" si="1"/>
        <v/>
      </c>
      <c r="H5" s="53" t="str">
        <f t="shared" si="2"/>
        <v/>
      </c>
      <c r="I5" s="52"/>
      <c r="J5" s="54">
        <f t="shared" si="3"/>
        <v>0</v>
      </c>
      <c r="K5" s="54" t="s">
        <v>23</v>
      </c>
      <c r="L5" s="54">
        <f t="shared" si="4"/>
        <v>0</v>
      </c>
      <c r="M5" s="54">
        <f t="shared" si="5"/>
        <v>0</v>
      </c>
      <c r="N5" s="55" t="str">
        <f>Refunds!L4</f>
        <v/>
      </c>
      <c r="O5" s="56">
        <f t="shared" si="6"/>
        <v>0</v>
      </c>
      <c r="P5" s="57" t="str">
        <f t="shared" si="7"/>
        <v/>
      </c>
      <c r="Q5" s="58">
        <f t="shared" si="8"/>
        <v>0</v>
      </c>
      <c r="R5" s="58">
        <f t="shared" si="9"/>
        <v>0</v>
      </c>
      <c r="S5" s="58">
        <f t="shared" si="10"/>
        <v>0</v>
      </c>
      <c r="T5" s="58">
        <f t="shared" si="11"/>
        <v>0</v>
      </c>
      <c r="U5" s="59">
        <f t="shared" si="12"/>
        <v>0</v>
      </c>
      <c r="V5" s="60" t="str">
        <f>Refunds!J4</f>
        <v/>
      </c>
      <c r="W5" s="61">
        <f t="shared" si="13"/>
        <v>0</v>
      </c>
      <c r="X5" s="61">
        <f t="shared" si="14"/>
        <v>0</v>
      </c>
      <c r="Y5" s="52" t="str">
        <f t="shared" si="15"/>
        <v/>
      </c>
      <c r="Z5" s="52" t="str">
        <f t="shared" si="16"/>
        <v/>
      </c>
      <c r="AA5" s="62">
        <f t="shared" si="17"/>
        <v>0</v>
      </c>
      <c r="AB5" s="62">
        <f t="shared" si="18"/>
        <v>0</v>
      </c>
      <c r="AC5" s="63">
        <f t="shared" si="19"/>
        <v>0</v>
      </c>
      <c r="AD5" s="61">
        <f t="shared" si="20"/>
        <v>0</v>
      </c>
      <c r="AE5" s="64">
        <f t="shared" si="21"/>
        <v>0</v>
      </c>
      <c r="AF5" s="60" t="str">
        <f>Refunds!H4</f>
        <v/>
      </c>
      <c r="AG5" s="61">
        <f t="shared" si="22"/>
        <v>0</v>
      </c>
      <c r="AH5" s="65">
        <f t="shared" si="23"/>
        <v>0</v>
      </c>
      <c r="AI5" s="66" t="str">
        <f t="shared" si="24"/>
        <v>#DIV/0!</v>
      </c>
      <c r="AJ5" s="66" t="str">
        <f t="shared" si="25"/>
        <v>#DIV/0!</v>
      </c>
      <c r="AK5" s="67" t="str">
        <f t="shared" si="26"/>
        <v>#DIV/0!</v>
      </c>
      <c r="AL5" s="67" t="str">
        <f t="shared" si="27"/>
        <v>#DIV/0!</v>
      </c>
      <c r="AM5" s="68" t="str">
        <f t="shared" si="28"/>
        <v>#DIV/0!</v>
      </c>
      <c r="AN5" s="75"/>
      <c r="AO5" s="70"/>
      <c r="AP5" s="71"/>
      <c r="AQ5" s="71"/>
      <c r="AR5" s="72"/>
      <c r="AS5" s="71"/>
      <c r="AT5" s="73"/>
      <c r="AU5" s="71"/>
      <c r="AV5" s="71"/>
      <c r="AW5" s="71"/>
      <c r="AX5" s="71"/>
      <c r="AY5" s="71"/>
      <c r="AZ5" s="71"/>
      <c r="BA5" s="71"/>
      <c r="BB5" s="74"/>
      <c r="BC5" s="74"/>
      <c r="BD5" s="74"/>
      <c r="BE5" s="74"/>
      <c r="BF5" s="74"/>
      <c r="BG5" s="74"/>
    </row>
    <row r="6">
      <c r="A6" s="51"/>
      <c r="B6" s="51"/>
      <c r="C6" s="51"/>
      <c r="D6" s="52" t="str">
        <f>Refunds!F5</f>
        <v/>
      </c>
      <c r="E6" s="51"/>
      <c r="F6" s="51"/>
      <c r="G6" s="52" t="str">
        <f t="shared" si="1"/>
        <v/>
      </c>
      <c r="H6" s="53" t="str">
        <f t="shared" si="2"/>
        <v/>
      </c>
      <c r="I6" s="52"/>
      <c r="J6" s="54">
        <f t="shared" si="3"/>
        <v>0</v>
      </c>
      <c r="K6" s="54" t="s">
        <v>23</v>
      </c>
      <c r="L6" s="54">
        <f t="shared" si="4"/>
        <v>0</v>
      </c>
      <c r="M6" s="54">
        <f t="shared" si="5"/>
        <v>0</v>
      </c>
      <c r="N6" s="55" t="str">
        <f>Refunds!L5</f>
        <v/>
      </c>
      <c r="O6" s="56">
        <f t="shared" si="6"/>
        <v>0</v>
      </c>
      <c r="P6" s="57" t="str">
        <f t="shared" si="7"/>
        <v/>
      </c>
      <c r="Q6" s="58">
        <f t="shared" si="8"/>
        <v>0</v>
      </c>
      <c r="R6" s="58">
        <f t="shared" si="9"/>
        <v>0</v>
      </c>
      <c r="S6" s="58">
        <f t="shared" si="10"/>
        <v>0</v>
      </c>
      <c r="T6" s="58">
        <f t="shared" si="11"/>
        <v>0</v>
      </c>
      <c r="U6" s="59">
        <f t="shared" si="12"/>
        <v>0</v>
      </c>
      <c r="V6" s="60" t="str">
        <f>Refunds!J5</f>
        <v/>
      </c>
      <c r="W6" s="61">
        <f t="shared" si="13"/>
        <v>0</v>
      </c>
      <c r="X6" s="61">
        <f t="shared" si="14"/>
        <v>0</v>
      </c>
      <c r="Y6" s="52" t="str">
        <f t="shared" si="15"/>
        <v/>
      </c>
      <c r="Z6" s="52" t="str">
        <f t="shared" si="16"/>
        <v/>
      </c>
      <c r="AA6" s="62">
        <f t="shared" si="17"/>
        <v>0</v>
      </c>
      <c r="AB6" s="62">
        <f t="shared" si="18"/>
        <v>0</v>
      </c>
      <c r="AC6" s="63">
        <f t="shared" si="19"/>
        <v>0</v>
      </c>
      <c r="AD6" s="61">
        <f t="shared" si="20"/>
        <v>0</v>
      </c>
      <c r="AE6" s="64">
        <f t="shared" si="21"/>
        <v>0</v>
      </c>
      <c r="AF6" s="60" t="str">
        <f>Refunds!H5</f>
        <v/>
      </c>
      <c r="AG6" s="61">
        <f t="shared" si="22"/>
        <v>0</v>
      </c>
      <c r="AH6" s="65">
        <f t="shared" si="23"/>
        <v>0</v>
      </c>
      <c r="AI6" s="66" t="str">
        <f t="shared" si="24"/>
        <v>#DIV/0!</v>
      </c>
      <c r="AJ6" s="66" t="str">
        <f t="shared" si="25"/>
        <v>#DIV/0!</v>
      </c>
      <c r="AK6" s="67" t="str">
        <f t="shared" si="26"/>
        <v>#DIV/0!</v>
      </c>
      <c r="AL6" s="67" t="str">
        <f t="shared" si="27"/>
        <v>#DIV/0!</v>
      </c>
      <c r="AM6" s="68" t="str">
        <f t="shared" si="28"/>
        <v>#DIV/0!</v>
      </c>
      <c r="AN6" s="75"/>
      <c r="AO6" s="70"/>
      <c r="AP6" s="71"/>
      <c r="AQ6" s="71"/>
      <c r="AR6" s="72"/>
      <c r="AS6" s="71"/>
      <c r="AT6" s="73"/>
      <c r="AU6" s="71"/>
      <c r="AV6" s="71"/>
      <c r="AW6" s="71"/>
      <c r="AX6" s="71"/>
      <c r="AY6" s="71"/>
      <c r="AZ6" s="71"/>
      <c r="BA6" s="71"/>
      <c r="BB6" s="74"/>
      <c r="BC6" s="74"/>
      <c r="BD6" s="74"/>
      <c r="BE6" s="74"/>
      <c r="BF6" s="74"/>
      <c r="BG6" s="74"/>
    </row>
    <row r="7">
      <c r="A7" s="52"/>
      <c r="B7" s="52"/>
      <c r="C7" s="52"/>
      <c r="D7" s="52" t="str">
        <f>Refunds!F6</f>
        <v/>
      </c>
      <c r="E7" s="52"/>
      <c r="F7" s="52"/>
      <c r="G7" s="52" t="str">
        <f t="shared" si="1"/>
        <v/>
      </c>
      <c r="H7" s="53" t="str">
        <f t="shared" si="2"/>
        <v/>
      </c>
      <c r="I7" s="52"/>
      <c r="J7" s="54">
        <f t="shared" si="3"/>
        <v>0</v>
      </c>
      <c r="K7" s="54" t="s">
        <v>23</v>
      </c>
      <c r="L7" s="54">
        <f t="shared" si="4"/>
        <v>0</v>
      </c>
      <c r="M7" s="54">
        <f t="shared" si="5"/>
        <v>0</v>
      </c>
      <c r="N7" s="55" t="str">
        <f>Refunds!L6</f>
        <v/>
      </c>
      <c r="O7" s="56">
        <f t="shared" si="6"/>
        <v>0</v>
      </c>
      <c r="P7" s="57" t="str">
        <f t="shared" si="7"/>
        <v/>
      </c>
      <c r="Q7" s="58">
        <f t="shared" si="8"/>
        <v>0</v>
      </c>
      <c r="R7" s="58">
        <f t="shared" si="9"/>
        <v>0</v>
      </c>
      <c r="S7" s="58">
        <f t="shared" si="10"/>
        <v>0</v>
      </c>
      <c r="T7" s="58">
        <f t="shared" si="11"/>
        <v>0</v>
      </c>
      <c r="U7" s="59">
        <f t="shared" si="12"/>
        <v>0</v>
      </c>
      <c r="V7" s="60" t="str">
        <f>Refunds!J6</f>
        <v/>
      </c>
      <c r="W7" s="61">
        <f t="shared" si="13"/>
        <v>0</v>
      </c>
      <c r="X7" s="61">
        <f t="shared" si="14"/>
        <v>0</v>
      </c>
      <c r="Y7" s="52" t="str">
        <f t="shared" si="15"/>
        <v/>
      </c>
      <c r="Z7" s="52" t="str">
        <f t="shared" si="16"/>
        <v/>
      </c>
      <c r="AA7" s="62">
        <f t="shared" si="17"/>
        <v>0</v>
      </c>
      <c r="AB7" s="62">
        <f t="shared" si="18"/>
        <v>0</v>
      </c>
      <c r="AC7" s="63">
        <f t="shared" si="19"/>
        <v>0</v>
      </c>
      <c r="AD7" s="61">
        <f t="shared" si="20"/>
        <v>0</v>
      </c>
      <c r="AE7" s="64">
        <f t="shared" si="21"/>
        <v>0</v>
      </c>
      <c r="AF7" s="60" t="str">
        <f>Refunds!H6</f>
        <v/>
      </c>
      <c r="AG7" s="61">
        <f t="shared" si="22"/>
        <v>0</v>
      </c>
      <c r="AH7" s="65">
        <f t="shared" si="23"/>
        <v>0</v>
      </c>
      <c r="AI7" s="66" t="str">
        <f t="shared" si="24"/>
        <v>#DIV/0!</v>
      </c>
      <c r="AJ7" s="66" t="str">
        <f t="shared" si="25"/>
        <v>#DIV/0!</v>
      </c>
      <c r="AK7" s="67" t="str">
        <f t="shared" si="26"/>
        <v>#DIV/0!</v>
      </c>
      <c r="AL7" s="67" t="str">
        <f t="shared" si="27"/>
        <v>#DIV/0!</v>
      </c>
      <c r="AM7" s="68" t="str">
        <f t="shared" si="28"/>
        <v>#DIV/0!</v>
      </c>
      <c r="AN7" s="75"/>
      <c r="AO7" s="70"/>
      <c r="AP7" s="71"/>
      <c r="AQ7" s="71"/>
      <c r="AR7" s="72"/>
      <c r="AS7" s="71"/>
      <c r="AT7" s="73"/>
      <c r="AU7" s="71"/>
      <c r="AV7" s="71"/>
      <c r="AW7" s="71"/>
      <c r="AX7" s="71"/>
      <c r="AY7" s="71"/>
      <c r="AZ7" s="71"/>
      <c r="BA7" s="71"/>
      <c r="BB7" s="74"/>
      <c r="BC7" s="74"/>
      <c r="BD7" s="74"/>
      <c r="BE7" s="74"/>
      <c r="BF7" s="74"/>
      <c r="BG7" s="74"/>
    </row>
    <row r="8">
      <c r="A8" s="52"/>
      <c r="B8" s="52"/>
      <c r="C8" s="52"/>
      <c r="D8" s="52" t="str">
        <f>Refunds!F7</f>
        <v/>
      </c>
      <c r="E8" s="52"/>
      <c r="F8" s="52"/>
      <c r="G8" s="52" t="str">
        <f t="shared" si="1"/>
        <v/>
      </c>
      <c r="H8" s="53" t="str">
        <f t="shared" si="2"/>
        <v/>
      </c>
      <c r="I8" s="52"/>
      <c r="J8" s="54">
        <f t="shared" si="3"/>
        <v>0</v>
      </c>
      <c r="K8" s="54" t="s">
        <v>23</v>
      </c>
      <c r="L8" s="54">
        <f t="shared" si="4"/>
        <v>0</v>
      </c>
      <c r="M8" s="54">
        <f t="shared" si="5"/>
        <v>0</v>
      </c>
      <c r="N8" s="55" t="str">
        <f>Refunds!L7</f>
        <v/>
      </c>
      <c r="O8" s="56">
        <f t="shared" si="6"/>
        <v>0</v>
      </c>
      <c r="P8" s="57" t="str">
        <f t="shared" si="7"/>
        <v/>
      </c>
      <c r="Q8" s="58">
        <f t="shared" si="8"/>
        <v>0</v>
      </c>
      <c r="R8" s="58">
        <f t="shared" si="9"/>
        <v>0</v>
      </c>
      <c r="S8" s="58">
        <f t="shared" si="10"/>
        <v>0</v>
      </c>
      <c r="T8" s="58">
        <f t="shared" si="11"/>
        <v>0</v>
      </c>
      <c r="U8" s="59">
        <f t="shared" si="12"/>
        <v>0</v>
      </c>
      <c r="V8" s="76"/>
      <c r="W8" s="61">
        <f t="shared" si="13"/>
        <v>0</v>
      </c>
      <c r="X8" s="61">
        <f t="shared" si="14"/>
        <v>0</v>
      </c>
      <c r="Y8" s="52" t="str">
        <f t="shared" si="15"/>
        <v/>
      </c>
      <c r="Z8" s="52" t="str">
        <f t="shared" si="16"/>
        <v/>
      </c>
      <c r="AA8" s="62">
        <f t="shared" si="17"/>
        <v>0</v>
      </c>
      <c r="AB8" s="62">
        <f t="shared" si="18"/>
        <v>0</v>
      </c>
      <c r="AC8" s="63">
        <f t="shared" si="19"/>
        <v>0</v>
      </c>
      <c r="AD8" s="61">
        <f t="shared" si="20"/>
        <v>0</v>
      </c>
      <c r="AE8" s="64">
        <f t="shared" si="21"/>
        <v>0</v>
      </c>
      <c r="AF8" s="60" t="str">
        <f>Refunds!H7</f>
        <v/>
      </c>
      <c r="AG8" s="61">
        <f t="shared" si="22"/>
        <v>0</v>
      </c>
      <c r="AH8" s="65">
        <f t="shared" si="23"/>
        <v>0</v>
      </c>
      <c r="AI8" s="66" t="str">
        <f t="shared" si="24"/>
        <v>#DIV/0!</v>
      </c>
      <c r="AJ8" s="66" t="str">
        <f t="shared" si="25"/>
        <v>#DIV/0!</v>
      </c>
      <c r="AK8" s="67" t="str">
        <f t="shared" si="26"/>
        <v>#DIV/0!</v>
      </c>
      <c r="AL8" s="67" t="str">
        <f t="shared" si="27"/>
        <v>#DIV/0!</v>
      </c>
      <c r="AM8" s="68" t="str">
        <f t="shared" si="28"/>
        <v>#DIV/0!</v>
      </c>
      <c r="AN8" s="75"/>
      <c r="AO8" s="70"/>
      <c r="AP8" s="71"/>
      <c r="AQ8" s="71"/>
      <c r="AR8" s="72"/>
      <c r="AS8" s="71"/>
      <c r="AT8" s="73"/>
      <c r="AU8" s="71"/>
      <c r="AV8" s="71"/>
      <c r="AW8" s="71"/>
      <c r="AX8" s="71"/>
      <c r="AY8" s="71"/>
      <c r="AZ8" s="71"/>
      <c r="BA8" s="71"/>
      <c r="BB8" s="74"/>
      <c r="BC8" s="74"/>
      <c r="BD8" s="74"/>
      <c r="BE8" s="74"/>
      <c r="BF8" s="74"/>
      <c r="BG8" s="74"/>
    </row>
    <row r="9">
      <c r="A9" s="52"/>
      <c r="B9" s="52"/>
      <c r="C9" s="52"/>
      <c r="D9" s="52" t="str">
        <f>Refunds!F8</f>
        <v/>
      </c>
      <c r="E9" s="52"/>
      <c r="F9" s="52"/>
      <c r="G9" s="52" t="str">
        <f t="shared" si="1"/>
        <v/>
      </c>
      <c r="H9" s="53" t="str">
        <f t="shared" si="2"/>
        <v/>
      </c>
      <c r="I9" s="52"/>
      <c r="J9" s="54">
        <f t="shared" si="3"/>
        <v>0</v>
      </c>
      <c r="K9" s="54" t="s">
        <v>23</v>
      </c>
      <c r="L9" s="54">
        <f t="shared" si="4"/>
        <v>0</v>
      </c>
      <c r="M9" s="54">
        <f t="shared" si="5"/>
        <v>0</v>
      </c>
      <c r="N9" s="55" t="str">
        <f>Refunds!L8</f>
        <v/>
      </c>
      <c r="O9" s="56">
        <f t="shared" si="6"/>
        <v>0</v>
      </c>
      <c r="P9" s="57" t="str">
        <f t="shared" si="7"/>
        <v/>
      </c>
      <c r="Q9" s="58">
        <f t="shared" si="8"/>
        <v>0</v>
      </c>
      <c r="R9" s="58">
        <f t="shared" si="9"/>
        <v>0</v>
      </c>
      <c r="S9" s="58">
        <f t="shared" si="10"/>
        <v>0</v>
      </c>
      <c r="T9" s="58">
        <f t="shared" si="11"/>
        <v>0</v>
      </c>
      <c r="U9" s="59">
        <f t="shared" si="12"/>
        <v>0</v>
      </c>
      <c r="V9" s="76"/>
      <c r="W9" s="61">
        <f t="shared" si="13"/>
        <v>0</v>
      </c>
      <c r="X9" s="61">
        <f t="shared" si="14"/>
        <v>0</v>
      </c>
      <c r="Y9" s="52" t="str">
        <f t="shared" si="15"/>
        <v/>
      </c>
      <c r="Z9" s="52" t="str">
        <f t="shared" si="16"/>
        <v/>
      </c>
      <c r="AA9" s="62">
        <f t="shared" si="17"/>
        <v>0</v>
      </c>
      <c r="AB9" s="62">
        <f t="shared" si="18"/>
        <v>0</v>
      </c>
      <c r="AC9" s="63">
        <f t="shared" si="19"/>
        <v>0</v>
      </c>
      <c r="AD9" s="61">
        <f t="shared" si="20"/>
        <v>0</v>
      </c>
      <c r="AE9" s="64">
        <f t="shared" si="21"/>
        <v>0</v>
      </c>
      <c r="AF9" s="60" t="str">
        <f>Refunds!H8</f>
        <v/>
      </c>
      <c r="AG9" s="61">
        <f t="shared" si="22"/>
        <v>0</v>
      </c>
      <c r="AH9" s="65">
        <f t="shared" si="23"/>
        <v>0</v>
      </c>
      <c r="AI9" s="66" t="str">
        <f t="shared" si="24"/>
        <v>#DIV/0!</v>
      </c>
      <c r="AJ9" s="66" t="str">
        <f t="shared" si="25"/>
        <v>#DIV/0!</v>
      </c>
      <c r="AK9" s="67" t="str">
        <f t="shared" si="26"/>
        <v>#DIV/0!</v>
      </c>
      <c r="AL9" s="67" t="str">
        <f t="shared" si="27"/>
        <v>#DIV/0!</v>
      </c>
      <c r="AM9" s="68" t="str">
        <f t="shared" si="28"/>
        <v>#DIV/0!</v>
      </c>
      <c r="AN9" s="75"/>
      <c r="AO9" s="70"/>
      <c r="AP9" s="71"/>
      <c r="AQ9" s="71"/>
      <c r="AR9" s="72"/>
      <c r="AS9" s="71"/>
      <c r="AT9" s="73"/>
      <c r="AU9" s="71"/>
      <c r="AV9" s="71"/>
      <c r="AW9" s="71"/>
      <c r="AX9" s="71"/>
      <c r="AY9" s="71"/>
      <c r="AZ9" s="71"/>
      <c r="BA9" s="71"/>
      <c r="BB9" s="74"/>
      <c r="BC9" s="74"/>
      <c r="BD9" s="74"/>
      <c r="BE9" s="74"/>
      <c r="BF9" s="74"/>
      <c r="BG9" s="74"/>
    </row>
    <row r="10">
      <c r="A10" s="52"/>
      <c r="B10" s="52"/>
      <c r="C10" s="52"/>
      <c r="D10" s="52" t="str">
        <f>Refunds!F9</f>
        <v/>
      </c>
      <c r="E10" s="52"/>
      <c r="F10" s="52"/>
      <c r="G10" s="52" t="str">
        <f t="shared" si="1"/>
        <v/>
      </c>
      <c r="H10" s="53" t="str">
        <f t="shared" si="2"/>
        <v/>
      </c>
      <c r="I10" s="52"/>
      <c r="J10" s="54">
        <f t="shared" si="3"/>
        <v>0</v>
      </c>
      <c r="K10" s="54" t="s">
        <v>23</v>
      </c>
      <c r="L10" s="54">
        <f t="shared" si="4"/>
        <v>0</v>
      </c>
      <c r="M10" s="54">
        <f t="shared" si="5"/>
        <v>0</v>
      </c>
      <c r="N10" s="55" t="str">
        <f>Refunds!L9</f>
        <v/>
      </c>
      <c r="O10" s="56">
        <f t="shared" si="6"/>
        <v>0</v>
      </c>
      <c r="P10" s="57" t="str">
        <f t="shared" si="7"/>
        <v/>
      </c>
      <c r="Q10" s="58">
        <f t="shared" si="8"/>
        <v>0</v>
      </c>
      <c r="R10" s="58">
        <f t="shared" si="9"/>
        <v>0</v>
      </c>
      <c r="S10" s="58">
        <f t="shared" si="10"/>
        <v>0</v>
      </c>
      <c r="T10" s="58">
        <f t="shared" si="11"/>
        <v>0</v>
      </c>
      <c r="U10" s="59">
        <f t="shared" si="12"/>
        <v>0</v>
      </c>
      <c r="V10" s="60"/>
      <c r="W10" s="61">
        <f t="shared" si="13"/>
        <v>0</v>
      </c>
      <c r="X10" s="61">
        <f t="shared" si="14"/>
        <v>0</v>
      </c>
      <c r="Y10" s="52" t="str">
        <f t="shared" si="15"/>
        <v/>
      </c>
      <c r="Z10" s="52" t="str">
        <f t="shared" si="16"/>
        <v/>
      </c>
      <c r="AA10" s="62">
        <f t="shared" si="17"/>
        <v>0</v>
      </c>
      <c r="AB10" s="62">
        <f t="shared" si="18"/>
        <v>0</v>
      </c>
      <c r="AC10" s="63">
        <f t="shared" si="19"/>
        <v>0</v>
      </c>
      <c r="AD10" s="61">
        <f t="shared" si="20"/>
        <v>0</v>
      </c>
      <c r="AE10" s="64">
        <f t="shared" si="21"/>
        <v>0</v>
      </c>
      <c r="AF10" s="60" t="str">
        <f>Refunds!H9</f>
        <v/>
      </c>
      <c r="AG10" s="61">
        <f t="shared" si="22"/>
        <v>0</v>
      </c>
      <c r="AH10" s="65">
        <f t="shared" si="23"/>
        <v>0</v>
      </c>
      <c r="AI10" s="66" t="str">
        <f t="shared" si="24"/>
        <v>#DIV/0!</v>
      </c>
      <c r="AJ10" s="66" t="str">
        <f t="shared" si="25"/>
        <v>#DIV/0!</v>
      </c>
      <c r="AK10" s="67" t="str">
        <f t="shared" si="26"/>
        <v>#DIV/0!</v>
      </c>
      <c r="AL10" s="67" t="str">
        <f t="shared" si="27"/>
        <v>#DIV/0!</v>
      </c>
      <c r="AM10" s="68" t="str">
        <f t="shared" si="28"/>
        <v>#DIV/0!</v>
      </c>
      <c r="AN10" s="75"/>
      <c r="AO10" s="70"/>
      <c r="AP10" s="71"/>
      <c r="AQ10" s="71"/>
      <c r="AR10" s="72"/>
      <c r="AS10" s="71"/>
      <c r="AT10" s="73"/>
      <c r="AU10" s="71"/>
      <c r="AV10" s="71"/>
      <c r="AW10" s="71"/>
      <c r="AX10" s="71"/>
      <c r="AY10" s="71"/>
      <c r="AZ10" s="71"/>
      <c r="BA10" s="71"/>
      <c r="BB10" s="74"/>
      <c r="BC10" s="74"/>
      <c r="BD10" s="74"/>
      <c r="BE10" s="74"/>
      <c r="BF10" s="74"/>
      <c r="BG10" s="74"/>
    </row>
    <row r="11">
      <c r="A11" s="52"/>
      <c r="B11" s="52"/>
      <c r="C11" s="52"/>
      <c r="D11" s="52" t="str">
        <f>Refunds!F10</f>
        <v/>
      </c>
      <c r="E11" s="52"/>
      <c r="F11" s="52"/>
      <c r="G11" s="52" t="str">
        <f t="shared" si="1"/>
        <v/>
      </c>
      <c r="H11" s="53" t="str">
        <f t="shared" si="2"/>
        <v/>
      </c>
      <c r="I11" s="52"/>
      <c r="J11" s="54">
        <f t="shared" si="3"/>
        <v>0</v>
      </c>
      <c r="K11" s="54" t="s">
        <v>23</v>
      </c>
      <c r="L11" s="54">
        <f t="shared" si="4"/>
        <v>0</v>
      </c>
      <c r="M11" s="54">
        <f t="shared" si="5"/>
        <v>0</v>
      </c>
      <c r="N11" s="55" t="str">
        <f>Refunds!L10</f>
        <v/>
      </c>
      <c r="O11" s="56">
        <f t="shared" si="6"/>
        <v>0</v>
      </c>
      <c r="P11" s="57" t="str">
        <f t="shared" si="7"/>
        <v/>
      </c>
      <c r="Q11" s="58">
        <f t="shared" si="8"/>
        <v>0</v>
      </c>
      <c r="R11" s="58">
        <f t="shared" si="9"/>
        <v>0</v>
      </c>
      <c r="S11" s="58">
        <f t="shared" si="10"/>
        <v>0</v>
      </c>
      <c r="T11" s="58">
        <f t="shared" si="11"/>
        <v>0</v>
      </c>
      <c r="U11" s="59">
        <f t="shared" si="12"/>
        <v>0</v>
      </c>
      <c r="V11" s="60"/>
      <c r="W11" s="61">
        <f t="shared" si="13"/>
        <v>0</v>
      </c>
      <c r="X11" s="61">
        <f t="shared" si="14"/>
        <v>0</v>
      </c>
      <c r="Y11" s="52" t="str">
        <f t="shared" si="15"/>
        <v/>
      </c>
      <c r="Z11" s="52" t="str">
        <f t="shared" si="16"/>
        <v/>
      </c>
      <c r="AA11" s="62">
        <f t="shared" si="17"/>
        <v>0</v>
      </c>
      <c r="AB11" s="62">
        <f t="shared" si="18"/>
        <v>0</v>
      </c>
      <c r="AC11" s="63">
        <f t="shared" si="19"/>
        <v>0</v>
      </c>
      <c r="AD11" s="61">
        <f t="shared" si="20"/>
        <v>0</v>
      </c>
      <c r="AE11" s="64">
        <f t="shared" si="21"/>
        <v>0</v>
      </c>
      <c r="AF11" s="60" t="str">
        <f>Refunds!H10</f>
        <v/>
      </c>
      <c r="AG11" s="61">
        <f t="shared" si="22"/>
        <v>0</v>
      </c>
      <c r="AH11" s="65">
        <f t="shared" si="23"/>
        <v>0</v>
      </c>
      <c r="AI11" s="66" t="str">
        <f t="shared" si="24"/>
        <v>#DIV/0!</v>
      </c>
      <c r="AJ11" s="66" t="str">
        <f>(D11-((W11+X11+Y12+AA11+AG11+AB11)/H11))/D11</f>
        <v>#DIV/0!</v>
      </c>
      <c r="AK11" s="67" t="str">
        <f t="shared" si="26"/>
        <v>#DIV/0!</v>
      </c>
      <c r="AL11" s="67" t="str">
        <f>(D11-((W11+X11+Y12+AA11+AB11)/H11))/D11</f>
        <v>#DIV/0!</v>
      </c>
      <c r="AM11" s="68" t="str">
        <f t="shared" si="28"/>
        <v>#DIV/0!</v>
      </c>
      <c r="AN11" s="75"/>
      <c r="AO11" s="70"/>
      <c r="AP11" s="71"/>
      <c r="AQ11" s="71"/>
      <c r="AR11" s="72"/>
      <c r="AS11" s="71"/>
      <c r="AT11" s="73"/>
      <c r="AU11" s="71"/>
      <c r="AV11" s="71"/>
      <c r="AW11" s="71"/>
      <c r="AX11" s="71"/>
      <c r="AY11" s="71"/>
      <c r="AZ11" s="71"/>
      <c r="BA11" s="71"/>
      <c r="BB11" s="74"/>
      <c r="BC11" s="74"/>
      <c r="BD11" s="74"/>
      <c r="BE11" s="74"/>
      <c r="BF11" s="74"/>
      <c r="BG11" s="74"/>
    </row>
    <row r="12">
      <c r="A12" s="52"/>
      <c r="B12" s="52"/>
      <c r="C12" s="52"/>
      <c r="D12" s="52" t="str">
        <f>Refunds!F11</f>
        <v/>
      </c>
      <c r="E12" s="52"/>
      <c r="F12" s="52"/>
      <c r="G12" s="52" t="str">
        <f t="shared" si="1"/>
        <v/>
      </c>
      <c r="H12" s="53" t="str">
        <f t="shared" si="2"/>
        <v/>
      </c>
      <c r="I12" s="52"/>
      <c r="J12" s="54">
        <f t="shared" si="3"/>
        <v>0</v>
      </c>
      <c r="K12" s="54" t="s">
        <v>23</v>
      </c>
      <c r="L12" s="54">
        <f t="shared" si="4"/>
        <v>0</v>
      </c>
      <c r="M12" s="54">
        <f t="shared" si="5"/>
        <v>0</v>
      </c>
      <c r="N12" s="55" t="str">
        <f>Refunds!L11</f>
        <v/>
      </c>
      <c r="O12" s="56">
        <f t="shared" si="6"/>
        <v>0</v>
      </c>
      <c r="P12" s="57" t="str">
        <f t="shared" si="7"/>
        <v/>
      </c>
      <c r="Q12" s="58">
        <f t="shared" si="8"/>
        <v>0</v>
      </c>
      <c r="R12" s="58">
        <f t="shared" si="9"/>
        <v>0</v>
      </c>
      <c r="S12" s="58">
        <f t="shared" si="10"/>
        <v>0</v>
      </c>
      <c r="T12" s="58">
        <f t="shared" si="11"/>
        <v>0</v>
      </c>
      <c r="U12" s="59">
        <f t="shared" si="12"/>
        <v>0</v>
      </c>
      <c r="V12" s="60" t="str">
        <f>Refunds!J11</f>
        <v/>
      </c>
      <c r="W12" s="61">
        <f t="shared" si="13"/>
        <v>0</v>
      </c>
      <c r="X12" s="61">
        <f t="shared" si="14"/>
        <v>0</v>
      </c>
      <c r="Y12" s="52" t="str">
        <f t="shared" si="15"/>
        <v/>
      </c>
      <c r="Z12" s="52" t="str">
        <f t="shared" si="16"/>
        <v/>
      </c>
      <c r="AA12" s="62">
        <f t="shared" si="17"/>
        <v>0</v>
      </c>
      <c r="AB12" s="62">
        <f t="shared" si="18"/>
        <v>0</v>
      </c>
      <c r="AC12" s="63">
        <f t="shared" si="19"/>
        <v>0</v>
      </c>
      <c r="AD12" s="61">
        <f t="shared" si="20"/>
        <v>0</v>
      </c>
      <c r="AE12" s="64">
        <f t="shared" si="21"/>
        <v>0</v>
      </c>
      <c r="AF12" s="60" t="str">
        <f>Refunds!H11</f>
        <v/>
      </c>
      <c r="AG12" s="61">
        <f t="shared" si="22"/>
        <v>0</v>
      </c>
      <c r="AH12" s="65">
        <f t="shared" si="23"/>
        <v>0</v>
      </c>
      <c r="AI12" s="66" t="str">
        <f t="shared" si="24"/>
        <v>#DIV/0!</v>
      </c>
      <c r="AJ12" s="66" t="str">
        <f t="shared" ref="AJ12:AJ18" si="29">(D12-((W12+X12+Y12+AA12+AG12+AB12)/H12))/D12</f>
        <v>#DIV/0!</v>
      </c>
      <c r="AK12" s="67" t="str">
        <f t="shared" si="26"/>
        <v>#DIV/0!</v>
      </c>
      <c r="AL12" s="67" t="str">
        <f t="shared" ref="AL12:AL18" si="30">(D12-((W12+X12+Y12+AA12+AB12)/H12))/D12</f>
        <v>#DIV/0!</v>
      </c>
      <c r="AM12" s="68" t="str">
        <f t="shared" si="28"/>
        <v>#DIV/0!</v>
      </c>
      <c r="AN12" s="75"/>
      <c r="AO12" s="70"/>
      <c r="AP12" s="71"/>
      <c r="AQ12" s="71"/>
      <c r="AR12" s="72"/>
      <c r="AS12" s="71"/>
      <c r="AT12" s="73"/>
      <c r="AU12" s="71"/>
      <c r="AV12" s="71"/>
      <c r="AW12" s="71"/>
      <c r="AX12" s="71"/>
      <c r="AY12" s="71"/>
      <c r="AZ12" s="71"/>
      <c r="BA12" s="71"/>
      <c r="BB12" s="74"/>
      <c r="BC12" s="74"/>
      <c r="BD12" s="74"/>
      <c r="BE12" s="74"/>
      <c r="BF12" s="74"/>
      <c r="BG12" s="74"/>
    </row>
    <row r="13">
      <c r="A13" s="52"/>
      <c r="B13" s="52"/>
      <c r="C13" s="52"/>
      <c r="D13" s="52" t="str">
        <f>Refunds!F12</f>
        <v/>
      </c>
      <c r="E13" s="52"/>
      <c r="F13" s="52"/>
      <c r="G13" s="52" t="str">
        <f t="shared" si="1"/>
        <v/>
      </c>
      <c r="H13" s="53" t="str">
        <f t="shared" si="2"/>
        <v/>
      </c>
      <c r="I13" s="52"/>
      <c r="J13" s="54">
        <f t="shared" si="3"/>
        <v>0</v>
      </c>
      <c r="K13" s="54" t="s">
        <v>23</v>
      </c>
      <c r="L13" s="54">
        <f t="shared" si="4"/>
        <v>0</v>
      </c>
      <c r="M13" s="54">
        <f t="shared" si="5"/>
        <v>0</v>
      </c>
      <c r="N13" s="55" t="str">
        <f>Refunds!L12</f>
        <v/>
      </c>
      <c r="O13" s="56">
        <f t="shared" si="6"/>
        <v>0</v>
      </c>
      <c r="P13" s="57" t="str">
        <f t="shared" si="7"/>
        <v/>
      </c>
      <c r="Q13" s="58">
        <f t="shared" si="8"/>
        <v>0</v>
      </c>
      <c r="R13" s="58">
        <f t="shared" si="9"/>
        <v>0</v>
      </c>
      <c r="S13" s="58">
        <f t="shared" si="10"/>
        <v>0</v>
      </c>
      <c r="T13" s="58">
        <f t="shared" si="11"/>
        <v>0</v>
      </c>
      <c r="U13" s="59">
        <f t="shared" si="12"/>
        <v>0</v>
      </c>
      <c r="V13" s="60" t="str">
        <f>Refunds!J12</f>
        <v/>
      </c>
      <c r="W13" s="61">
        <f t="shared" si="13"/>
        <v>0</v>
      </c>
      <c r="X13" s="61">
        <f t="shared" si="14"/>
        <v>0</v>
      </c>
      <c r="Y13" s="52" t="str">
        <f t="shared" si="15"/>
        <v/>
      </c>
      <c r="Z13" s="52" t="str">
        <f t="shared" si="16"/>
        <v/>
      </c>
      <c r="AA13" s="62">
        <f t="shared" si="17"/>
        <v>0</v>
      </c>
      <c r="AB13" s="62">
        <f t="shared" si="18"/>
        <v>0</v>
      </c>
      <c r="AC13" s="63">
        <f t="shared" si="19"/>
        <v>0</v>
      </c>
      <c r="AD13" s="61">
        <f t="shared" si="20"/>
        <v>0</v>
      </c>
      <c r="AE13" s="64">
        <f t="shared" si="21"/>
        <v>0</v>
      </c>
      <c r="AF13" s="60" t="str">
        <f>Refunds!H12</f>
        <v/>
      </c>
      <c r="AG13" s="61">
        <f t="shared" si="22"/>
        <v>0</v>
      </c>
      <c r="AH13" s="65">
        <f t="shared" si="23"/>
        <v>0</v>
      </c>
      <c r="AI13" s="66" t="str">
        <f t="shared" si="24"/>
        <v>#DIV/0!</v>
      </c>
      <c r="AJ13" s="66" t="str">
        <f t="shared" si="29"/>
        <v>#DIV/0!</v>
      </c>
      <c r="AK13" s="67" t="str">
        <f t="shared" si="26"/>
        <v>#DIV/0!</v>
      </c>
      <c r="AL13" s="67" t="str">
        <f t="shared" si="30"/>
        <v>#DIV/0!</v>
      </c>
      <c r="AM13" s="68" t="str">
        <f t="shared" si="28"/>
        <v>#DIV/0!</v>
      </c>
      <c r="AN13" s="75"/>
      <c r="AO13" s="70"/>
      <c r="AP13" s="71"/>
      <c r="AQ13" s="71"/>
      <c r="AR13" s="72"/>
      <c r="AS13" s="71"/>
      <c r="AT13" s="73"/>
      <c r="AU13" s="71"/>
      <c r="AV13" s="71"/>
      <c r="AW13" s="71"/>
      <c r="AX13" s="71"/>
      <c r="AY13" s="71"/>
      <c r="AZ13" s="71"/>
      <c r="BA13" s="71"/>
      <c r="BB13" s="74"/>
      <c r="BC13" s="74"/>
      <c r="BD13" s="74"/>
      <c r="BE13" s="74"/>
      <c r="BF13" s="74"/>
      <c r="BG13" s="74"/>
    </row>
    <row r="14">
      <c r="A14" s="52"/>
      <c r="B14" s="52"/>
      <c r="C14" s="52"/>
      <c r="D14" s="52" t="str">
        <f>Refunds!F13</f>
        <v/>
      </c>
      <c r="E14" s="52"/>
      <c r="F14" s="52"/>
      <c r="G14" s="52" t="str">
        <f t="shared" si="1"/>
        <v/>
      </c>
      <c r="H14" s="53" t="str">
        <f t="shared" si="2"/>
        <v/>
      </c>
      <c r="I14" s="52"/>
      <c r="J14" s="54">
        <f t="shared" si="3"/>
        <v>0</v>
      </c>
      <c r="K14" s="54" t="s">
        <v>23</v>
      </c>
      <c r="L14" s="54">
        <f t="shared" si="4"/>
        <v>0</v>
      </c>
      <c r="M14" s="54">
        <f t="shared" si="5"/>
        <v>0</v>
      </c>
      <c r="N14" s="55" t="str">
        <f>Refunds!L13</f>
        <v/>
      </c>
      <c r="O14" s="56">
        <f t="shared" si="6"/>
        <v>0</v>
      </c>
      <c r="P14" s="57" t="str">
        <f t="shared" ref="P14:P18" si="31">IF(V14=1.04, 0.25,
 IF(V14=1.53, 0.3,
 IF(V14=2.27, 0.35,
 IF(V14=2.89, 0.4, ""))))</f>
        <v/>
      </c>
      <c r="Q14" s="58">
        <f t="shared" si="8"/>
        <v>0</v>
      </c>
      <c r="R14" s="58">
        <f t="shared" si="9"/>
        <v>0</v>
      </c>
      <c r="S14" s="58">
        <f t="shared" si="10"/>
        <v>0</v>
      </c>
      <c r="T14" s="58">
        <f t="shared" si="11"/>
        <v>0</v>
      </c>
      <c r="U14" s="59">
        <f t="shared" si="12"/>
        <v>0</v>
      </c>
      <c r="V14" s="60" t="str">
        <f>Refunds!J13</f>
        <v/>
      </c>
      <c r="W14" s="61">
        <f t="shared" si="13"/>
        <v>0</v>
      </c>
      <c r="X14" s="61">
        <f t="shared" si="14"/>
        <v>0</v>
      </c>
      <c r="Y14" s="52" t="str">
        <f t="shared" si="15"/>
        <v/>
      </c>
      <c r="Z14" s="52" t="str">
        <f t="shared" si="16"/>
        <v/>
      </c>
      <c r="AA14" s="62">
        <f t="shared" si="17"/>
        <v>0</v>
      </c>
      <c r="AB14" s="62">
        <f t="shared" si="18"/>
        <v>0</v>
      </c>
      <c r="AC14" s="63">
        <f t="shared" si="19"/>
        <v>0</v>
      </c>
      <c r="AD14" s="61">
        <f t="shared" si="20"/>
        <v>0</v>
      </c>
      <c r="AE14" s="64">
        <f t="shared" si="21"/>
        <v>0</v>
      </c>
      <c r="AF14" s="60" t="str">
        <f>Refunds!H13</f>
        <v/>
      </c>
      <c r="AG14" s="61">
        <f t="shared" si="22"/>
        <v>0</v>
      </c>
      <c r="AH14" s="65">
        <f t="shared" si="23"/>
        <v>0</v>
      </c>
      <c r="AI14" s="66" t="str">
        <f t="shared" si="24"/>
        <v>#DIV/0!</v>
      </c>
      <c r="AJ14" s="66" t="str">
        <f t="shared" si="29"/>
        <v>#DIV/0!</v>
      </c>
      <c r="AK14" s="67" t="str">
        <f t="shared" si="26"/>
        <v>#DIV/0!</v>
      </c>
      <c r="AL14" s="67" t="str">
        <f t="shared" si="30"/>
        <v>#DIV/0!</v>
      </c>
      <c r="AM14" s="68" t="str">
        <f t="shared" si="28"/>
        <v>#DIV/0!</v>
      </c>
      <c r="AN14" s="75"/>
      <c r="AO14" s="70"/>
      <c r="AP14" s="71"/>
      <c r="AQ14" s="71"/>
      <c r="AR14" s="72"/>
      <c r="AS14" s="71"/>
      <c r="AT14" s="73"/>
      <c r="AU14" s="71"/>
      <c r="AV14" s="71"/>
      <c r="AW14" s="71"/>
      <c r="AX14" s="71"/>
      <c r="AY14" s="71"/>
      <c r="AZ14" s="71"/>
      <c r="BA14" s="71"/>
      <c r="BB14" s="74"/>
      <c r="BC14" s="74"/>
      <c r="BD14" s="74"/>
      <c r="BE14" s="74"/>
      <c r="BF14" s="74"/>
      <c r="BG14" s="74"/>
    </row>
    <row r="15">
      <c r="A15" s="52"/>
      <c r="B15" s="52"/>
      <c r="C15" s="52"/>
      <c r="D15" s="52" t="str">
        <f>Refunds!F14</f>
        <v/>
      </c>
      <c r="E15" s="52"/>
      <c r="F15" s="52"/>
      <c r="G15" s="52" t="str">
        <f t="shared" si="1"/>
        <v/>
      </c>
      <c r="H15" s="53" t="str">
        <f t="shared" si="2"/>
        <v/>
      </c>
      <c r="I15" s="52"/>
      <c r="J15" s="54">
        <f t="shared" si="3"/>
        <v>0</v>
      </c>
      <c r="K15" s="54" t="s">
        <v>23</v>
      </c>
      <c r="L15" s="54">
        <f t="shared" si="4"/>
        <v>0</v>
      </c>
      <c r="M15" s="54">
        <f t="shared" si="5"/>
        <v>0</v>
      </c>
      <c r="N15" s="55" t="str">
        <f>Refunds!L14</f>
        <v/>
      </c>
      <c r="O15" s="56">
        <f t="shared" si="6"/>
        <v>0</v>
      </c>
      <c r="P15" s="57" t="str">
        <f t="shared" si="31"/>
        <v/>
      </c>
      <c r="Q15" s="58">
        <f t="shared" si="8"/>
        <v>0</v>
      </c>
      <c r="R15" s="58">
        <f t="shared" si="9"/>
        <v>0</v>
      </c>
      <c r="S15" s="58">
        <f t="shared" si="10"/>
        <v>0</v>
      </c>
      <c r="T15" s="58">
        <f t="shared" si="11"/>
        <v>0</v>
      </c>
      <c r="U15" s="59">
        <f t="shared" si="12"/>
        <v>0</v>
      </c>
      <c r="V15" s="60" t="str">
        <f>Refunds!J14</f>
        <v/>
      </c>
      <c r="W15" s="61">
        <f t="shared" si="13"/>
        <v>0</v>
      </c>
      <c r="X15" s="61">
        <f t="shared" si="14"/>
        <v>0</v>
      </c>
      <c r="Y15" s="52" t="str">
        <f t="shared" si="15"/>
        <v/>
      </c>
      <c r="Z15" s="52" t="str">
        <f t="shared" si="16"/>
        <v/>
      </c>
      <c r="AA15" s="62">
        <f t="shared" si="17"/>
        <v>0</v>
      </c>
      <c r="AB15" s="62">
        <f t="shared" si="18"/>
        <v>0</v>
      </c>
      <c r="AC15" s="63">
        <f t="shared" si="19"/>
        <v>0</v>
      </c>
      <c r="AD15" s="61">
        <f t="shared" si="20"/>
        <v>0</v>
      </c>
      <c r="AE15" s="64">
        <f t="shared" si="21"/>
        <v>0</v>
      </c>
      <c r="AF15" s="60" t="str">
        <f>Refunds!H14</f>
        <v/>
      </c>
      <c r="AG15" s="61">
        <f t="shared" si="22"/>
        <v>0</v>
      </c>
      <c r="AH15" s="65">
        <f t="shared" si="23"/>
        <v>0</v>
      </c>
      <c r="AI15" s="66" t="str">
        <f t="shared" si="24"/>
        <v>#DIV/0!</v>
      </c>
      <c r="AJ15" s="66" t="str">
        <f t="shared" si="29"/>
        <v>#DIV/0!</v>
      </c>
      <c r="AK15" s="67" t="str">
        <f t="shared" si="26"/>
        <v>#DIV/0!</v>
      </c>
      <c r="AL15" s="67" t="str">
        <f t="shared" si="30"/>
        <v>#DIV/0!</v>
      </c>
      <c r="AM15" s="68" t="str">
        <f t="shared" si="28"/>
        <v>#DIV/0!</v>
      </c>
      <c r="AN15" s="75"/>
      <c r="AO15" s="70"/>
      <c r="AP15" s="71"/>
      <c r="AQ15" s="71"/>
      <c r="AR15" s="72"/>
      <c r="AS15" s="71"/>
      <c r="AT15" s="73"/>
      <c r="AU15" s="71"/>
      <c r="AV15" s="71"/>
      <c r="AW15" s="71"/>
      <c r="AX15" s="71"/>
      <c r="AY15" s="71"/>
      <c r="AZ15" s="71"/>
      <c r="BA15" s="71"/>
      <c r="BB15" s="74"/>
      <c r="BC15" s="74"/>
      <c r="BD15" s="74"/>
      <c r="BE15" s="74"/>
      <c r="BF15" s="74"/>
      <c r="BG15" s="74"/>
    </row>
    <row r="16">
      <c r="A16" s="52"/>
      <c r="B16" s="52"/>
      <c r="C16" s="52"/>
      <c r="D16" s="52" t="str">
        <f>Refunds!F15</f>
        <v/>
      </c>
      <c r="E16" s="52"/>
      <c r="F16" s="52"/>
      <c r="G16" s="52" t="str">
        <f t="shared" si="1"/>
        <v/>
      </c>
      <c r="H16" s="53" t="str">
        <f t="shared" si="2"/>
        <v/>
      </c>
      <c r="I16" s="52"/>
      <c r="J16" s="54">
        <f t="shared" si="3"/>
        <v>0</v>
      </c>
      <c r="K16" s="54" t="s">
        <v>23</v>
      </c>
      <c r="L16" s="54">
        <f t="shared" si="4"/>
        <v>0</v>
      </c>
      <c r="M16" s="54">
        <f t="shared" si="5"/>
        <v>0</v>
      </c>
      <c r="N16" s="55" t="str">
        <f>Refunds!L15</f>
        <v/>
      </c>
      <c r="O16" s="56">
        <f t="shared" si="6"/>
        <v>0</v>
      </c>
      <c r="P16" s="57" t="str">
        <f t="shared" si="31"/>
        <v/>
      </c>
      <c r="Q16" s="58">
        <f t="shared" si="8"/>
        <v>0</v>
      </c>
      <c r="R16" s="58">
        <f t="shared" si="9"/>
        <v>0</v>
      </c>
      <c r="S16" s="58">
        <f t="shared" si="10"/>
        <v>0</v>
      </c>
      <c r="T16" s="58">
        <f t="shared" si="11"/>
        <v>0</v>
      </c>
      <c r="U16" s="59">
        <f t="shared" si="12"/>
        <v>0</v>
      </c>
      <c r="V16" s="60" t="str">
        <f>Refunds!J15</f>
        <v/>
      </c>
      <c r="W16" s="61">
        <f t="shared" si="13"/>
        <v>0</v>
      </c>
      <c r="X16" s="61">
        <f t="shared" si="14"/>
        <v>0</v>
      </c>
      <c r="Y16" s="52" t="str">
        <f t="shared" si="15"/>
        <v/>
      </c>
      <c r="Z16" s="52" t="str">
        <f t="shared" si="16"/>
        <v/>
      </c>
      <c r="AA16" s="62">
        <f t="shared" si="17"/>
        <v>0</v>
      </c>
      <c r="AB16" s="62">
        <f t="shared" si="18"/>
        <v>0</v>
      </c>
      <c r="AC16" s="63">
        <f t="shared" si="19"/>
        <v>0</v>
      </c>
      <c r="AD16" s="61">
        <f t="shared" si="20"/>
        <v>0</v>
      </c>
      <c r="AE16" s="64">
        <f t="shared" si="21"/>
        <v>0</v>
      </c>
      <c r="AF16" s="60" t="str">
        <f>Refunds!H15</f>
        <v/>
      </c>
      <c r="AG16" s="61">
        <f t="shared" si="22"/>
        <v>0</v>
      </c>
      <c r="AH16" s="65">
        <f t="shared" si="23"/>
        <v>0</v>
      </c>
      <c r="AI16" s="66" t="str">
        <f t="shared" si="24"/>
        <v>#DIV/0!</v>
      </c>
      <c r="AJ16" s="66" t="str">
        <f t="shared" si="29"/>
        <v>#DIV/0!</v>
      </c>
      <c r="AK16" s="67" t="str">
        <f t="shared" si="26"/>
        <v>#DIV/0!</v>
      </c>
      <c r="AL16" s="67" t="str">
        <f t="shared" si="30"/>
        <v>#DIV/0!</v>
      </c>
      <c r="AM16" s="68" t="str">
        <f t="shared" si="28"/>
        <v>#DIV/0!</v>
      </c>
      <c r="AN16" s="75"/>
      <c r="AO16" s="70"/>
      <c r="AP16" s="71"/>
      <c r="AQ16" s="71"/>
      <c r="AR16" s="72"/>
      <c r="AS16" s="71"/>
      <c r="AT16" s="73"/>
      <c r="AU16" s="71"/>
      <c r="AV16" s="71"/>
      <c r="AW16" s="71"/>
      <c r="AX16" s="71"/>
      <c r="AY16" s="71"/>
      <c r="AZ16" s="71"/>
      <c r="BA16" s="71"/>
      <c r="BB16" s="74"/>
      <c r="BC16" s="74"/>
      <c r="BD16" s="74"/>
      <c r="BE16" s="74"/>
      <c r="BF16" s="74"/>
      <c r="BG16" s="74"/>
    </row>
    <row r="17">
      <c r="A17" s="52"/>
      <c r="B17" s="52"/>
      <c r="C17" s="52"/>
      <c r="D17" s="52" t="str">
        <f>Refunds!F16</f>
        <v/>
      </c>
      <c r="E17" s="52"/>
      <c r="F17" s="52"/>
      <c r="G17" s="52" t="str">
        <f t="shared" si="1"/>
        <v/>
      </c>
      <c r="H17" s="53" t="str">
        <f t="shared" si="2"/>
        <v/>
      </c>
      <c r="I17" s="52"/>
      <c r="J17" s="54">
        <f t="shared" si="3"/>
        <v>0</v>
      </c>
      <c r="K17" s="54" t="s">
        <v>23</v>
      </c>
      <c r="L17" s="54">
        <f t="shared" si="4"/>
        <v>0</v>
      </c>
      <c r="M17" s="54">
        <f t="shared" si="5"/>
        <v>0</v>
      </c>
      <c r="N17" s="55" t="str">
        <f>Refunds!L16</f>
        <v/>
      </c>
      <c r="O17" s="56">
        <f t="shared" si="6"/>
        <v>0</v>
      </c>
      <c r="P17" s="57" t="str">
        <f t="shared" si="31"/>
        <v/>
      </c>
      <c r="Q17" s="58">
        <f t="shared" si="8"/>
        <v>0</v>
      </c>
      <c r="R17" s="58">
        <f t="shared" si="9"/>
        <v>0</v>
      </c>
      <c r="S17" s="58">
        <f t="shared" si="10"/>
        <v>0</v>
      </c>
      <c r="T17" s="58">
        <f t="shared" si="11"/>
        <v>0</v>
      </c>
      <c r="U17" s="59">
        <f t="shared" si="12"/>
        <v>0</v>
      </c>
      <c r="V17" s="60" t="str">
        <f>Refunds!J16</f>
        <v/>
      </c>
      <c r="W17" s="61">
        <f t="shared" si="13"/>
        <v>0</v>
      </c>
      <c r="X17" s="61">
        <f t="shared" si="14"/>
        <v>0</v>
      </c>
      <c r="Y17" s="52" t="str">
        <f t="shared" si="15"/>
        <v/>
      </c>
      <c r="Z17" s="52" t="str">
        <f t="shared" si="16"/>
        <v/>
      </c>
      <c r="AA17" s="62">
        <f t="shared" si="17"/>
        <v>0</v>
      </c>
      <c r="AB17" s="62">
        <f t="shared" si="18"/>
        <v>0</v>
      </c>
      <c r="AC17" s="63">
        <f t="shared" si="19"/>
        <v>0</v>
      </c>
      <c r="AD17" s="61">
        <f t="shared" si="20"/>
        <v>0</v>
      </c>
      <c r="AE17" s="64">
        <f t="shared" si="21"/>
        <v>0</v>
      </c>
      <c r="AF17" s="60" t="str">
        <f>Refunds!H16</f>
        <v/>
      </c>
      <c r="AG17" s="61">
        <f t="shared" si="22"/>
        <v>0</v>
      </c>
      <c r="AH17" s="65">
        <f t="shared" si="23"/>
        <v>0</v>
      </c>
      <c r="AI17" s="66" t="str">
        <f t="shared" si="24"/>
        <v>#DIV/0!</v>
      </c>
      <c r="AJ17" s="66" t="str">
        <f t="shared" si="29"/>
        <v>#DIV/0!</v>
      </c>
      <c r="AK17" s="67" t="str">
        <f t="shared" si="26"/>
        <v>#DIV/0!</v>
      </c>
      <c r="AL17" s="67" t="str">
        <f t="shared" si="30"/>
        <v>#DIV/0!</v>
      </c>
      <c r="AM17" s="68" t="str">
        <f t="shared" si="28"/>
        <v>#DIV/0!</v>
      </c>
      <c r="AN17" s="75"/>
      <c r="AO17" s="77"/>
      <c r="AP17" s="71"/>
      <c r="AQ17" s="71"/>
      <c r="AR17" s="72"/>
      <c r="AS17" s="71"/>
      <c r="AT17" s="73"/>
      <c r="AU17" s="71"/>
      <c r="AV17" s="71"/>
      <c r="AW17" s="71"/>
      <c r="AX17" s="71"/>
      <c r="AY17" s="71"/>
      <c r="AZ17" s="71"/>
      <c r="BA17" s="71"/>
      <c r="BB17" s="74"/>
      <c r="BC17" s="74"/>
      <c r="BD17" s="74"/>
      <c r="BE17" s="74"/>
      <c r="BF17" s="74"/>
      <c r="BG17" s="74"/>
    </row>
    <row r="18">
      <c r="A18" s="52"/>
      <c r="B18" s="52"/>
      <c r="C18" s="52"/>
      <c r="D18" s="52" t="str">
        <f>Refunds!F17</f>
        <v/>
      </c>
      <c r="E18" s="52"/>
      <c r="F18" s="52"/>
      <c r="G18" s="52" t="str">
        <f t="shared" si="1"/>
        <v/>
      </c>
      <c r="H18" s="53" t="str">
        <f t="shared" si="2"/>
        <v/>
      </c>
      <c r="I18" s="52"/>
      <c r="J18" s="54">
        <f t="shared" si="3"/>
        <v>0</v>
      </c>
      <c r="K18" s="54" t="s">
        <v>23</v>
      </c>
      <c r="L18" s="54">
        <f t="shared" si="4"/>
        <v>0</v>
      </c>
      <c r="M18" s="54">
        <f t="shared" si="5"/>
        <v>0</v>
      </c>
      <c r="N18" s="55" t="str">
        <f>Refunds!L17</f>
        <v/>
      </c>
      <c r="O18" s="56">
        <f t="shared" si="6"/>
        <v>0</v>
      </c>
      <c r="P18" s="57" t="str">
        <f t="shared" si="31"/>
        <v/>
      </c>
      <c r="Q18" s="58">
        <f t="shared" si="8"/>
        <v>0</v>
      </c>
      <c r="R18" s="58">
        <f t="shared" si="9"/>
        <v>0</v>
      </c>
      <c r="S18" s="58">
        <f t="shared" si="10"/>
        <v>0</v>
      </c>
      <c r="T18" s="58">
        <f t="shared" si="11"/>
        <v>0</v>
      </c>
      <c r="U18" s="59">
        <f t="shared" si="12"/>
        <v>0</v>
      </c>
      <c r="V18" s="60" t="str">
        <f>Refunds!J17</f>
        <v/>
      </c>
      <c r="W18" s="61">
        <f t="shared" si="13"/>
        <v>0</v>
      </c>
      <c r="X18" s="61">
        <f t="shared" si="14"/>
        <v>0</v>
      </c>
      <c r="Y18" s="52" t="str">
        <f t="shared" si="15"/>
        <v/>
      </c>
      <c r="Z18" s="52" t="str">
        <f t="shared" si="16"/>
        <v/>
      </c>
      <c r="AA18" s="62">
        <f t="shared" si="17"/>
        <v>0</v>
      </c>
      <c r="AB18" s="62">
        <f t="shared" si="18"/>
        <v>0</v>
      </c>
      <c r="AC18" s="63">
        <f t="shared" si="19"/>
        <v>0</v>
      </c>
      <c r="AD18" s="61">
        <f t="shared" si="20"/>
        <v>0</v>
      </c>
      <c r="AE18" s="64">
        <f t="shared" si="21"/>
        <v>0</v>
      </c>
      <c r="AF18" s="60" t="str">
        <f>Refunds!H17</f>
        <v/>
      </c>
      <c r="AG18" s="61">
        <f t="shared" si="22"/>
        <v>0</v>
      </c>
      <c r="AH18" s="65">
        <f t="shared" si="23"/>
        <v>0</v>
      </c>
      <c r="AI18" s="66" t="str">
        <f t="shared" si="24"/>
        <v>#DIV/0!</v>
      </c>
      <c r="AJ18" s="66" t="str">
        <f t="shared" si="29"/>
        <v>#DIV/0!</v>
      </c>
      <c r="AK18" s="67" t="str">
        <f t="shared" si="26"/>
        <v>#DIV/0!</v>
      </c>
      <c r="AL18" s="67" t="str">
        <f t="shared" si="30"/>
        <v>#DIV/0!</v>
      </c>
      <c r="AM18" s="68" t="str">
        <f t="shared" si="28"/>
        <v>#DIV/0!</v>
      </c>
      <c r="AN18" s="78"/>
      <c r="AO18" s="79"/>
      <c r="AP18" s="80"/>
      <c r="AQ18" s="80"/>
      <c r="AR18" s="81"/>
      <c r="AS18" s="80"/>
      <c r="AT18" s="78"/>
      <c r="AU18" s="80"/>
      <c r="AV18" s="80"/>
      <c r="AW18" s="80"/>
      <c r="AX18" s="80"/>
      <c r="AY18" s="80"/>
      <c r="AZ18" s="80"/>
      <c r="BA18" s="80"/>
      <c r="BB18" s="74"/>
      <c r="BC18" s="74"/>
      <c r="BD18" s="74"/>
      <c r="BE18" s="74"/>
      <c r="BF18" s="74"/>
      <c r="BG18" s="74"/>
    </row>
    <row r="19">
      <c r="A19" s="23"/>
      <c r="B19" s="23"/>
      <c r="C19" s="23"/>
      <c r="D19" s="4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82"/>
      <c r="AN19" s="83"/>
      <c r="AO19" s="84"/>
      <c r="AP19" s="82"/>
      <c r="AQ19" s="82"/>
      <c r="AR19" s="84"/>
      <c r="AS19" s="82"/>
      <c r="AT19" s="82"/>
      <c r="AU19" s="82"/>
      <c r="AV19" s="82"/>
      <c r="AW19" s="82"/>
      <c r="AX19" s="82"/>
      <c r="AY19" s="82"/>
      <c r="AZ19" s="82"/>
      <c r="BA19" s="82"/>
    </row>
    <row r="20">
      <c r="A20" s="23"/>
      <c r="B20" s="23"/>
      <c r="C20" s="23"/>
      <c r="D20" s="4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85"/>
      <c r="R20" s="86"/>
      <c r="S20" s="86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82"/>
      <c r="AN20" s="83"/>
      <c r="AO20" s="84"/>
      <c r="AP20" s="82"/>
      <c r="AQ20" s="82"/>
      <c r="AR20" s="84"/>
      <c r="AS20" s="82"/>
      <c r="AT20" s="82"/>
      <c r="AU20" s="82"/>
      <c r="AV20" s="82"/>
      <c r="AW20" s="82"/>
      <c r="AX20" s="82"/>
      <c r="AY20" s="82"/>
      <c r="AZ20" s="82"/>
      <c r="BA20" s="82"/>
    </row>
    <row r="21">
      <c r="A21" s="23"/>
      <c r="B21" s="23"/>
      <c r="C21" s="23"/>
      <c r="D21" s="4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85"/>
      <c r="R21" s="86"/>
      <c r="S21" s="86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82"/>
      <c r="AN21" s="83"/>
      <c r="AO21" s="84"/>
      <c r="AP21" s="82"/>
      <c r="AQ21" s="82"/>
      <c r="AR21" s="84"/>
      <c r="AS21" s="82"/>
      <c r="AT21" s="82"/>
      <c r="AU21" s="82"/>
      <c r="AV21" s="82"/>
      <c r="AW21" s="82"/>
      <c r="AX21" s="82"/>
      <c r="AY21" s="82"/>
      <c r="AZ21" s="82"/>
      <c r="BA21" s="82"/>
    </row>
    <row r="22">
      <c r="A22" s="23"/>
      <c r="B22" s="23"/>
      <c r="C22" s="23"/>
      <c r="D22" s="4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85"/>
      <c r="R22" s="86"/>
      <c r="S22" s="86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82"/>
      <c r="AN22" s="83"/>
      <c r="AO22" s="84"/>
      <c r="AP22" s="82"/>
      <c r="AQ22" s="82"/>
      <c r="AR22" s="84"/>
      <c r="AS22" s="82"/>
      <c r="AT22" s="82"/>
      <c r="AU22" s="82"/>
      <c r="AV22" s="82"/>
      <c r="AW22" s="82"/>
      <c r="AX22" s="82"/>
      <c r="AY22" s="82"/>
      <c r="AZ22" s="82"/>
      <c r="BA22" s="82"/>
    </row>
    <row r="23">
      <c r="A23" s="23"/>
      <c r="B23" s="23"/>
      <c r="C23" s="23"/>
      <c r="D23" s="4"/>
      <c r="E23" s="3"/>
      <c r="F23" s="3"/>
      <c r="G23" s="4"/>
      <c r="J23" s="4"/>
      <c r="K23" s="4"/>
      <c r="L23" s="4"/>
      <c r="M23" s="4"/>
      <c r="N23" s="4"/>
      <c r="O23" s="4"/>
      <c r="P23" s="4"/>
      <c r="Q23" s="85"/>
      <c r="R23" s="86"/>
      <c r="S23" s="86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82"/>
      <c r="AN23" s="83"/>
      <c r="AO23" s="84"/>
      <c r="AP23" s="82"/>
      <c r="AQ23" s="82"/>
      <c r="AR23" s="84"/>
      <c r="AS23" s="82"/>
      <c r="AT23" s="82"/>
      <c r="AU23" s="82"/>
      <c r="AV23" s="82"/>
      <c r="AW23" s="82"/>
      <c r="AX23" s="82"/>
      <c r="AY23" s="82"/>
      <c r="AZ23" s="82"/>
      <c r="BA23" s="82"/>
    </row>
    <row r="24">
      <c r="A24" s="23"/>
      <c r="B24" s="23"/>
      <c r="C24" s="23"/>
      <c r="D24" s="4"/>
      <c r="E24" s="3"/>
      <c r="F24" s="3"/>
      <c r="G24" s="4"/>
      <c r="H24" s="4"/>
      <c r="I24" s="4"/>
      <c r="J24" s="4"/>
      <c r="K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82"/>
      <c r="AN24" s="83"/>
      <c r="AO24" s="84"/>
      <c r="AP24" s="82"/>
      <c r="AQ24" s="82"/>
      <c r="AR24" s="84"/>
      <c r="AS24" s="82"/>
      <c r="AT24" s="82"/>
      <c r="AU24" s="82"/>
      <c r="AV24" s="82"/>
      <c r="AW24" s="82"/>
      <c r="AX24" s="82"/>
      <c r="AY24" s="82"/>
      <c r="AZ24" s="82"/>
      <c r="BA24" s="82"/>
    </row>
    <row r="25">
      <c r="A25" s="23"/>
      <c r="B25" s="23"/>
      <c r="C25" s="23"/>
      <c r="D25" s="4"/>
      <c r="E25" s="3"/>
      <c r="F25" s="3"/>
      <c r="G25" s="4"/>
      <c r="H25" s="4"/>
      <c r="I25" s="4"/>
      <c r="J25" s="4"/>
      <c r="K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82"/>
      <c r="AN25" s="83"/>
      <c r="AO25" s="84"/>
      <c r="AP25" s="82"/>
      <c r="AQ25" s="82"/>
      <c r="AR25" s="84"/>
      <c r="AS25" s="82"/>
      <c r="AT25" s="82"/>
      <c r="AU25" s="82"/>
      <c r="AV25" s="82"/>
      <c r="AW25" s="82"/>
      <c r="AX25" s="82"/>
      <c r="AY25" s="82"/>
      <c r="AZ25" s="82"/>
      <c r="BA25" s="82"/>
    </row>
    <row r="26">
      <c r="A26" s="23"/>
      <c r="B26" s="23"/>
      <c r="C26" s="23"/>
      <c r="D26" s="4"/>
      <c r="E26" s="3"/>
      <c r="F26" s="3"/>
      <c r="G26" s="4"/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82"/>
      <c r="AN26" s="83"/>
      <c r="AO26" s="84"/>
      <c r="AP26" s="82"/>
      <c r="AQ26" s="82"/>
      <c r="AR26" s="84"/>
      <c r="AS26" s="82"/>
      <c r="AT26" s="82"/>
      <c r="AU26" s="82"/>
      <c r="AV26" s="82"/>
      <c r="AW26" s="82"/>
      <c r="AX26" s="82"/>
      <c r="AY26" s="82"/>
      <c r="AZ26" s="82"/>
      <c r="BA26" s="82"/>
    </row>
    <row r="27">
      <c r="A27" s="87" t="s">
        <v>16</v>
      </c>
      <c r="B27" s="87" t="s">
        <v>18</v>
      </c>
      <c r="C27" s="87" t="s">
        <v>19</v>
      </c>
      <c r="D27" s="87" t="s">
        <v>44</v>
      </c>
      <c r="E27" s="88" t="s">
        <v>23</v>
      </c>
      <c r="F27" s="89" t="s">
        <v>45</v>
      </c>
      <c r="G27" s="90" t="s">
        <v>25</v>
      </c>
      <c r="H27" s="91" t="s">
        <v>46</v>
      </c>
      <c r="I27" s="84"/>
      <c r="J27" s="84"/>
      <c r="K27" s="84"/>
      <c r="M27" s="84"/>
      <c r="N27" s="84"/>
      <c r="O27" s="84"/>
      <c r="P27" s="8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82"/>
      <c r="AN27" s="83"/>
      <c r="AO27" s="84"/>
      <c r="AP27" s="82"/>
      <c r="AQ27" s="82"/>
      <c r="AR27" s="84"/>
      <c r="AS27" s="82"/>
      <c r="AT27" s="82"/>
      <c r="AU27" s="82"/>
      <c r="AV27" s="82"/>
      <c r="AW27" s="82"/>
      <c r="AX27" s="82"/>
      <c r="AY27" s="82"/>
      <c r="AZ27" s="82"/>
      <c r="BA27" s="82"/>
    </row>
    <row r="28" ht="18.75" customHeight="1">
      <c r="A28" s="92" t="str">
        <f t="shared" ref="A28:A42" si="34">A4</f>
        <v/>
      </c>
      <c r="B28" s="93" t="str">
        <f t="shared" ref="B28:C28" si="32">C4</f>
        <v/>
      </c>
      <c r="C28" s="93" t="str">
        <f t="shared" si="32"/>
        <v/>
      </c>
      <c r="D28" s="93" t="str">
        <f t="shared" ref="D28:E28" si="33">G4</f>
        <v/>
      </c>
      <c r="E28" s="93" t="str">
        <f t="shared" si="33"/>
        <v/>
      </c>
      <c r="F28" s="94">
        <v>75.0</v>
      </c>
      <c r="G28" s="95">
        <f t="shared" ref="G28:G42" si="37">F28*F4</f>
        <v>0</v>
      </c>
      <c r="H28" s="96">
        <f t="shared" ref="H28:H42" si="38">E28-G28</f>
        <v>0</v>
      </c>
      <c r="I28" s="84"/>
      <c r="J28" s="84"/>
      <c r="K28" s="84"/>
      <c r="M28" s="84"/>
      <c r="N28" s="84"/>
      <c r="O28" s="84"/>
      <c r="P28" s="8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82"/>
      <c r="AN28" s="83"/>
      <c r="AO28" s="84"/>
      <c r="AP28" s="82"/>
      <c r="AQ28" s="82"/>
      <c r="AR28" s="84"/>
      <c r="AS28" s="82"/>
      <c r="AT28" s="82"/>
      <c r="AU28" s="82"/>
      <c r="AV28" s="82"/>
      <c r="AW28" s="82"/>
      <c r="AX28" s="82"/>
      <c r="AY28" s="82"/>
      <c r="AZ28" s="82"/>
      <c r="BA28" s="82"/>
    </row>
    <row r="29" ht="18.75" customHeight="1">
      <c r="A29" s="92" t="str">
        <f t="shared" si="34"/>
        <v/>
      </c>
      <c r="B29" s="93" t="str">
        <f t="shared" ref="B29:C29" si="35">C5</f>
        <v/>
      </c>
      <c r="C29" s="93" t="str">
        <f t="shared" si="35"/>
        <v/>
      </c>
      <c r="D29" s="93" t="str">
        <f t="shared" ref="D29:E29" si="36">G5</f>
        <v/>
      </c>
      <c r="E29" s="93" t="str">
        <f t="shared" si="36"/>
        <v/>
      </c>
      <c r="F29" s="94">
        <v>75.0</v>
      </c>
      <c r="G29" s="95">
        <f t="shared" si="37"/>
        <v>0</v>
      </c>
      <c r="H29" s="96">
        <f t="shared" si="38"/>
        <v>0</v>
      </c>
      <c r="I29" s="84"/>
      <c r="J29" s="84"/>
      <c r="K29" s="84"/>
      <c r="M29" s="84"/>
      <c r="N29" s="84"/>
      <c r="O29" s="84"/>
      <c r="P29" s="8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82"/>
      <c r="AN29" s="83"/>
      <c r="AO29" s="84"/>
      <c r="AP29" s="82"/>
      <c r="AQ29" s="82"/>
      <c r="AR29" s="84"/>
      <c r="AS29" s="82"/>
      <c r="AT29" s="82"/>
      <c r="AU29" s="82"/>
      <c r="AV29" s="82"/>
      <c r="AW29" s="82"/>
      <c r="AX29" s="82"/>
      <c r="AY29" s="82"/>
      <c r="AZ29" s="82"/>
      <c r="BA29" s="82"/>
    </row>
    <row r="30" ht="18.75" customHeight="1">
      <c r="A30" s="92" t="str">
        <f t="shared" si="34"/>
        <v/>
      </c>
      <c r="B30" s="93" t="str">
        <f t="shared" ref="B30:C30" si="39">C6</f>
        <v/>
      </c>
      <c r="C30" s="93" t="str">
        <f t="shared" si="39"/>
        <v/>
      </c>
      <c r="D30" s="93" t="str">
        <f t="shared" ref="D30:E30" si="40">G6</f>
        <v/>
      </c>
      <c r="E30" s="93" t="str">
        <f t="shared" si="40"/>
        <v/>
      </c>
      <c r="F30" s="94">
        <v>75.0</v>
      </c>
      <c r="G30" s="95">
        <f t="shared" si="37"/>
        <v>0</v>
      </c>
      <c r="H30" s="96">
        <f t="shared" si="38"/>
        <v>0</v>
      </c>
      <c r="I30" s="84"/>
      <c r="J30" s="84"/>
      <c r="K30" s="84"/>
      <c r="M30" s="84"/>
      <c r="N30" s="84"/>
      <c r="O30" s="84"/>
      <c r="P30" s="8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82"/>
      <c r="AN30" s="83"/>
      <c r="AO30" s="84"/>
      <c r="AP30" s="82"/>
      <c r="AQ30" s="82"/>
      <c r="AR30" s="84"/>
      <c r="AS30" s="82"/>
      <c r="AT30" s="82"/>
      <c r="AU30" s="82"/>
      <c r="AV30" s="82"/>
      <c r="AW30" s="82"/>
      <c r="AX30" s="82"/>
      <c r="AY30" s="82"/>
      <c r="AZ30" s="82"/>
      <c r="BA30" s="82"/>
    </row>
    <row r="31" ht="18.75" customHeight="1">
      <c r="A31" s="92" t="str">
        <f t="shared" si="34"/>
        <v/>
      </c>
      <c r="B31" s="93" t="str">
        <f t="shared" ref="B31:C31" si="41">C7</f>
        <v/>
      </c>
      <c r="C31" s="93" t="str">
        <f t="shared" si="41"/>
        <v/>
      </c>
      <c r="D31" s="93" t="str">
        <f t="shared" ref="D31:E31" si="42">G7</f>
        <v/>
      </c>
      <c r="E31" s="93" t="str">
        <f t="shared" si="42"/>
        <v/>
      </c>
      <c r="F31" s="94">
        <v>75.0</v>
      </c>
      <c r="G31" s="95">
        <f t="shared" si="37"/>
        <v>0</v>
      </c>
      <c r="H31" s="96">
        <f t="shared" si="38"/>
        <v>0</v>
      </c>
      <c r="I31" s="84"/>
      <c r="J31" s="84"/>
      <c r="K31" s="84"/>
      <c r="M31" s="84"/>
      <c r="N31" s="84"/>
      <c r="O31" s="84"/>
      <c r="P31" s="8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82"/>
      <c r="AN31" s="83"/>
      <c r="AO31" s="84"/>
      <c r="AP31" s="82"/>
      <c r="AQ31" s="82"/>
      <c r="AR31" s="84"/>
      <c r="AS31" s="82"/>
      <c r="AT31" s="82"/>
      <c r="AU31" s="82"/>
      <c r="AV31" s="82"/>
      <c r="AW31" s="82"/>
      <c r="AX31" s="82"/>
      <c r="AY31" s="82"/>
      <c r="AZ31" s="82"/>
      <c r="BA31" s="82"/>
    </row>
    <row r="32" ht="18.75" customHeight="1">
      <c r="A32" s="92" t="str">
        <f t="shared" si="34"/>
        <v/>
      </c>
      <c r="B32" s="93" t="str">
        <f t="shared" ref="B32:C32" si="43">C8</f>
        <v/>
      </c>
      <c r="C32" s="93" t="str">
        <f t="shared" si="43"/>
        <v/>
      </c>
      <c r="D32" s="93" t="str">
        <f t="shared" ref="D32:E32" si="44">G8</f>
        <v/>
      </c>
      <c r="E32" s="93" t="str">
        <f t="shared" si="44"/>
        <v/>
      </c>
      <c r="F32" s="94">
        <v>75.0</v>
      </c>
      <c r="G32" s="95">
        <f t="shared" si="37"/>
        <v>0</v>
      </c>
      <c r="H32" s="96">
        <f t="shared" si="38"/>
        <v>0</v>
      </c>
      <c r="I32" s="84"/>
      <c r="J32" s="84"/>
      <c r="K32" s="84"/>
      <c r="M32" s="84"/>
      <c r="N32" s="84"/>
      <c r="O32" s="84"/>
      <c r="P32" s="8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82"/>
      <c r="AN32" s="83"/>
      <c r="AO32" s="84"/>
      <c r="AP32" s="82"/>
      <c r="AQ32" s="82"/>
      <c r="AR32" s="84"/>
      <c r="AS32" s="82"/>
      <c r="AT32" s="82"/>
      <c r="AU32" s="82"/>
      <c r="AV32" s="82"/>
      <c r="AW32" s="82"/>
      <c r="AX32" s="82"/>
      <c r="AY32" s="82"/>
      <c r="AZ32" s="82"/>
      <c r="BA32" s="82"/>
    </row>
    <row r="33" ht="18.75" customHeight="1">
      <c r="A33" s="92" t="str">
        <f t="shared" si="34"/>
        <v/>
      </c>
      <c r="B33" s="93" t="str">
        <f t="shared" ref="B33:C33" si="45">C9</f>
        <v/>
      </c>
      <c r="C33" s="93" t="str">
        <f t="shared" si="45"/>
        <v/>
      </c>
      <c r="D33" s="93" t="str">
        <f t="shared" ref="D33:E33" si="46">G9</f>
        <v/>
      </c>
      <c r="E33" s="93" t="str">
        <f t="shared" si="46"/>
        <v/>
      </c>
      <c r="F33" s="94">
        <v>75.0</v>
      </c>
      <c r="G33" s="95">
        <f t="shared" si="37"/>
        <v>0</v>
      </c>
      <c r="H33" s="96">
        <f t="shared" si="38"/>
        <v>0</v>
      </c>
      <c r="I33" s="84"/>
      <c r="J33" s="84"/>
      <c r="K33" s="84"/>
      <c r="M33" s="84"/>
      <c r="N33" s="84"/>
      <c r="O33" s="84"/>
      <c r="P33" s="8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82"/>
      <c r="AN33" s="83"/>
      <c r="AO33" s="84"/>
      <c r="AP33" s="82"/>
      <c r="AQ33" s="82"/>
      <c r="AR33" s="84"/>
      <c r="AS33" s="82"/>
      <c r="AT33" s="82"/>
      <c r="AU33" s="82"/>
      <c r="AV33" s="82"/>
      <c r="AW33" s="82"/>
      <c r="AX33" s="82"/>
      <c r="AY33" s="82"/>
      <c r="AZ33" s="82"/>
      <c r="BA33" s="82"/>
    </row>
    <row r="34" ht="18.75" customHeight="1">
      <c r="A34" s="92" t="str">
        <f t="shared" si="34"/>
        <v/>
      </c>
      <c r="B34" s="93" t="str">
        <f t="shared" ref="B34:C34" si="47">C10</f>
        <v/>
      </c>
      <c r="C34" s="93" t="str">
        <f t="shared" si="47"/>
        <v/>
      </c>
      <c r="D34" s="93" t="str">
        <f t="shared" ref="D34:E34" si="48">G10</f>
        <v/>
      </c>
      <c r="E34" s="93" t="str">
        <f t="shared" si="48"/>
        <v/>
      </c>
      <c r="F34" s="94">
        <v>75.0</v>
      </c>
      <c r="G34" s="95">
        <f t="shared" si="37"/>
        <v>0</v>
      </c>
      <c r="H34" s="96">
        <f t="shared" si="38"/>
        <v>0</v>
      </c>
      <c r="I34" s="84"/>
      <c r="J34" s="84"/>
      <c r="K34" s="84"/>
      <c r="M34" s="84"/>
      <c r="N34" s="84"/>
      <c r="O34" s="84"/>
      <c r="P34" s="8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82"/>
      <c r="AN34" s="83"/>
      <c r="AO34" s="84"/>
      <c r="AP34" s="82"/>
      <c r="AQ34" s="82"/>
      <c r="AR34" s="84"/>
      <c r="AS34" s="82"/>
      <c r="AT34" s="82"/>
      <c r="AU34" s="82"/>
      <c r="AV34" s="82"/>
      <c r="AW34" s="82"/>
      <c r="AX34" s="82"/>
      <c r="AY34" s="82"/>
      <c r="AZ34" s="82"/>
      <c r="BA34" s="82"/>
    </row>
    <row r="35" ht="18.75" customHeight="1">
      <c r="A35" s="92" t="str">
        <f t="shared" si="34"/>
        <v/>
      </c>
      <c r="B35" s="93" t="str">
        <f t="shared" ref="B35:C35" si="49">C11</f>
        <v/>
      </c>
      <c r="C35" s="93" t="str">
        <f t="shared" si="49"/>
        <v/>
      </c>
      <c r="D35" s="93" t="str">
        <f t="shared" ref="D35:E35" si="50">G11</f>
        <v/>
      </c>
      <c r="E35" s="93" t="str">
        <f t="shared" si="50"/>
        <v/>
      </c>
      <c r="F35" s="94">
        <v>75.0</v>
      </c>
      <c r="G35" s="95">
        <f t="shared" si="37"/>
        <v>0</v>
      </c>
      <c r="H35" s="96">
        <f t="shared" si="38"/>
        <v>0</v>
      </c>
      <c r="I35" s="84"/>
      <c r="J35" s="84"/>
      <c r="K35" s="84"/>
      <c r="M35" s="84"/>
      <c r="N35" s="84"/>
      <c r="O35" s="84"/>
      <c r="P35" s="8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82"/>
      <c r="AN35" s="83"/>
      <c r="AO35" s="84"/>
      <c r="AP35" s="82"/>
      <c r="AQ35" s="82"/>
      <c r="AR35" s="84"/>
      <c r="AS35" s="82"/>
      <c r="AT35" s="82"/>
      <c r="AU35" s="82"/>
      <c r="AV35" s="82"/>
      <c r="AW35" s="82"/>
      <c r="AX35" s="82"/>
      <c r="AY35" s="82"/>
      <c r="AZ35" s="82"/>
      <c r="BA35" s="82"/>
    </row>
    <row r="36" ht="18.75" customHeight="1">
      <c r="A36" s="92" t="str">
        <f t="shared" si="34"/>
        <v/>
      </c>
      <c r="B36" s="93" t="str">
        <f t="shared" ref="B36:C36" si="51">C12</f>
        <v/>
      </c>
      <c r="C36" s="93" t="str">
        <f t="shared" si="51"/>
        <v/>
      </c>
      <c r="D36" s="93" t="str">
        <f t="shared" ref="D36:E36" si="52">G12</f>
        <v/>
      </c>
      <c r="E36" s="93" t="str">
        <f t="shared" si="52"/>
        <v/>
      </c>
      <c r="F36" s="94">
        <v>75.0</v>
      </c>
      <c r="G36" s="95">
        <f t="shared" si="37"/>
        <v>0</v>
      </c>
      <c r="H36" s="96">
        <f t="shared" si="38"/>
        <v>0</v>
      </c>
      <c r="I36" s="84"/>
      <c r="J36" s="84"/>
      <c r="K36" s="84"/>
      <c r="M36" s="84"/>
      <c r="N36" s="84"/>
      <c r="O36" s="84"/>
      <c r="P36" s="8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82"/>
      <c r="AN36" s="83"/>
      <c r="AO36" s="84"/>
      <c r="AP36" s="82"/>
      <c r="AQ36" s="82"/>
      <c r="AR36" s="84"/>
      <c r="AS36" s="82"/>
      <c r="AT36" s="82"/>
      <c r="AU36" s="82"/>
      <c r="AV36" s="82"/>
      <c r="AW36" s="82"/>
      <c r="AX36" s="82"/>
      <c r="AY36" s="82"/>
      <c r="AZ36" s="82"/>
      <c r="BA36" s="82"/>
    </row>
    <row r="37" ht="18.75" customHeight="1">
      <c r="A37" s="92" t="str">
        <f t="shared" si="34"/>
        <v/>
      </c>
      <c r="B37" s="93" t="str">
        <f t="shared" ref="B37:C37" si="53">C13</f>
        <v/>
      </c>
      <c r="C37" s="93" t="str">
        <f t="shared" si="53"/>
        <v/>
      </c>
      <c r="D37" s="93" t="str">
        <f t="shared" ref="D37:E37" si="54">G13</f>
        <v/>
      </c>
      <c r="E37" s="93" t="str">
        <f t="shared" si="54"/>
        <v/>
      </c>
      <c r="F37" s="94">
        <v>75.0</v>
      </c>
      <c r="G37" s="95">
        <f t="shared" si="37"/>
        <v>0</v>
      </c>
      <c r="H37" s="96">
        <f t="shared" si="38"/>
        <v>0</v>
      </c>
      <c r="I37" s="84"/>
      <c r="J37" s="84"/>
      <c r="K37" s="84"/>
      <c r="M37" s="84"/>
      <c r="N37" s="84"/>
      <c r="O37" s="84"/>
      <c r="P37" s="8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82"/>
      <c r="AN37" s="83"/>
      <c r="AO37" s="84"/>
      <c r="AP37" s="82"/>
      <c r="AQ37" s="82"/>
      <c r="AR37" s="84"/>
      <c r="AS37" s="82"/>
      <c r="AT37" s="82"/>
      <c r="AU37" s="82"/>
      <c r="AV37" s="82"/>
      <c r="AW37" s="82"/>
      <c r="AX37" s="82"/>
      <c r="AY37" s="82"/>
      <c r="AZ37" s="82"/>
      <c r="BA37" s="82"/>
    </row>
    <row r="38" ht="18.75" customHeight="1">
      <c r="A38" s="92" t="str">
        <f t="shared" si="34"/>
        <v/>
      </c>
      <c r="B38" s="93" t="str">
        <f t="shared" ref="B38:C38" si="55">C14</f>
        <v/>
      </c>
      <c r="C38" s="93" t="str">
        <f t="shared" si="55"/>
        <v/>
      </c>
      <c r="D38" s="93" t="str">
        <f t="shared" ref="D38:E38" si="56">G14</f>
        <v/>
      </c>
      <c r="E38" s="93" t="str">
        <f t="shared" si="56"/>
        <v/>
      </c>
      <c r="F38" s="94">
        <v>75.0</v>
      </c>
      <c r="G38" s="95">
        <f t="shared" si="37"/>
        <v>0</v>
      </c>
      <c r="H38" s="96">
        <f t="shared" si="38"/>
        <v>0</v>
      </c>
      <c r="I38" s="84"/>
      <c r="J38" s="84"/>
      <c r="K38" s="84"/>
      <c r="M38" s="84"/>
      <c r="N38" s="84"/>
      <c r="O38" s="84"/>
      <c r="P38" s="8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82"/>
      <c r="AN38" s="83"/>
      <c r="AO38" s="84"/>
      <c r="AP38" s="82"/>
      <c r="AQ38" s="82"/>
      <c r="AR38" s="84"/>
      <c r="AS38" s="82"/>
      <c r="AT38" s="82"/>
      <c r="AU38" s="82"/>
      <c r="AV38" s="82"/>
      <c r="AW38" s="82"/>
      <c r="AX38" s="82"/>
      <c r="AY38" s="82"/>
      <c r="AZ38" s="82"/>
      <c r="BA38" s="82"/>
    </row>
    <row r="39" ht="18.75" customHeight="1">
      <c r="A39" s="92" t="str">
        <f t="shared" si="34"/>
        <v/>
      </c>
      <c r="B39" s="93" t="str">
        <f t="shared" ref="B39:C39" si="57">C15</f>
        <v/>
      </c>
      <c r="C39" s="93" t="str">
        <f t="shared" si="57"/>
        <v/>
      </c>
      <c r="D39" s="93" t="str">
        <f t="shared" ref="D39:E39" si="58">G15</f>
        <v/>
      </c>
      <c r="E39" s="93" t="str">
        <f t="shared" si="58"/>
        <v/>
      </c>
      <c r="F39" s="94">
        <v>75.0</v>
      </c>
      <c r="G39" s="95">
        <f t="shared" si="37"/>
        <v>0</v>
      </c>
      <c r="H39" s="96">
        <f t="shared" si="38"/>
        <v>0</v>
      </c>
      <c r="I39" s="84"/>
      <c r="J39" s="84"/>
      <c r="K39" s="84"/>
      <c r="L39" s="84"/>
      <c r="M39" s="84"/>
      <c r="N39" s="84"/>
      <c r="O39" s="84"/>
      <c r="P39" s="8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82"/>
      <c r="AN39" s="83"/>
      <c r="AO39" s="84"/>
      <c r="AP39" s="82"/>
      <c r="AQ39" s="82"/>
      <c r="AR39" s="84"/>
      <c r="AS39" s="82"/>
      <c r="AT39" s="82"/>
      <c r="AU39" s="82"/>
      <c r="AV39" s="82"/>
      <c r="AW39" s="82"/>
      <c r="AX39" s="82"/>
      <c r="AY39" s="82"/>
      <c r="AZ39" s="82"/>
      <c r="BA39" s="82"/>
    </row>
    <row r="40" ht="18.75" customHeight="1">
      <c r="A40" s="92" t="str">
        <f t="shared" si="34"/>
        <v/>
      </c>
      <c r="B40" s="93" t="str">
        <f t="shared" ref="B40:C40" si="59">C16</f>
        <v/>
      </c>
      <c r="C40" s="93" t="str">
        <f t="shared" si="59"/>
        <v/>
      </c>
      <c r="D40" s="93" t="str">
        <f t="shared" ref="D40:E40" si="60">G16</f>
        <v/>
      </c>
      <c r="E40" s="93" t="str">
        <f t="shared" si="60"/>
        <v/>
      </c>
      <c r="F40" s="94">
        <v>75.0</v>
      </c>
      <c r="G40" s="95">
        <f t="shared" si="37"/>
        <v>0</v>
      </c>
      <c r="H40" s="96">
        <f t="shared" si="38"/>
        <v>0</v>
      </c>
      <c r="I40" s="84"/>
      <c r="J40" s="84"/>
      <c r="K40" s="84"/>
      <c r="L40" s="84"/>
      <c r="M40" s="84"/>
      <c r="N40" s="84"/>
      <c r="O40" s="84"/>
      <c r="P40" s="8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82"/>
      <c r="AN40" s="83"/>
      <c r="AO40" s="84"/>
      <c r="AP40" s="82"/>
      <c r="AQ40" s="82"/>
      <c r="AR40" s="84"/>
      <c r="AS40" s="82"/>
      <c r="AT40" s="82"/>
      <c r="AU40" s="82"/>
      <c r="AV40" s="82"/>
      <c r="AW40" s="82"/>
      <c r="AX40" s="82"/>
      <c r="AY40" s="82"/>
      <c r="AZ40" s="82"/>
      <c r="BA40" s="82"/>
    </row>
    <row r="41" ht="18.75" customHeight="1">
      <c r="A41" s="92" t="str">
        <f t="shared" si="34"/>
        <v/>
      </c>
      <c r="B41" s="93" t="str">
        <f t="shared" ref="B41:C41" si="61">C17</f>
        <v/>
      </c>
      <c r="C41" s="93" t="str">
        <f t="shared" si="61"/>
        <v/>
      </c>
      <c r="D41" s="93" t="str">
        <f t="shared" ref="D41:E41" si="62">G17</f>
        <v/>
      </c>
      <c r="E41" s="93" t="str">
        <f t="shared" si="62"/>
        <v/>
      </c>
      <c r="F41" s="94">
        <v>75.0</v>
      </c>
      <c r="G41" s="95">
        <f t="shared" si="37"/>
        <v>0</v>
      </c>
      <c r="H41" s="96">
        <f t="shared" si="38"/>
        <v>0</v>
      </c>
      <c r="I41" s="84"/>
      <c r="J41" s="84"/>
      <c r="K41" s="84"/>
      <c r="L41" s="84"/>
      <c r="M41" s="84"/>
      <c r="N41" s="84"/>
      <c r="O41" s="84"/>
      <c r="P41" s="8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82"/>
      <c r="AN41" s="83"/>
      <c r="AO41" s="84"/>
      <c r="AP41" s="82"/>
      <c r="AQ41" s="82"/>
      <c r="AR41" s="84"/>
      <c r="AS41" s="82"/>
      <c r="AT41" s="82"/>
      <c r="AU41" s="82"/>
      <c r="AV41" s="82"/>
      <c r="AW41" s="82"/>
      <c r="AX41" s="82"/>
      <c r="AY41" s="82"/>
      <c r="AZ41" s="82"/>
      <c r="BA41" s="82"/>
    </row>
    <row r="42">
      <c r="A42" s="92" t="str">
        <f t="shared" si="34"/>
        <v/>
      </c>
      <c r="B42" s="93" t="str">
        <f t="shared" ref="B42:C42" si="63">C18</f>
        <v/>
      </c>
      <c r="C42" s="93" t="str">
        <f t="shared" si="63"/>
        <v/>
      </c>
      <c r="D42" s="93" t="str">
        <f t="shared" ref="D42:E42" si="64">G18</f>
        <v/>
      </c>
      <c r="E42" s="93" t="str">
        <f t="shared" si="64"/>
        <v/>
      </c>
      <c r="F42" s="94">
        <v>75.0</v>
      </c>
      <c r="G42" s="95">
        <f t="shared" si="37"/>
        <v>0</v>
      </c>
      <c r="H42" s="96">
        <f t="shared" si="38"/>
        <v>0</v>
      </c>
      <c r="I42" s="84"/>
      <c r="J42" s="84"/>
      <c r="K42" s="84"/>
      <c r="L42" s="84"/>
      <c r="M42" s="84"/>
      <c r="N42" s="84"/>
      <c r="O42" s="84"/>
      <c r="P42" s="8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82"/>
      <c r="AN42" s="83"/>
      <c r="AO42" s="84"/>
      <c r="AP42" s="82"/>
      <c r="AQ42" s="82"/>
      <c r="AR42" s="84"/>
      <c r="AS42" s="82"/>
      <c r="AT42" s="82"/>
      <c r="AU42" s="82"/>
      <c r="AV42" s="82"/>
      <c r="AW42" s="82"/>
      <c r="AX42" s="82"/>
      <c r="AY42" s="82"/>
      <c r="AZ42" s="82"/>
      <c r="BA42" s="82"/>
    </row>
    <row r="43">
      <c r="A43" s="84"/>
      <c r="B43" s="84"/>
      <c r="C43" s="84"/>
      <c r="D43" s="84"/>
      <c r="E43" s="97"/>
      <c r="F43" s="97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82"/>
      <c r="AN43" s="83"/>
      <c r="AO43" s="84"/>
      <c r="AP43" s="82"/>
      <c r="AQ43" s="82"/>
      <c r="AR43" s="84"/>
      <c r="AS43" s="82"/>
      <c r="AT43" s="82"/>
      <c r="AU43" s="82"/>
      <c r="AV43" s="82"/>
      <c r="AW43" s="82"/>
      <c r="AX43" s="82"/>
      <c r="AY43" s="82"/>
      <c r="AZ43" s="82"/>
      <c r="BA43" s="82"/>
    </row>
    <row r="44">
      <c r="A44" s="84"/>
      <c r="B44" s="84"/>
      <c r="C44" s="84"/>
      <c r="D44" s="84"/>
      <c r="E44" s="97"/>
      <c r="F44" s="97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82"/>
      <c r="AN44" s="83"/>
      <c r="AO44" s="84"/>
      <c r="AP44" s="82"/>
      <c r="AQ44" s="82"/>
      <c r="AR44" s="84"/>
      <c r="AS44" s="82"/>
      <c r="AT44" s="82"/>
      <c r="AU44" s="82"/>
      <c r="AV44" s="82"/>
      <c r="AW44" s="82"/>
      <c r="AX44" s="82"/>
      <c r="AY44" s="82"/>
      <c r="AZ44" s="82"/>
      <c r="BA44" s="82"/>
    </row>
    <row r="45">
      <c r="A45" s="98" t="s">
        <v>47</v>
      </c>
      <c r="B45" s="84"/>
      <c r="C45" s="84"/>
      <c r="D45" s="84"/>
      <c r="E45" s="97"/>
      <c r="F45" s="97"/>
      <c r="G45" s="84"/>
      <c r="H45" s="84"/>
      <c r="I45" s="84"/>
      <c r="J45" s="84"/>
      <c r="K45" s="84"/>
      <c r="M45" s="84"/>
      <c r="N45" s="84"/>
      <c r="O45" s="84"/>
      <c r="P45" s="99" t="s">
        <v>48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82"/>
      <c r="AN45" s="83"/>
      <c r="AO45" s="84"/>
      <c r="AP45" s="82"/>
      <c r="AQ45" s="82"/>
      <c r="AR45" s="84"/>
      <c r="AS45" s="82"/>
      <c r="AT45" s="82"/>
      <c r="AU45" s="82"/>
      <c r="AV45" s="82"/>
      <c r="AW45" s="82"/>
      <c r="AX45" s="82"/>
      <c r="AY45" s="82"/>
      <c r="AZ45" s="82"/>
      <c r="BA45" s="82"/>
    </row>
    <row r="46">
      <c r="A46" s="87" t="s">
        <v>16</v>
      </c>
      <c r="B46" s="87" t="s">
        <v>17</v>
      </c>
      <c r="C46" s="91" t="s">
        <v>49</v>
      </c>
      <c r="D46" s="91" t="s">
        <v>50</v>
      </c>
      <c r="E46" s="89" t="s">
        <v>51</v>
      </c>
      <c r="F46" s="89" t="s">
        <v>52</v>
      </c>
      <c r="G46" s="91" t="s">
        <v>53</v>
      </c>
      <c r="H46" s="91" t="s">
        <v>54</v>
      </c>
      <c r="I46" s="91" t="s">
        <v>55</v>
      </c>
      <c r="J46" s="91" t="s">
        <v>56</v>
      </c>
      <c r="K46" s="91" t="s">
        <v>57</v>
      </c>
      <c r="L46" s="100" t="s">
        <v>42</v>
      </c>
      <c r="M46" s="91" t="s">
        <v>58</v>
      </c>
      <c r="N46" s="91" t="s">
        <v>59</v>
      </c>
      <c r="O46" s="91" t="s">
        <v>60</v>
      </c>
      <c r="P46" s="101" t="s">
        <v>12</v>
      </c>
      <c r="Q46" s="101" t="s">
        <v>10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82"/>
      <c r="AN46" s="83"/>
      <c r="AO46" s="84"/>
      <c r="AP46" s="82"/>
      <c r="AQ46" s="82"/>
      <c r="AR46" s="84"/>
      <c r="AS46" s="82"/>
      <c r="AT46" s="82"/>
      <c r="AU46" s="82"/>
      <c r="AV46" s="82"/>
      <c r="AW46" s="82"/>
      <c r="AX46" s="82"/>
      <c r="AY46" s="82"/>
      <c r="AZ46" s="82"/>
      <c r="BA46" s="82"/>
    </row>
    <row r="47">
      <c r="A47" s="102"/>
      <c r="B47" s="93" t="str">
        <f t="shared" ref="B47:B61" si="65">B4</f>
        <v/>
      </c>
      <c r="C47" s="103">
        <f t="shared" ref="C47:C61" si="66">H28*C28</f>
        <v>0</v>
      </c>
      <c r="D47" s="104">
        <f t="shared" ref="D47:D61" si="67">N4*H28</f>
        <v>0</v>
      </c>
      <c r="E47" s="103">
        <f t="shared" ref="E47:E61" si="68">V4*H28</f>
        <v>0</v>
      </c>
      <c r="F47" s="105">
        <f t="shared" ref="F47:F61" si="69">if(D4&lt; 10,(C28*H28) * 0.08, (C28*H28) * 0.15)</f>
        <v>0</v>
      </c>
      <c r="G47" s="106" t="str">
        <f t="shared" ref="G47:G61" si="70">INDIRECT("'" &amp;A47 &amp; "'!H380")</f>
        <v/>
      </c>
      <c r="H47" s="107">
        <f t="shared" ref="H47:H61" si="71"> A63*H28</f>
        <v>0</v>
      </c>
      <c r="I47" s="108" t="str">
        <f t="shared" ref="I47:I61" si="72">INDIRECT("'" &amp;A47 &amp; "'!K382")</f>
        <v/>
      </c>
      <c r="J47" s="105">
        <f t="shared" ref="J47:J61" si="73">B63*H28</f>
        <v>0</v>
      </c>
      <c r="K47" s="104">
        <f t="shared" ref="K47:K61" si="74">AF4*H28</f>
        <v>0</v>
      </c>
      <c r="L47" s="104">
        <f t="shared" ref="L47:L61" si="75">C63*H28</f>
        <v>0</v>
      </c>
      <c r="M47" s="103">
        <f t="shared" ref="M47:M61" si="76">sum(D47:L47)</f>
        <v>0</v>
      </c>
      <c r="N47" s="109">
        <f t="shared" ref="N47:N61" si="77">(C47-(M47-K47))</f>
        <v>0</v>
      </c>
      <c r="O47" s="110">
        <f t="shared" ref="O47:O61" si="78">C47-M47</f>
        <v>0</v>
      </c>
      <c r="P47" s="111" t="str">
        <f t="shared" ref="P47:P61" si="79">N47/C47</f>
        <v>#DIV/0!</v>
      </c>
      <c r="Q47" s="111" t="str">
        <f t="shared" ref="Q47:Q61" si="80">O47/C47</f>
        <v>#DIV/0!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82"/>
      <c r="AN47" s="83"/>
      <c r="AO47" s="84"/>
      <c r="AP47" s="82"/>
      <c r="AQ47" s="82"/>
      <c r="AR47" s="84"/>
      <c r="AS47" s="82"/>
      <c r="AT47" s="82"/>
      <c r="AU47" s="82"/>
      <c r="AV47" s="82"/>
      <c r="AW47" s="82"/>
      <c r="AX47" s="82"/>
      <c r="AY47" s="82"/>
      <c r="AZ47" s="82"/>
      <c r="BA47" s="82"/>
    </row>
    <row r="48">
      <c r="A48" s="92" t="str">
        <f t="shared" ref="A48:A61" si="81">A29</f>
        <v/>
      </c>
      <c r="B48" s="93" t="str">
        <f t="shared" si="65"/>
        <v/>
      </c>
      <c r="C48" s="103">
        <f t="shared" si="66"/>
        <v>0</v>
      </c>
      <c r="D48" s="104">
        <f t="shared" si="67"/>
        <v>0</v>
      </c>
      <c r="E48" s="103">
        <f t="shared" si="68"/>
        <v>0</v>
      </c>
      <c r="F48" s="105">
        <f t="shared" si="69"/>
        <v>0</v>
      </c>
      <c r="G48" s="106" t="str">
        <f t="shared" si="70"/>
        <v/>
      </c>
      <c r="H48" s="107">
        <f t="shared" si="71"/>
        <v>0</v>
      </c>
      <c r="I48" s="108" t="str">
        <f t="shared" si="72"/>
        <v/>
      </c>
      <c r="J48" s="105">
        <f t="shared" si="73"/>
        <v>0</v>
      </c>
      <c r="K48" s="104">
        <f t="shared" si="74"/>
        <v>0</v>
      </c>
      <c r="L48" s="104">
        <f t="shared" si="75"/>
        <v>0</v>
      </c>
      <c r="M48" s="103">
        <f t="shared" si="76"/>
        <v>0</v>
      </c>
      <c r="N48" s="109">
        <f t="shared" si="77"/>
        <v>0</v>
      </c>
      <c r="O48" s="110">
        <f t="shared" si="78"/>
        <v>0</v>
      </c>
      <c r="P48" s="111" t="str">
        <f t="shared" si="79"/>
        <v>#DIV/0!</v>
      </c>
      <c r="Q48" s="111" t="str">
        <f t="shared" si="80"/>
        <v>#DIV/0!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82"/>
      <c r="AN48" s="83"/>
      <c r="AO48" s="84"/>
      <c r="AP48" s="82"/>
      <c r="AQ48" s="82"/>
      <c r="AR48" s="84"/>
      <c r="AS48" s="82"/>
      <c r="AT48" s="82"/>
      <c r="AU48" s="82"/>
      <c r="AV48" s="82"/>
      <c r="AW48" s="82"/>
      <c r="AX48" s="82"/>
      <c r="AY48" s="82"/>
      <c r="AZ48" s="82"/>
      <c r="BA48" s="82"/>
    </row>
    <row r="49">
      <c r="A49" s="92" t="str">
        <f t="shared" si="81"/>
        <v/>
      </c>
      <c r="B49" s="93" t="str">
        <f t="shared" si="65"/>
        <v/>
      </c>
      <c r="C49" s="103">
        <f t="shared" si="66"/>
        <v>0</v>
      </c>
      <c r="D49" s="104">
        <f t="shared" si="67"/>
        <v>0</v>
      </c>
      <c r="E49" s="103">
        <f t="shared" si="68"/>
        <v>0</v>
      </c>
      <c r="F49" s="105">
        <f t="shared" si="69"/>
        <v>0</v>
      </c>
      <c r="G49" s="106" t="str">
        <f t="shared" si="70"/>
        <v/>
      </c>
      <c r="H49" s="107">
        <f t="shared" si="71"/>
        <v>0</v>
      </c>
      <c r="I49" s="108" t="str">
        <f t="shared" si="72"/>
        <v/>
      </c>
      <c r="J49" s="105">
        <f t="shared" si="73"/>
        <v>0</v>
      </c>
      <c r="K49" s="104">
        <f t="shared" si="74"/>
        <v>0</v>
      </c>
      <c r="L49" s="104">
        <f t="shared" si="75"/>
        <v>0</v>
      </c>
      <c r="M49" s="103">
        <f t="shared" si="76"/>
        <v>0</v>
      </c>
      <c r="N49" s="109">
        <f t="shared" si="77"/>
        <v>0</v>
      </c>
      <c r="O49" s="110">
        <f t="shared" si="78"/>
        <v>0</v>
      </c>
      <c r="P49" s="111" t="str">
        <f t="shared" si="79"/>
        <v>#DIV/0!</v>
      </c>
      <c r="Q49" s="111" t="str">
        <f t="shared" si="80"/>
        <v>#DIV/0!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82"/>
      <c r="AN49" s="83"/>
      <c r="AO49" s="84"/>
      <c r="AP49" s="82"/>
      <c r="AQ49" s="82"/>
      <c r="AR49" s="84"/>
      <c r="AS49" s="82"/>
      <c r="AT49" s="82"/>
      <c r="AU49" s="82"/>
      <c r="AV49" s="82"/>
      <c r="AW49" s="82"/>
      <c r="AX49" s="82"/>
      <c r="AY49" s="82"/>
      <c r="AZ49" s="82"/>
      <c r="BA49" s="82"/>
    </row>
    <row r="50">
      <c r="A50" s="92" t="str">
        <f t="shared" si="81"/>
        <v/>
      </c>
      <c r="B50" s="93" t="str">
        <f t="shared" si="65"/>
        <v/>
      </c>
      <c r="C50" s="103">
        <f t="shared" si="66"/>
        <v>0</v>
      </c>
      <c r="D50" s="104">
        <f t="shared" si="67"/>
        <v>0</v>
      </c>
      <c r="E50" s="103">
        <f t="shared" si="68"/>
        <v>0</v>
      </c>
      <c r="F50" s="105">
        <f t="shared" si="69"/>
        <v>0</v>
      </c>
      <c r="G50" s="106" t="str">
        <f t="shared" si="70"/>
        <v/>
      </c>
      <c r="H50" s="107">
        <f t="shared" si="71"/>
        <v>0</v>
      </c>
      <c r="I50" s="108" t="str">
        <f t="shared" si="72"/>
        <v/>
      </c>
      <c r="J50" s="105">
        <f t="shared" si="73"/>
        <v>0</v>
      </c>
      <c r="K50" s="104">
        <f t="shared" si="74"/>
        <v>0</v>
      </c>
      <c r="L50" s="104">
        <f t="shared" si="75"/>
        <v>0</v>
      </c>
      <c r="M50" s="103">
        <f t="shared" si="76"/>
        <v>0</v>
      </c>
      <c r="N50" s="109">
        <f t="shared" si="77"/>
        <v>0</v>
      </c>
      <c r="O50" s="110">
        <f t="shared" si="78"/>
        <v>0</v>
      </c>
      <c r="P50" s="111" t="str">
        <f t="shared" si="79"/>
        <v>#DIV/0!</v>
      </c>
      <c r="Q50" s="111" t="str">
        <f t="shared" si="80"/>
        <v>#DIV/0!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82"/>
      <c r="AN50" s="83"/>
      <c r="AO50" s="84"/>
      <c r="AP50" s="82"/>
      <c r="AQ50" s="82"/>
      <c r="AR50" s="84"/>
      <c r="AS50" s="82"/>
      <c r="AT50" s="82"/>
      <c r="AU50" s="82"/>
      <c r="AV50" s="82"/>
      <c r="AW50" s="82"/>
      <c r="AX50" s="82"/>
      <c r="AY50" s="82"/>
      <c r="AZ50" s="82"/>
      <c r="BA50" s="82"/>
    </row>
    <row r="51">
      <c r="A51" s="92" t="str">
        <f t="shared" si="81"/>
        <v/>
      </c>
      <c r="B51" s="93" t="str">
        <f t="shared" si="65"/>
        <v/>
      </c>
      <c r="C51" s="103">
        <f t="shared" si="66"/>
        <v>0</v>
      </c>
      <c r="D51" s="104">
        <f t="shared" si="67"/>
        <v>0</v>
      </c>
      <c r="E51" s="103">
        <f t="shared" si="68"/>
        <v>0</v>
      </c>
      <c r="F51" s="105">
        <f t="shared" si="69"/>
        <v>0</v>
      </c>
      <c r="G51" s="106" t="str">
        <f t="shared" si="70"/>
        <v/>
      </c>
      <c r="H51" s="107">
        <f t="shared" si="71"/>
        <v>0</v>
      </c>
      <c r="I51" s="108" t="str">
        <f t="shared" si="72"/>
        <v/>
      </c>
      <c r="J51" s="105">
        <f t="shared" si="73"/>
        <v>0</v>
      </c>
      <c r="K51" s="104">
        <f t="shared" si="74"/>
        <v>0</v>
      </c>
      <c r="L51" s="104">
        <f t="shared" si="75"/>
        <v>0</v>
      </c>
      <c r="M51" s="103">
        <f t="shared" si="76"/>
        <v>0</v>
      </c>
      <c r="N51" s="109">
        <f t="shared" si="77"/>
        <v>0</v>
      </c>
      <c r="O51" s="110">
        <f t="shared" si="78"/>
        <v>0</v>
      </c>
      <c r="P51" s="111" t="str">
        <f t="shared" si="79"/>
        <v>#DIV/0!</v>
      </c>
      <c r="Q51" s="111" t="str">
        <f t="shared" si="80"/>
        <v>#DIV/0!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82"/>
      <c r="AN51" s="83"/>
      <c r="AO51" s="84"/>
      <c r="AP51" s="82"/>
      <c r="AQ51" s="82"/>
      <c r="AR51" s="84"/>
      <c r="AS51" s="82"/>
      <c r="AT51" s="82"/>
      <c r="AU51" s="82"/>
      <c r="AV51" s="82"/>
      <c r="AW51" s="82"/>
      <c r="AX51" s="82"/>
      <c r="AY51" s="82"/>
      <c r="AZ51" s="82"/>
      <c r="BA51" s="82"/>
    </row>
    <row r="52">
      <c r="A52" s="92" t="str">
        <f t="shared" si="81"/>
        <v/>
      </c>
      <c r="B52" s="93" t="str">
        <f t="shared" si="65"/>
        <v/>
      </c>
      <c r="C52" s="103">
        <f t="shared" si="66"/>
        <v>0</v>
      </c>
      <c r="D52" s="104">
        <f t="shared" si="67"/>
        <v>0</v>
      </c>
      <c r="E52" s="103">
        <f t="shared" si="68"/>
        <v>0</v>
      </c>
      <c r="F52" s="105">
        <f t="shared" si="69"/>
        <v>0</v>
      </c>
      <c r="G52" s="106" t="str">
        <f t="shared" si="70"/>
        <v/>
      </c>
      <c r="H52" s="107">
        <f t="shared" si="71"/>
        <v>0</v>
      </c>
      <c r="I52" s="108" t="str">
        <f t="shared" si="72"/>
        <v/>
      </c>
      <c r="J52" s="105">
        <f t="shared" si="73"/>
        <v>0</v>
      </c>
      <c r="K52" s="104">
        <f t="shared" si="74"/>
        <v>0</v>
      </c>
      <c r="L52" s="104">
        <f t="shared" si="75"/>
        <v>0</v>
      </c>
      <c r="M52" s="103">
        <f t="shared" si="76"/>
        <v>0</v>
      </c>
      <c r="N52" s="109">
        <f t="shared" si="77"/>
        <v>0</v>
      </c>
      <c r="O52" s="110">
        <f t="shared" si="78"/>
        <v>0</v>
      </c>
      <c r="P52" s="111" t="str">
        <f t="shared" si="79"/>
        <v>#DIV/0!</v>
      </c>
      <c r="Q52" s="111" t="str">
        <f t="shared" si="80"/>
        <v>#DIV/0!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82"/>
      <c r="AN52" s="83"/>
      <c r="AO52" s="84"/>
      <c r="AP52" s="82"/>
      <c r="AQ52" s="82"/>
      <c r="AR52" s="84"/>
      <c r="AS52" s="82"/>
      <c r="AT52" s="82"/>
      <c r="AU52" s="82"/>
      <c r="AV52" s="82"/>
      <c r="AW52" s="82"/>
      <c r="AX52" s="82"/>
      <c r="AY52" s="82"/>
      <c r="AZ52" s="82"/>
      <c r="BA52" s="82"/>
    </row>
    <row r="53">
      <c r="A53" s="92" t="str">
        <f t="shared" si="81"/>
        <v/>
      </c>
      <c r="B53" s="93" t="str">
        <f t="shared" si="65"/>
        <v/>
      </c>
      <c r="C53" s="103">
        <f t="shared" si="66"/>
        <v>0</v>
      </c>
      <c r="D53" s="104">
        <f t="shared" si="67"/>
        <v>0</v>
      </c>
      <c r="E53" s="103">
        <f t="shared" si="68"/>
        <v>0</v>
      </c>
      <c r="F53" s="105">
        <f t="shared" si="69"/>
        <v>0</v>
      </c>
      <c r="G53" s="106" t="str">
        <f t="shared" si="70"/>
        <v/>
      </c>
      <c r="H53" s="107">
        <f t="shared" si="71"/>
        <v>0</v>
      </c>
      <c r="I53" s="108" t="str">
        <f t="shared" si="72"/>
        <v/>
      </c>
      <c r="J53" s="105">
        <f t="shared" si="73"/>
        <v>0</v>
      </c>
      <c r="K53" s="104">
        <f t="shared" si="74"/>
        <v>0</v>
      </c>
      <c r="L53" s="104">
        <f t="shared" si="75"/>
        <v>0</v>
      </c>
      <c r="M53" s="103">
        <f t="shared" si="76"/>
        <v>0</v>
      </c>
      <c r="N53" s="109">
        <f t="shared" si="77"/>
        <v>0</v>
      </c>
      <c r="O53" s="110">
        <f t="shared" si="78"/>
        <v>0</v>
      </c>
      <c r="P53" s="111" t="str">
        <f t="shared" si="79"/>
        <v>#DIV/0!</v>
      </c>
      <c r="Q53" s="111" t="str">
        <f t="shared" si="80"/>
        <v>#DIV/0!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82"/>
      <c r="AN53" s="83"/>
      <c r="AO53" s="84"/>
      <c r="AP53" s="82"/>
      <c r="AQ53" s="82"/>
      <c r="AR53" s="84"/>
      <c r="AS53" s="82"/>
      <c r="AT53" s="82"/>
      <c r="AU53" s="82"/>
      <c r="AV53" s="82"/>
      <c r="AW53" s="82"/>
      <c r="AX53" s="82"/>
      <c r="AY53" s="82"/>
      <c r="AZ53" s="82"/>
      <c r="BA53" s="82"/>
    </row>
    <row r="54">
      <c r="A54" s="92" t="str">
        <f t="shared" si="81"/>
        <v/>
      </c>
      <c r="B54" s="93" t="str">
        <f t="shared" si="65"/>
        <v/>
      </c>
      <c r="C54" s="103">
        <f t="shared" si="66"/>
        <v>0</v>
      </c>
      <c r="D54" s="104">
        <f t="shared" si="67"/>
        <v>0</v>
      </c>
      <c r="E54" s="103">
        <f t="shared" si="68"/>
        <v>0</v>
      </c>
      <c r="F54" s="105">
        <f t="shared" si="69"/>
        <v>0</v>
      </c>
      <c r="G54" s="106" t="str">
        <f t="shared" si="70"/>
        <v/>
      </c>
      <c r="H54" s="107">
        <f t="shared" si="71"/>
        <v>0</v>
      </c>
      <c r="I54" s="108" t="str">
        <f t="shared" si="72"/>
        <v/>
      </c>
      <c r="J54" s="105">
        <f t="shared" si="73"/>
        <v>0</v>
      </c>
      <c r="K54" s="104">
        <f t="shared" si="74"/>
        <v>0</v>
      </c>
      <c r="L54" s="104">
        <f t="shared" si="75"/>
        <v>0</v>
      </c>
      <c r="M54" s="103">
        <f t="shared" si="76"/>
        <v>0</v>
      </c>
      <c r="N54" s="109">
        <f t="shared" si="77"/>
        <v>0</v>
      </c>
      <c r="O54" s="110">
        <f t="shared" si="78"/>
        <v>0</v>
      </c>
      <c r="P54" s="111" t="str">
        <f t="shared" si="79"/>
        <v>#DIV/0!</v>
      </c>
      <c r="Q54" s="111" t="str">
        <f t="shared" si="80"/>
        <v>#DIV/0!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82"/>
      <c r="AN54" s="83"/>
      <c r="AO54" s="84"/>
      <c r="AP54" s="82"/>
      <c r="AQ54" s="82"/>
      <c r="AR54" s="84"/>
      <c r="AS54" s="82"/>
      <c r="AT54" s="82"/>
      <c r="AU54" s="82"/>
      <c r="AV54" s="82"/>
      <c r="AW54" s="82"/>
      <c r="AX54" s="82"/>
      <c r="AY54" s="82"/>
      <c r="AZ54" s="82"/>
      <c r="BA54" s="82"/>
    </row>
    <row r="55">
      <c r="A55" s="92" t="str">
        <f t="shared" si="81"/>
        <v/>
      </c>
      <c r="B55" s="93" t="str">
        <f t="shared" si="65"/>
        <v/>
      </c>
      <c r="C55" s="103">
        <f t="shared" si="66"/>
        <v>0</v>
      </c>
      <c r="D55" s="104">
        <f t="shared" si="67"/>
        <v>0</v>
      </c>
      <c r="E55" s="103">
        <f t="shared" si="68"/>
        <v>0</v>
      </c>
      <c r="F55" s="105">
        <f t="shared" si="69"/>
        <v>0</v>
      </c>
      <c r="G55" s="106" t="str">
        <f t="shared" si="70"/>
        <v/>
      </c>
      <c r="H55" s="107">
        <f t="shared" si="71"/>
        <v>0</v>
      </c>
      <c r="I55" s="108" t="str">
        <f t="shared" si="72"/>
        <v/>
      </c>
      <c r="J55" s="105">
        <f t="shared" si="73"/>
        <v>0</v>
      </c>
      <c r="K55" s="104">
        <f t="shared" si="74"/>
        <v>0</v>
      </c>
      <c r="L55" s="104">
        <f t="shared" si="75"/>
        <v>0</v>
      </c>
      <c r="M55" s="103">
        <f t="shared" si="76"/>
        <v>0</v>
      </c>
      <c r="N55" s="109">
        <f t="shared" si="77"/>
        <v>0</v>
      </c>
      <c r="O55" s="110">
        <f t="shared" si="78"/>
        <v>0</v>
      </c>
      <c r="P55" s="111" t="str">
        <f t="shared" si="79"/>
        <v>#DIV/0!</v>
      </c>
      <c r="Q55" s="111" t="str">
        <f t="shared" si="80"/>
        <v>#DIV/0!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82"/>
      <c r="AN55" s="83"/>
      <c r="AO55" s="84"/>
      <c r="AP55" s="82"/>
      <c r="AQ55" s="82"/>
      <c r="AR55" s="84"/>
      <c r="AS55" s="82"/>
      <c r="AT55" s="82"/>
      <c r="AU55" s="82"/>
      <c r="AV55" s="82"/>
      <c r="AW55" s="82"/>
      <c r="AX55" s="82"/>
      <c r="AY55" s="82"/>
      <c r="AZ55" s="82"/>
      <c r="BA55" s="82"/>
    </row>
    <row r="56">
      <c r="A56" s="92" t="str">
        <f t="shared" si="81"/>
        <v/>
      </c>
      <c r="B56" s="93" t="str">
        <f t="shared" si="65"/>
        <v/>
      </c>
      <c r="C56" s="103">
        <f t="shared" si="66"/>
        <v>0</v>
      </c>
      <c r="D56" s="104">
        <f t="shared" si="67"/>
        <v>0</v>
      </c>
      <c r="E56" s="103">
        <f t="shared" si="68"/>
        <v>0</v>
      </c>
      <c r="F56" s="105">
        <f t="shared" si="69"/>
        <v>0</v>
      </c>
      <c r="G56" s="106" t="str">
        <f t="shared" si="70"/>
        <v/>
      </c>
      <c r="H56" s="107">
        <f t="shared" si="71"/>
        <v>0</v>
      </c>
      <c r="I56" s="108" t="str">
        <f t="shared" si="72"/>
        <v/>
      </c>
      <c r="J56" s="105">
        <f t="shared" si="73"/>
        <v>0</v>
      </c>
      <c r="K56" s="104">
        <f t="shared" si="74"/>
        <v>0</v>
      </c>
      <c r="L56" s="104">
        <f t="shared" si="75"/>
        <v>0</v>
      </c>
      <c r="M56" s="103">
        <f t="shared" si="76"/>
        <v>0</v>
      </c>
      <c r="N56" s="109">
        <f t="shared" si="77"/>
        <v>0</v>
      </c>
      <c r="O56" s="110">
        <f t="shared" si="78"/>
        <v>0</v>
      </c>
      <c r="P56" s="111" t="str">
        <f t="shared" si="79"/>
        <v>#DIV/0!</v>
      </c>
      <c r="Q56" s="111" t="str">
        <f t="shared" si="80"/>
        <v>#DIV/0!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82"/>
      <c r="AN56" s="83"/>
      <c r="AO56" s="84"/>
      <c r="AP56" s="82"/>
      <c r="AQ56" s="82"/>
      <c r="AR56" s="84"/>
      <c r="AS56" s="82"/>
      <c r="AT56" s="82"/>
      <c r="AU56" s="82"/>
      <c r="AV56" s="82"/>
      <c r="AW56" s="82"/>
      <c r="AX56" s="82"/>
      <c r="AY56" s="82"/>
      <c r="AZ56" s="82"/>
      <c r="BA56" s="82"/>
    </row>
    <row r="57">
      <c r="A57" s="92" t="str">
        <f t="shared" si="81"/>
        <v/>
      </c>
      <c r="B57" s="93" t="str">
        <f t="shared" si="65"/>
        <v/>
      </c>
      <c r="C57" s="103">
        <f t="shared" si="66"/>
        <v>0</v>
      </c>
      <c r="D57" s="104">
        <f t="shared" si="67"/>
        <v>0</v>
      </c>
      <c r="E57" s="103">
        <f t="shared" si="68"/>
        <v>0</v>
      </c>
      <c r="F57" s="105">
        <f t="shared" si="69"/>
        <v>0</v>
      </c>
      <c r="G57" s="106" t="str">
        <f t="shared" si="70"/>
        <v/>
      </c>
      <c r="H57" s="107">
        <f t="shared" si="71"/>
        <v>0</v>
      </c>
      <c r="I57" s="108" t="str">
        <f t="shared" si="72"/>
        <v/>
      </c>
      <c r="J57" s="105">
        <f t="shared" si="73"/>
        <v>0</v>
      </c>
      <c r="K57" s="104">
        <f t="shared" si="74"/>
        <v>0</v>
      </c>
      <c r="L57" s="104">
        <f t="shared" si="75"/>
        <v>0</v>
      </c>
      <c r="M57" s="103">
        <f t="shared" si="76"/>
        <v>0</v>
      </c>
      <c r="N57" s="109">
        <f t="shared" si="77"/>
        <v>0</v>
      </c>
      <c r="O57" s="110">
        <f t="shared" si="78"/>
        <v>0</v>
      </c>
      <c r="P57" s="111" t="str">
        <f t="shared" si="79"/>
        <v>#DIV/0!</v>
      </c>
      <c r="Q57" s="111" t="str">
        <f t="shared" si="80"/>
        <v>#DIV/0!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82"/>
      <c r="AN57" s="83"/>
      <c r="AO57" s="84"/>
      <c r="AP57" s="82"/>
      <c r="AQ57" s="82"/>
      <c r="AR57" s="84"/>
      <c r="AS57" s="82"/>
      <c r="AT57" s="82"/>
      <c r="AU57" s="82"/>
      <c r="AV57" s="82"/>
      <c r="AW57" s="82"/>
      <c r="AX57" s="82"/>
      <c r="AY57" s="82"/>
      <c r="AZ57" s="82"/>
      <c r="BA57" s="82"/>
    </row>
    <row r="58">
      <c r="A58" s="92" t="str">
        <f t="shared" si="81"/>
        <v/>
      </c>
      <c r="B58" s="93" t="str">
        <f t="shared" si="65"/>
        <v/>
      </c>
      <c r="C58" s="103">
        <f t="shared" si="66"/>
        <v>0</v>
      </c>
      <c r="D58" s="104">
        <f t="shared" si="67"/>
        <v>0</v>
      </c>
      <c r="E58" s="103">
        <f t="shared" si="68"/>
        <v>0</v>
      </c>
      <c r="F58" s="105">
        <f t="shared" si="69"/>
        <v>0</v>
      </c>
      <c r="G58" s="106" t="str">
        <f t="shared" si="70"/>
        <v/>
      </c>
      <c r="H58" s="107">
        <f t="shared" si="71"/>
        <v>0</v>
      </c>
      <c r="I58" s="108" t="str">
        <f t="shared" si="72"/>
        <v/>
      </c>
      <c r="J58" s="105">
        <f t="shared" si="73"/>
        <v>0</v>
      </c>
      <c r="K58" s="104">
        <f t="shared" si="74"/>
        <v>0</v>
      </c>
      <c r="L58" s="104">
        <f t="shared" si="75"/>
        <v>0</v>
      </c>
      <c r="M58" s="103">
        <f t="shared" si="76"/>
        <v>0</v>
      </c>
      <c r="N58" s="109">
        <f t="shared" si="77"/>
        <v>0</v>
      </c>
      <c r="O58" s="110">
        <f t="shared" si="78"/>
        <v>0</v>
      </c>
      <c r="P58" s="111" t="str">
        <f t="shared" si="79"/>
        <v>#DIV/0!</v>
      </c>
      <c r="Q58" s="111" t="str">
        <f t="shared" si="80"/>
        <v>#DIV/0!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82"/>
      <c r="AN58" s="83"/>
      <c r="AO58" s="84"/>
      <c r="AP58" s="82"/>
      <c r="AQ58" s="82"/>
      <c r="AR58" s="84"/>
      <c r="AS58" s="82"/>
      <c r="AT58" s="82"/>
      <c r="AU58" s="82"/>
      <c r="AV58" s="82"/>
      <c r="AW58" s="82"/>
      <c r="AX58" s="82"/>
      <c r="AY58" s="82"/>
      <c r="AZ58" s="82"/>
      <c r="BA58" s="82"/>
    </row>
    <row r="59">
      <c r="A59" s="92" t="str">
        <f t="shared" si="81"/>
        <v/>
      </c>
      <c r="B59" s="93" t="str">
        <f t="shared" si="65"/>
        <v/>
      </c>
      <c r="C59" s="103">
        <f t="shared" si="66"/>
        <v>0</v>
      </c>
      <c r="D59" s="104">
        <f t="shared" si="67"/>
        <v>0</v>
      </c>
      <c r="E59" s="103">
        <f t="shared" si="68"/>
        <v>0</v>
      </c>
      <c r="F59" s="105">
        <f t="shared" si="69"/>
        <v>0</v>
      </c>
      <c r="G59" s="106" t="str">
        <f t="shared" si="70"/>
        <v/>
      </c>
      <c r="H59" s="107">
        <f t="shared" si="71"/>
        <v>0</v>
      </c>
      <c r="I59" s="108" t="str">
        <f t="shared" si="72"/>
        <v/>
      </c>
      <c r="J59" s="105">
        <f t="shared" si="73"/>
        <v>0</v>
      </c>
      <c r="K59" s="104">
        <f t="shared" si="74"/>
        <v>0</v>
      </c>
      <c r="L59" s="104">
        <f t="shared" si="75"/>
        <v>0</v>
      </c>
      <c r="M59" s="103">
        <f t="shared" si="76"/>
        <v>0</v>
      </c>
      <c r="N59" s="109">
        <f t="shared" si="77"/>
        <v>0</v>
      </c>
      <c r="O59" s="110">
        <f t="shared" si="78"/>
        <v>0</v>
      </c>
      <c r="P59" s="111" t="str">
        <f t="shared" si="79"/>
        <v>#DIV/0!</v>
      </c>
      <c r="Q59" s="111" t="str">
        <f t="shared" si="80"/>
        <v>#DIV/0!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82"/>
      <c r="AN59" s="83"/>
      <c r="AO59" s="84"/>
      <c r="AP59" s="82"/>
      <c r="AQ59" s="82"/>
      <c r="AR59" s="84"/>
      <c r="AS59" s="82"/>
      <c r="AT59" s="82"/>
      <c r="AU59" s="82"/>
      <c r="AV59" s="82"/>
      <c r="AW59" s="82"/>
      <c r="AX59" s="82"/>
      <c r="AY59" s="82"/>
      <c r="AZ59" s="82"/>
      <c r="BA59" s="82"/>
    </row>
    <row r="60">
      <c r="A60" s="92" t="str">
        <f t="shared" si="81"/>
        <v/>
      </c>
      <c r="B60" s="93" t="str">
        <f t="shared" si="65"/>
        <v/>
      </c>
      <c r="C60" s="103">
        <f t="shared" si="66"/>
        <v>0</v>
      </c>
      <c r="D60" s="104">
        <f t="shared" si="67"/>
        <v>0</v>
      </c>
      <c r="E60" s="103">
        <f t="shared" si="68"/>
        <v>0</v>
      </c>
      <c r="F60" s="105">
        <f t="shared" si="69"/>
        <v>0</v>
      </c>
      <c r="G60" s="106" t="str">
        <f t="shared" si="70"/>
        <v/>
      </c>
      <c r="H60" s="107">
        <f t="shared" si="71"/>
        <v>0</v>
      </c>
      <c r="I60" s="108" t="str">
        <f t="shared" si="72"/>
        <v/>
      </c>
      <c r="J60" s="105">
        <f t="shared" si="73"/>
        <v>0</v>
      </c>
      <c r="K60" s="104">
        <f t="shared" si="74"/>
        <v>0</v>
      </c>
      <c r="L60" s="104">
        <f t="shared" si="75"/>
        <v>0</v>
      </c>
      <c r="M60" s="103">
        <f t="shared" si="76"/>
        <v>0</v>
      </c>
      <c r="N60" s="109">
        <f t="shared" si="77"/>
        <v>0</v>
      </c>
      <c r="O60" s="110">
        <f t="shared" si="78"/>
        <v>0</v>
      </c>
      <c r="P60" s="111" t="str">
        <f t="shared" si="79"/>
        <v>#DIV/0!</v>
      </c>
      <c r="Q60" s="111" t="str">
        <f t="shared" si="80"/>
        <v>#DIV/0!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82"/>
      <c r="AN60" s="83"/>
      <c r="AO60" s="84"/>
      <c r="AP60" s="82"/>
      <c r="AQ60" s="82"/>
      <c r="AR60" s="84"/>
      <c r="AS60" s="82"/>
      <c r="AT60" s="82"/>
      <c r="AU60" s="82"/>
      <c r="AV60" s="82"/>
      <c r="AW60" s="82"/>
      <c r="AX60" s="82"/>
      <c r="AY60" s="82"/>
      <c r="AZ60" s="82"/>
      <c r="BA60" s="82"/>
    </row>
    <row r="61">
      <c r="A61" s="92" t="str">
        <f t="shared" si="81"/>
        <v/>
      </c>
      <c r="B61" s="93" t="str">
        <f t="shared" si="65"/>
        <v/>
      </c>
      <c r="C61" s="103">
        <f t="shared" si="66"/>
        <v>0</v>
      </c>
      <c r="D61" s="104">
        <f t="shared" si="67"/>
        <v>0</v>
      </c>
      <c r="E61" s="103">
        <f t="shared" si="68"/>
        <v>0</v>
      </c>
      <c r="F61" s="105">
        <f t="shared" si="69"/>
        <v>0</v>
      </c>
      <c r="G61" s="106" t="str">
        <f t="shared" si="70"/>
        <v/>
      </c>
      <c r="H61" s="107">
        <f t="shared" si="71"/>
        <v>0</v>
      </c>
      <c r="I61" s="108" t="str">
        <f t="shared" si="72"/>
        <v/>
      </c>
      <c r="J61" s="105">
        <f t="shared" si="73"/>
        <v>0</v>
      </c>
      <c r="K61" s="104">
        <f t="shared" si="74"/>
        <v>0</v>
      </c>
      <c r="L61" s="104">
        <f t="shared" si="75"/>
        <v>0</v>
      </c>
      <c r="M61" s="103">
        <f t="shared" si="76"/>
        <v>0</v>
      </c>
      <c r="N61" s="109">
        <f t="shared" si="77"/>
        <v>0</v>
      </c>
      <c r="O61" s="110">
        <f t="shared" si="78"/>
        <v>0</v>
      </c>
      <c r="P61" s="111" t="str">
        <f t="shared" si="79"/>
        <v>#DIV/0!</v>
      </c>
      <c r="Q61" s="111" t="str">
        <f t="shared" si="80"/>
        <v>#DIV/0!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82"/>
      <c r="AN61" s="83"/>
      <c r="AO61" s="84"/>
      <c r="AP61" s="82"/>
      <c r="AQ61" s="82"/>
      <c r="AR61" s="84"/>
      <c r="AS61" s="82"/>
      <c r="AT61" s="82"/>
      <c r="AU61" s="82"/>
      <c r="AV61" s="82"/>
      <c r="AW61" s="82"/>
      <c r="AX61" s="82"/>
      <c r="AY61" s="82"/>
      <c r="AZ61" s="82"/>
      <c r="BA61" s="82"/>
    </row>
    <row r="62">
      <c r="A62" s="44" t="s">
        <v>61</v>
      </c>
      <c r="B62" s="44" t="s">
        <v>62</v>
      </c>
      <c r="C62" s="44" t="s">
        <v>42</v>
      </c>
      <c r="D62" s="44" t="s">
        <v>16</v>
      </c>
      <c r="E62" s="112"/>
      <c r="F62" s="113"/>
      <c r="G62" s="114"/>
      <c r="H62" s="3"/>
      <c r="I62" s="115"/>
      <c r="J62" s="113"/>
      <c r="K62" s="116"/>
      <c r="L62" s="116"/>
      <c r="M62" s="112"/>
      <c r="N62" s="117"/>
      <c r="O62" s="117"/>
      <c r="P62" s="118"/>
      <c r="Q62" s="118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82"/>
      <c r="AN62" s="83"/>
      <c r="AO62" s="84"/>
      <c r="AP62" s="82"/>
      <c r="AQ62" s="82"/>
      <c r="AR62" s="84"/>
      <c r="AS62" s="82"/>
      <c r="AT62" s="82"/>
      <c r="AU62" s="82"/>
      <c r="AV62" s="82"/>
      <c r="AW62" s="82"/>
      <c r="AX62" s="82"/>
      <c r="AY62" s="82"/>
      <c r="AZ62" s="82"/>
      <c r="BA62" s="82"/>
    </row>
    <row r="63">
      <c r="A63" s="119">
        <f>'Ad Spend'!I4</f>
        <v>0</v>
      </c>
      <c r="B63" s="120"/>
      <c r="C63" s="119">
        <f>Refunds!P3</f>
        <v>0</v>
      </c>
      <c r="D63" s="119" t="str">
        <f t="shared" ref="D63:D77" si="82">A47</f>
        <v/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82"/>
      <c r="AN63" s="83"/>
      <c r="AO63" s="84"/>
      <c r="AP63" s="82"/>
      <c r="AQ63" s="82"/>
      <c r="AR63" s="84"/>
      <c r="AS63" s="82"/>
      <c r="AT63" s="82"/>
      <c r="AU63" s="82"/>
      <c r="AV63" s="82"/>
      <c r="AW63" s="82"/>
      <c r="AX63" s="82"/>
      <c r="AY63" s="82"/>
      <c r="AZ63" s="82"/>
      <c r="BA63" s="82"/>
    </row>
    <row r="64">
      <c r="A64" s="119">
        <f>'Ad Spend'!I5</f>
        <v>0</v>
      </c>
      <c r="B64" s="120"/>
      <c r="C64" s="119">
        <f>Refunds!P4</f>
        <v>0</v>
      </c>
      <c r="D64" s="119" t="str">
        <f t="shared" si="82"/>
        <v/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82"/>
      <c r="AN64" s="83"/>
      <c r="AO64" s="84"/>
      <c r="AP64" s="82"/>
      <c r="AQ64" s="82"/>
      <c r="AR64" s="84"/>
      <c r="AS64" s="82"/>
      <c r="AT64" s="82"/>
      <c r="AU64" s="82"/>
      <c r="AV64" s="82"/>
      <c r="AW64" s="82"/>
      <c r="AX64" s="82"/>
      <c r="AY64" s="82"/>
      <c r="AZ64" s="82"/>
      <c r="BA64" s="82"/>
    </row>
    <row r="65">
      <c r="A65" s="119">
        <f>'Ad Spend'!I6</f>
        <v>0</v>
      </c>
      <c r="B65" s="120"/>
      <c r="C65" s="119">
        <f>Refunds!P5</f>
        <v>0</v>
      </c>
      <c r="D65" s="119" t="str">
        <f t="shared" si="82"/>
        <v/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82"/>
      <c r="AN65" s="83"/>
      <c r="AO65" s="84"/>
      <c r="AP65" s="82"/>
      <c r="AQ65" s="82"/>
      <c r="AR65" s="84"/>
      <c r="AS65" s="82"/>
      <c r="AT65" s="82"/>
      <c r="AU65" s="82"/>
      <c r="AV65" s="82"/>
      <c r="AW65" s="82"/>
      <c r="AX65" s="82"/>
      <c r="AY65" s="82"/>
      <c r="AZ65" s="82"/>
      <c r="BA65" s="82"/>
    </row>
    <row r="66">
      <c r="A66" s="119">
        <f>'Ad Spend'!I7</f>
        <v>0</v>
      </c>
      <c r="B66" s="120"/>
      <c r="C66" s="119">
        <f>Refunds!P6</f>
        <v>0</v>
      </c>
      <c r="D66" s="119" t="str">
        <f t="shared" si="82"/>
        <v/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82"/>
      <c r="AN66" s="83"/>
      <c r="AO66" s="84"/>
      <c r="AP66" s="82"/>
      <c r="AQ66" s="82"/>
      <c r="AR66" s="84"/>
      <c r="AS66" s="82"/>
      <c r="AT66" s="82"/>
      <c r="AU66" s="82"/>
      <c r="AV66" s="82"/>
      <c r="AW66" s="82"/>
      <c r="AX66" s="82"/>
      <c r="AY66" s="82"/>
      <c r="AZ66" s="82"/>
      <c r="BA66" s="82"/>
    </row>
    <row r="67">
      <c r="A67" s="119">
        <f>'Ad Spend'!I8</f>
        <v>0</v>
      </c>
      <c r="B67" s="120"/>
      <c r="C67" s="119">
        <f>Refunds!P7</f>
        <v>0</v>
      </c>
      <c r="D67" s="119" t="str">
        <f t="shared" si="82"/>
        <v/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82"/>
      <c r="AN67" s="83"/>
      <c r="AO67" s="84"/>
      <c r="AP67" s="82"/>
      <c r="AQ67" s="82"/>
      <c r="AR67" s="84"/>
      <c r="AS67" s="82"/>
      <c r="AT67" s="82"/>
      <c r="AU67" s="82"/>
      <c r="AV67" s="82"/>
      <c r="AW67" s="82"/>
      <c r="AX67" s="82"/>
      <c r="AY67" s="82"/>
      <c r="AZ67" s="82"/>
      <c r="BA67" s="82"/>
    </row>
    <row r="68">
      <c r="A68" s="119">
        <f>'Ad Spend'!I9</f>
        <v>0</v>
      </c>
      <c r="B68" s="120"/>
      <c r="C68" s="119">
        <f>Refunds!P8</f>
        <v>0</v>
      </c>
      <c r="D68" s="119" t="str">
        <f t="shared" si="82"/>
        <v/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82"/>
      <c r="AN68" s="83"/>
      <c r="AO68" s="84"/>
      <c r="AP68" s="82"/>
      <c r="AQ68" s="82"/>
      <c r="AR68" s="84"/>
      <c r="AS68" s="82"/>
      <c r="AT68" s="82"/>
      <c r="AU68" s="82"/>
      <c r="AV68" s="82"/>
      <c r="AW68" s="82"/>
      <c r="AX68" s="82"/>
      <c r="AY68" s="82"/>
      <c r="AZ68" s="82"/>
      <c r="BA68" s="82"/>
    </row>
    <row r="69">
      <c r="A69" s="119">
        <f>'Ad Spend'!I10</f>
        <v>0</v>
      </c>
      <c r="B69" s="120"/>
      <c r="C69" s="119">
        <f>Refunds!P9</f>
        <v>0</v>
      </c>
      <c r="D69" s="119" t="str">
        <f t="shared" si="82"/>
        <v/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82"/>
      <c r="AN69" s="83"/>
      <c r="AO69" s="84"/>
      <c r="AP69" s="82"/>
      <c r="AQ69" s="82"/>
      <c r="AR69" s="84"/>
      <c r="AS69" s="82"/>
      <c r="AT69" s="82"/>
      <c r="AU69" s="82"/>
      <c r="AV69" s="82"/>
      <c r="AW69" s="82"/>
      <c r="AX69" s="82"/>
      <c r="AY69" s="82"/>
      <c r="AZ69" s="82"/>
      <c r="BA69" s="82"/>
    </row>
    <row r="70">
      <c r="A70" s="119">
        <f>'Ad Spend'!I11</f>
        <v>0</v>
      </c>
      <c r="B70" s="120"/>
      <c r="C70" s="119">
        <f>Refunds!P10</f>
        <v>0</v>
      </c>
      <c r="D70" s="119" t="str">
        <f t="shared" si="82"/>
        <v/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82"/>
      <c r="AN70" s="83"/>
      <c r="AO70" s="84"/>
      <c r="AP70" s="82"/>
      <c r="AQ70" s="82"/>
      <c r="AR70" s="84"/>
      <c r="AS70" s="82"/>
      <c r="AT70" s="82"/>
      <c r="AU70" s="82"/>
      <c r="AV70" s="82"/>
      <c r="AW70" s="82"/>
      <c r="AX70" s="82"/>
      <c r="AY70" s="82"/>
      <c r="AZ70" s="82"/>
      <c r="BA70" s="82"/>
    </row>
    <row r="71">
      <c r="A71" s="119">
        <f>'Ad Spend'!I12</f>
        <v>0</v>
      </c>
      <c r="B71" s="120"/>
      <c r="C71" s="119">
        <f>Refunds!P11</f>
        <v>0</v>
      </c>
      <c r="D71" s="119" t="str">
        <f t="shared" si="82"/>
        <v/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82"/>
      <c r="AN71" s="83"/>
      <c r="AO71" s="84"/>
      <c r="AP71" s="82"/>
      <c r="AQ71" s="82"/>
      <c r="AR71" s="84"/>
      <c r="AS71" s="82"/>
      <c r="AT71" s="82"/>
      <c r="AU71" s="82"/>
      <c r="AV71" s="82"/>
      <c r="AW71" s="82"/>
      <c r="AX71" s="82"/>
      <c r="AY71" s="82"/>
      <c r="AZ71" s="82"/>
      <c r="BA71" s="82"/>
    </row>
    <row r="72">
      <c r="A72" s="119">
        <f>'Ad Spend'!I13</f>
        <v>0</v>
      </c>
      <c r="B72" s="120"/>
      <c r="C72" s="119">
        <f>Refunds!P12</f>
        <v>0</v>
      </c>
      <c r="D72" s="119" t="str">
        <f t="shared" si="82"/>
        <v/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82"/>
      <c r="AN72" s="83"/>
      <c r="AO72" s="84"/>
      <c r="AP72" s="82"/>
      <c r="AQ72" s="82"/>
      <c r="AR72" s="84"/>
      <c r="AS72" s="82"/>
      <c r="AT72" s="82"/>
      <c r="AU72" s="82"/>
      <c r="AV72" s="82"/>
      <c r="AW72" s="82"/>
      <c r="AX72" s="82"/>
      <c r="AY72" s="82"/>
      <c r="AZ72" s="82"/>
      <c r="BA72" s="82"/>
    </row>
    <row r="73">
      <c r="A73" s="119">
        <f>'Ad Spend'!I14</f>
        <v>0</v>
      </c>
      <c r="B73" s="120"/>
      <c r="C73" s="119">
        <f>Refunds!P13</f>
        <v>0</v>
      </c>
      <c r="D73" s="119" t="str">
        <f t="shared" si="82"/>
        <v/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82"/>
      <c r="AN73" s="83"/>
      <c r="AO73" s="84"/>
      <c r="AP73" s="82"/>
      <c r="AQ73" s="82"/>
      <c r="AR73" s="84"/>
      <c r="AS73" s="82"/>
      <c r="AT73" s="82"/>
      <c r="AU73" s="82"/>
      <c r="AV73" s="82"/>
      <c r="AW73" s="82"/>
      <c r="AX73" s="82"/>
      <c r="AY73" s="82"/>
      <c r="AZ73" s="82"/>
      <c r="BA73" s="82"/>
    </row>
    <row r="74">
      <c r="A74" s="119">
        <f>'Ad Spend'!I15</f>
        <v>0</v>
      </c>
      <c r="B74" s="120"/>
      <c r="C74" s="119">
        <f>Refunds!P14</f>
        <v>0</v>
      </c>
      <c r="D74" s="119" t="str">
        <f t="shared" si="82"/>
        <v/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82"/>
      <c r="AN74" s="83"/>
      <c r="AO74" s="84"/>
      <c r="AP74" s="82"/>
      <c r="AQ74" s="82"/>
      <c r="AR74" s="84"/>
      <c r="AS74" s="82"/>
      <c r="AT74" s="82"/>
      <c r="AU74" s="82"/>
      <c r="AV74" s="82"/>
      <c r="AW74" s="82"/>
      <c r="AX74" s="82"/>
      <c r="AY74" s="82"/>
      <c r="AZ74" s="82"/>
      <c r="BA74" s="82"/>
    </row>
    <row r="75">
      <c r="A75" s="119">
        <f>'Ad Spend'!I16</f>
        <v>0</v>
      </c>
      <c r="B75" s="120"/>
      <c r="C75" s="119">
        <f>Refunds!P15</f>
        <v>0</v>
      </c>
      <c r="D75" s="119" t="str">
        <f t="shared" si="82"/>
        <v/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82"/>
      <c r="AN75" s="83"/>
      <c r="AO75" s="84"/>
      <c r="AP75" s="82"/>
      <c r="AQ75" s="82"/>
      <c r="AR75" s="84"/>
      <c r="AS75" s="82"/>
      <c r="AT75" s="82"/>
      <c r="AU75" s="82"/>
      <c r="AV75" s="82"/>
      <c r="AW75" s="82"/>
      <c r="AX75" s="82"/>
      <c r="AY75" s="82"/>
      <c r="AZ75" s="82"/>
      <c r="BA75" s="82"/>
    </row>
    <row r="76">
      <c r="A76" s="119">
        <f>'Ad Spend'!I17</f>
        <v>0</v>
      </c>
      <c r="B76" s="120"/>
      <c r="C76" s="119">
        <f>Refunds!P16</f>
        <v>0</v>
      </c>
      <c r="D76" s="119" t="str">
        <f t="shared" si="82"/>
        <v/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82"/>
      <c r="AN76" s="83"/>
      <c r="AO76" s="84"/>
      <c r="AP76" s="82"/>
      <c r="AQ76" s="82"/>
      <c r="AR76" s="84"/>
      <c r="AS76" s="82"/>
      <c r="AT76" s="82"/>
      <c r="AU76" s="82"/>
      <c r="AV76" s="82"/>
      <c r="AW76" s="82"/>
      <c r="AX76" s="82"/>
      <c r="AY76" s="82"/>
      <c r="AZ76" s="82"/>
      <c r="BA76" s="82"/>
    </row>
    <row r="77">
      <c r="A77" s="119">
        <f>'Ad Spend'!I18</f>
        <v>0</v>
      </c>
      <c r="B77" s="120"/>
      <c r="C77" s="119">
        <f>Refunds!P17</f>
        <v>0</v>
      </c>
      <c r="D77" s="119" t="str">
        <f t="shared" si="82"/>
        <v/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82"/>
      <c r="AN77" s="83"/>
      <c r="AO77" s="84"/>
      <c r="AP77" s="82"/>
      <c r="AQ77" s="82"/>
      <c r="AR77" s="84"/>
      <c r="AS77" s="82"/>
      <c r="AT77" s="82"/>
      <c r="AU77" s="82"/>
      <c r="AV77" s="82"/>
      <c r="AW77" s="82"/>
      <c r="AX77" s="82"/>
      <c r="AY77" s="82"/>
      <c r="AZ77" s="82"/>
      <c r="BA77" s="82"/>
    </row>
    <row r="78">
      <c r="A78" s="3"/>
      <c r="B78" s="23"/>
      <c r="C78" s="23"/>
      <c r="D78" s="4"/>
      <c r="F78" s="3"/>
      <c r="G78" s="4" t="str">
        <f>H19</f>
        <v/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82"/>
      <c r="AN78" s="83"/>
      <c r="AO78" s="84"/>
      <c r="AP78" s="82"/>
      <c r="AQ78" s="82"/>
      <c r="AR78" s="84"/>
      <c r="AS78" s="82"/>
      <c r="AT78" s="82"/>
      <c r="AU78" s="82"/>
      <c r="AV78" s="82"/>
      <c r="AW78" s="82"/>
      <c r="AX78" s="82"/>
      <c r="AY78" s="82"/>
      <c r="AZ78" s="82"/>
      <c r="BA78" s="82"/>
    </row>
    <row r="79">
      <c r="A79" s="23"/>
      <c r="B79" s="23"/>
      <c r="C79" s="23"/>
      <c r="D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82"/>
      <c r="AN79" s="83"/>
      <c r="AO79" s="84"/>
      <c r="AP79" s="82"/>
      <c r="AQ79" s="82"/>
      <c r="AR79" s="84"/>
      <c r="AS79" s="82"/>
      <c r="AT79" s="82"/>
      <c r="AU79" s="82"/>
      <c r="AV79" s="82"/>
      <c r="AW79" s="82"/>
      <c r="AX79" s="82"/>
      <c r="AY79" s="82"/>
      <c r="AZ79" s="82"/>
      <c r="BA79" s="82"/>
    </row>
    <row r="80">
      <c r="A80" s="23"/>
      <c r="B80" s="23"/>
      <c r="C80" s="23"/>
      <c r="D80" s="4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82"/>
      <c r="AN80" s="83"/>
      <c r="AO80" s="84"/>
      <c r="AP80" s="82"/>
      <c r="AQ80" s="82"/>
      <c r="AR80" s="84"/>
      <c r="AS80" s="82"/>
      <c r="AT80" s="82"/>
      <c r="AU80" s="82"/>
      <c r="AV80" s="82"/>
      <c r="AW80" s="82"/>
      <c r="AX80" s="82"/>
      <c r="AY80" s="82"/>
      <c r="AZ80" s="82"/>
      <c r="BA80" s="82"/>
    </row>
    <row r="81">
      <c r="A81" s="23"/>
      <c r="B81" s="23"/>
      <c r="C81" s="23"/>
      <c r="D81" s="4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82"/>
      <c r="AN81" s="83"/>
      <c r="AO81" s="84"/>
      <c r="AP81" s="82"/>
      <c r="AQ81" s="82"/>
      <c r="AR81" s="84"/>
      <c r="AS81" s="82"/>
      <c r="AT81" s="82"/>
      <c r="AU81" s="82"/>
      <c r="AV81" s="82"/>
      <c r="AW81" s="82"/>
      <c r="AX81" s="82"/>
      <c r="AY81" s="82"/>
      <c r="AZ81" s="82"/>
      <c r="BA81" s="82"/>
    </row>
    <row r="82">
      <c r="A82" s="23"/>
      <c r="B82" s="23"/>
      <c r="C82" s="23"/>
      <c r="D82" s="4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82"/>
      <c r="AN82" s="83"/>
      <c r="AO82" s="84"/>
      <c r="AP82" s="82"/>
      <c r="AQ82" s="82"/>
      <c r="AR82" s="84"/>
      <c r="AS82" s="82"/>
      <c r="AT82" s="82"/>
      <c r="AU82" s="82"/>
      <c r="AV82" s="82"/>
      <c r="AW82" s="82"/>
      <c r="AX82" s="82"/>
      <c r="AY82" s="82"/>
      <c r="AZ82" s="82"/>
      <c r="BA82" s="82"/>
    </row>
    <row r="83">
      <c r="A83" s="23"/>
      <c r="B83" s="23"/>
      <c r="C83" s="23"/>
      <c r="D83" s="4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82"/>
      <c r="AN83" s="83"/>
      <c r="AO83" s="84"/>
      <c r="AP83" s="82"/>
      <c r="AQ83" s="82"/>
      <c r="AR83" s="84"/>
      <c r="AS83" s="82"/>
      <c r="AT83" s="82"/>
      <c r="AU83" s="82"/>
      <c r="AV83" s="82"/>
      <c r="AW83" s="82"/>
      <c r="AX83" s="82"/>
      <c r="AY83" s="82"/>
      <c r="AZ83" s="82"/>
      <c r="BA83" s="82"/>
    </row>
    <row r="84">
      <c r="A84" s="23"/>
      <c r="B84" s="23"/>
      <c r="C84" s="23"/>
      <c r="D84" s="4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82"/>
      <c r="AN84" s="83"/>
      <c r="AO84" s="84"/>
      <c r="AP84" s="82"/>
      <c r="AQ84" s="82"/>
      <c r="AR84" s="84"/>
      <c r="AS84" s="82"/>
      <c r="AT84" s="82"/>
      <c r="AU84" s="82"/>
      <c r="AV84" s="82"/>
      <c r="AW84" s="82"/>
      <c r="AX84" s="82"/>
      <c r="AY84" s="82"/>
      <c r="AZ84" s="82"/>
      <c r="BA84" s="82"/>
    </row>
    <row r="85">
      <c r="A85" s="23"/>
      <c r="B85" s="23"/>
      <c r="C85" s="23"/>
      <c r="D85" s="4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82"/>
      <c r="AN85" s="83"/>
      <c r="AO85" s="84"/>
      <c r="AP85" s="82"/>
      <c r="AQ85" s="82"/>
      <c r="AR85" s="84"/>
      <c r="AS85" s="82"/>
      <c r="AT85" s="82"/>
      <c r="AU85" s="82"/>
      <c r="AV85" s="82"/>
      <c r="AW85" s="82"/>
      <c r="AX85" s="82"/>
      <c r="AY85" s="82"/>
      <c r="AZ85" s="82"/>
      <c r="BA85" s="82"/>
    </row>
    <row r="86">
      <c r="A86" s="23"/>
      <c r="B86" s="23"/>
      <c r="C86" s="23"/>
      <c r="D86" s="4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82"/>
      <c r="AN86" s="83"/>
      <c r="AO86" s="84"/>
      <c r="AP86" s="82"/>
      <c r="AQ86" s="82"/>
      <c r="AR86" s="84"/>
      <c r="AS86" s="82"/>
      <c r="AT86" s="82"/>
      <c r="AU86" s="82"/>
      <c r="AV86" s="82"/>
      <c r="AW86" s="82"/>
      <c r="AX86" s="82"/>
      <c r="AY86" s="82"/>
      <c r="AZ86" s="82"/>
      <c r="BA86" s="82"/>
    </row>
    <row r="87">
      <c r="A87" s="23"/>
      <c r="B87" s="23"/>
      <c r="C87" s="23"/>
      <c r="D87" s="4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82"/>
      <c r="AN87" s="83"/>
      <c r="AO87" s="84"/>
      <c r="AP87" s="82"/>
      <c r="AQ87" s="82"/>
      <c r="AR87" s="84"/>
      <c r="AS87" s="82"/>
      <c r="AT87" s="82"/>
      <c r="AU87" s="82"/>
      <c r="AV87" s="82"/>
      <c r="AW87" s="82"/>
      <c r="AX87" s="82"/>
      <c r="AY87" s="82"/>
      <c r="AZ87" s="82"/>
      <c r="BA87" s="82"/>
    </row>
    <row r="88">
      <c r="A88" s="23"/>
      <c r="B88" s="23"/>
      <c r="C88" s="23"/>
      <c r="D88" s="4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82"/>
      <c r="AN88" s="83"/>
      <c r="AO88" s="84"/>
      <c r="AP88" s="82"/>
      <c r="AQ88" s="82"/>
      <c r="AR88" s="84"/>
      <c r="AS88" s="82"/>
      <c r="AT88" s="82"/>
      <c r="AU88" s="82"/>
      <c r="AV88" s="82"/>
      <c r="AW88" s="82"/>
      <c r="AX88" s="82"/>
      <c r="AY88" s="82"/>
      <c r="AZ88" s="82"/>
      <c r="BA88" s="82"/>
    </row>
    <row r="89">
      <c r="A89" s="23"/>
      <c r="B89" s="23"/>
      <c r="C89" s="23"/>
      <c r="D89" s="4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82"/>
      <c r="AN89" s="83"/>
      <c r="AO89" s="84"/>
      <c r="AP89" s="82"/>
      <c r="AQ89" s="82"/>
      <c r="AR89" s="84"/>
      <c r="AS89" s="82"/>
      <c r="AT89" s="82"/>
      <c r="AU89" s="82"/>
      <c r="AV89" s="82"/>
      <c r="AW89" s="82"/>
      <c r="AX89" s="82"/>
      <c r="AY89" s="82"/>
      <c r="AZ89" s="82"/>
      <c r="BA89" s="82"/>
    </row>
    <row r="90">
      <c r="A90" s="23"/>
      <c r="B90" s="23"/>
      <c r="C90" s="23"/>
      <c r="D90" s="4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82"/>
      <c r="AN90" s="83"/>
      <c r="AO90" s="84"/>
      <c r="AP90" s="82"/>
      <c r="AQ90" s="82"/>
      <c r="AR90" s="84"/>
      <c r="AS90" s="82"/>
      <c r="AT90" s="82"/>
      <c r="AU90" s="82"/>
      <c r="AV90" s="82"/>
      <c r="AW90" s="82"/>
      <c r="AX90" s="82"/>
      <c r="AY90" s="82"/>
      <c r="AZ90" s="82"/>
      <c r="BA90" s="82"/>
    </row>
    <row r="91">
      <c r="A91" s="23"/>
      <c r="B91" s="23"/>
      <c r="C91" s="23"/>
      <c r="D91" s="4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82"/>
      <c r="AN91" s="83"/>
      <c r="AO91" s="84"/>
      <c r="AP91" s="82"/>
      <c r="AQ91" s="82"/>
      <c r="AR91" s="84"/>
      <c r="AS91" s="82"/>
      <c r="AT91" s="82"/>
      <c r="AU91" s="82"/>
      <c r="AV91" s="82"/>
      <c r="AW91" s="82"/>
      <c r="AX91" s="82"/>
      <c r="AY91" s="82"/>
      <c r="AZ91" s="82"/>
      <c r="BA91" s="82"/>
    </row>
    <row r="92">
      <c r="A92" s="23"/>
      <c r="B92" s="23"/>
      <c r="C92" s="23"/>
      <c r="D92" s="4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82"/>
      <c r="AN92" s="83"/>
      <c r="AO92" s="84"/>
      <c r="AP92" s="82"/>
      <c r="AQ92" s="82"/>
      <c r="AR92" s="84"/>
      <c r="AS92" s="82"/>
      <c r="AT92" s="82"/>
      <c r="AU92" s="82"/>
      <c r="AV92" s="82"/>
      <c r="AW92" s="82"/>
      <c r="AX92" s="82"/>
      <c r="AY92" s="82"/>
      <c r="AZ92" s="82"/>
      <c r="BA92" s="82"/>
    </row>
    <row r="93">
      <c r="A93" s="23"/>
      <c r="B93" s="23"/>
      <c r="C93" s="23"/>
      <c r="D93" s="4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82"/>
      <c r="AN93" s="83"/>
      <c r="AO93" s="84"/>
      <c r="AP93" s="82"/>
      <c r="AQ93" s="82"/>
      <c r="AR93" s="84"/>
      <c r="AS93" s="82"/>
      <c r="AT93" s="82"/>
      <c r="AU93" s="82"/>
      <c r="AV93" s="82"/>
      <c r="AW93" s="82"/>
      <c r="AX93" s="82"/>
      <c r="AY93" s="82"/>
      <c r="AZ93" s="82"/>
      <c r="BA93" s="82"/>
    </row>
    <row r="94">
      <c r="A94" s="23"/>
      <c r="B94" s="23"/>
      <c r="C94" s="23"/>
      <c r="D94" s="4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82"/>
      <c r="AN94" s="83"/>
      <c r="AO94" s="84"/>
      <c r="AP94" s="82"/>
      <c r="AQ94" s="82"/>
      <c r="AR94" s="84"/>
      <c r="AS94" s="82"/>
      <c r="AT94" s="82"/>
      <c r="AU94" s="82"/>
      <c r="AV94" s="82"/>
      <c r="AW94" s="82"/>
      <c r="AX94" s="82"/>
      <c r="AY94" s="82"/>
      <c r="AZ94" s="82"/>
      <c r="BA94" s="82"/>
    </row>
    <row r="95">
      <c r="A95" s="23"/>
      <c r="B95" s="23"/>
      <c r="C95" s="23"/>
      <c r="D95" s="4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82"/>
      <c r="AN95" s="83"/>
      <c r="AO95" s="84"/>
      <c r="AP95" s="82"/>
      <c r="AQ95" s="82"/>
      <c r="AR95" s="84"/>
      <c r="AS95" s="82"/>
      <c r="AT95" s="82"/>
      <c r="AU95" s="82"/>
      <c r="AV95" s="82"/>
      <c r="AW95" s="82"/>
      <c r="AX95" s="82"/>
      <c r="AY95" s="82"/>
      <c r="AZ95" s="82"/>
      <c r="BA95" s="82"/>
    </row>
    <row r="96">
      <c r="A96" s="23"/>
      <c r="B96" s="23"/>
      <c r="C96" s="23"/>
      <c r="D96" s="4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82"/>
      <c r="AN96" s="83"/>
      <c r="AO96" s="84"/>
      <c r="AP96" s="82"/>
      <c r="AQ96" s="82"/>
      <c r="AR96" s="84"/>
      <c r="AS96" s="82"/>
      <c r="AT96" s="82"/>
      <c r="AU96" s="82"/>
      <c r="AV96" s="82"/>
      <c r="AW96" s="82"/>
      <c r="AX96" s="82"/>
      <c r="AY96" s="82"/>
      <c r="AZ96" s="82"/>
      <c r="BA96" s="82"/>
    </row>
    <row r="97">
      <c r="A97" s="23"/>
      <c r="B97" s="23"/>
      <c r="C97" s="23"/>
      <c r="D97" s="4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82"/>
      <c r="AN97" s="83"/>
      <c r="AO97" s="84"/>
      <c r="AP97" s="82"/>
      <c r="AQ97" s="82"/>
      <c r="AR97" s="84"/>
      <c r="AS97" s="82"/>
      <c r="AT97" s="82"/>
      <c r="AU97" s="82"/>
      <c r="AV97" s="82"/>
      <c r="AW97" s="82"/>
      <c r="AX97" s="82"/>
      <c r="AY97" s="82"/>
      <c r="AZ97" s="82"/>
      <c r="BA97" s="82"/>
    </row>
    <row r="98">
      <c r="A98" s="23"/>
      <c r="B98" s="23"/>
      <c r="C98" s="23"/>
      <c r="D98" s="4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82"/>
      <c r="AN98" s="83"/>
      <c r="AO98" s="84"/>
      <c r="AP98" s="82"/>
      <c r="AQ98" s="82"/>
      <c r="AR98" s="84"/>
      <c r="AS98" s="82"/>
      <c r="AT98" s="82"/>
      <c r="AU98" s="82"/>
      <c r="AV98" s="82"/>
      <c r="AW98" s="82"/>
      <c r="AX98" s="82"/>
      <c r="AY98" s="82"/>
      <c r="AZ98" s="82"/>
      <c r="BA98" s="82"/>
    </row>
    <row r="99">
      <c r="A99" s="23"/>
      <c r="B99" s="23"/>
      <c r="C99" s="23"/>
      <c r="D99" s="4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82"/>
      <c r="AN99" s="83"/>
      <c r="AO99" s="84"/>
      <c r="AP99" s="82"/>
      <c r="AQ99" s="82"/>
      <c r="AR99" s="84"/>
      <c r="AS99" s="82"/>
      <c r="AT99" s="82"/>
      <c r="AU99" s="82"/>
      <c r="AV99" s="82"/>
      <c r="AW99" s="82"/>
      <c r="AX99" s="82"/>
      <c r="AY99" s="82"/>
      <c r="AZ99" s="82"/>
      <c r="BA99" s="82"/>
    </row>
    <row r="100">
      <c r="A100" s="23"/>
      <c r="B100" s="23"/>
      <c r="C100" s="23"/>
      <c r="D100" s="4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82"/>
      <c r="AN100" s="83"/>
      <c r="AO100" s="84"/>
      <c r="AP100" s="82"/>
      <c r="AQ100" s="82"/>
      <c r="AR100" s="84"/>
      <c r="AS100" s="82"/>
      <c r="AT100" s="82"/>
      <c r="AU100" s="82"/>
      <c r="AV100" s="82"/>
      <c r="AW100" s="82"/>
      <c r="AX100" s="82"/>
      <c r="AY100" s="82"/>
      <c r="AZ100" s="82"/>
      <c r="BA100" s="82"/>
    </row>
    <row r="101">
      <c r="A101" s="23"/>
      <c r="B101" s="23"/>
      <c r="C101" s="23"/>
      <c r="D101" s="4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82"/>
      <c r="AN101" s="83"/>
      <c r="AO101" s="84"/>
      <c r="AP101" s="82"/>
      <c r="AQ101" s="82"/>
      <c r="AR101" s="84"/>
      <c r="AS101" s="82"/>
      <c r="AT101" s="82"/>
      <c r="AU101" s="82"/>
      <c r="AV101" s="82"/>
      <c r="AW101" s="82"/>
      <c r="AX101" s="82"/>
      <c r="AY101" s="82"/>
      <c r="AZ101" s="82"/>
      <c r="BA101" s="82"/>
    </row>
    <row r="102">
      <c r="A102" s="23"/>
      <c r="B102" s="23"/>
      <c r="C102" s="23"/>
      <c r="D102" s="4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82"/>
      <c r="AN102" s="83"/>
      <c r="AO102" s="84"/>
      <c r="AP102" s="82"/>
      <c r="AQ102" s="82"/>
      <c r="AR102" s="84"/>
      <c r="AS102" s="82"/>
      <c r="AT102" s="82"/>
      <c r="AU102" s="82"/>
      <c r="AV102" s="82"/>
      <c r="AW102" s="82"/>
      <c r="AX102" s="82"/>
      <c r="AY102" s="82"/>
      <c r="AZ102" s="82"/>
      <c r="BA102" s="82"/>
    </row>
    <row r="103">
      <c r="A103" s="23"/>
      <c r="B103" s="23"/>
      <c r="C103" s="23"/>
      <c r="D103" s="4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82"/>
      <c r="AN103" s="83"/>
      <c r="AO103" s="84"/>
      <c r="AP103" s="82"/>
      <c r="AQ103" s="82"/>
      <c r="AR103" s="84"/>
      <c r="AS103" s="82"/>
      <c r="AT103" s="82"/>
      <c r="AU103" s="82"/>
      <c r="AV103" s="82"/>
      <c r="AW103" s="82"/>
      <c r="AX103" s="82"/>
      <c r="AY103" s="82"/>
      <c r="AZ103" s="82"/>
      <c r="BA103" s="82"/>
    </row>
    <row r="104">
      <c r="A104" s="23"/>
      <c r="B104" s="23"/>
      <c r="C104" s="23"/>
      <c r="D104" s="4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82"/>
      <c r="AN104" s="83"/>
      <c r="AO104" s="84"/>
      <c r="AP104" s="82"/>
      <c r="AQ104" s="82"/>
      <c r="AR104" s="84"/>
      <c r="AS104" s="82"/>
      <c r="AT104" s="82"/>
      <c r="AU104" s="82"/>
      <c r="AV104" s="82"/>
      <c r="AW104" s="82"/>
      <c r="AX104" s="82"/>
      <c r="AY104" s="82"/>
      <c r="AZ104" s="82"/>
      <c r="BA104" s="82"/>
    </row>
    <row r="105">
      <c r="A105" s="23"/>
      <c r="B105" s="23"/>
      <c r="C105" s="23"/>
      <c r="D105" s="4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82"/>
      <c r="AN105" s="83"/>
      <c r="AO105" s="84"/>
      <c r="AP105" s="82"/>
      <c r="AQ105" s="82"/>
      <c r="AR105" s="84"/>
      <c r="AS105" s="82"/>
      <c r="AT105" s="82"/>
      <c r="AU105" s="82"/>
      <c r="AV105" s="82"/>
      <c r="AW105" s="82"/>
      <c r="AX105" s="82"/>
      <c r="AY105" s="82"/>
      <c r="AZ105" s="82"/>
      <c r="BA105" s="82"/>
    </row>
    <row r="106">
      <c r="A106" s="23"/>
      <c r="B106" s="23"/>
      <c r="C106" s="23"/>
      <c r="D106" s="4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82"/>
      <c r="AN106" s="83"/>
      <c r="AO106" s="84"/>
      <c r="AP106" s="82"/>
      <c r="AQ106" s="82"/>
      <c r="AR106" s="84"/>
      <c r="AS106" s="82"/>
      <c r="AT106" s="82"/>
      <c r="AU106" s="82"/>
      <c r="AV106" s="82"/>
      <c r="AW106" s="82"/>
      <c r="AX106" s="82"/>
      <c r="AY106" s="82"/>
      <c r="AZ106" s="82"/>
      <c r="BA106" s="82"/>
    </row>
    <row r="107">
      <c r="A107" s="23"/>
      <c r="B107" s="23"/>
      <c r="C107" s="23"/>
      <c r="D107" s="4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82"/>
      <c r="AN107" s="83"/>
      <c r="AO107" s="84"/>
      <c r="AP107" s="82"/>
      <c r="AQ107" s="82"/>
      <c r="AR107" s="84"/>
      <c r="AS107" s="82"/>
      <c r="AT107" s="82"/>
      <c r="AU107" s="82"/>
      <c r="AV107" s="82"/>
      <c r="AW107" s="82"/>
      <c r="AX107" s="82"/>
      <c r="AY107" s="82"/>
      <c r="AZ107" s="82"/>
      <c r="BA107" s="82"/>
    </row>
    <row r="108">
      <c r="A108" s="23"/>
      <c r="B108" s="23"/>
      <c r="C108" s="23"/>
      <c r="D108" s="4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82"/>
      <c r="AN108" s="83"/>
      <c r="AO108" s="84"/>
      <c r="AP108" s="82"/>
      <c r="AQ108" s="82"/>
      <c r="AR108" s="84"/>
      <c r="AS108" s="82"/>
      <c r="AT108" s="82"/>
      <c r="AU108" s="82"/>
      <c r="AV108" s="82"/>
      <c r="AW108" s="82"/>
      <c r="AX108" s="82"/>
      <c r="AY108" s="82"/>
      <c r="AZ108" s="82"/>
      <c r="BA108" s="82"/>
    </row>
    <row r="109">
      <c r="A109" s="23"/>
      <c r="B109" s="23"/>
      <c r="C109" s="23"/>
      <c r="D109" s="4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82"/>
      <c r="AN109" s="83"/>
      <c r="AO109" s="84"/>
      <c r="AP109" s="82"/>
      <c r="AQ109" s="82"/>
      <c r="AR109" s="84"/>
      <c r="AS109" s="82"/>
      <c r="AT109" s="82"/>
      <c r="AU109" s="82"/>
      <c r="AV109" s="82"/>
      <c r="AW109" s="82"/>
      <c r="AX109" s="82"/>
      <c r="AY109" s="82"/>
      <c r="AZ109" s="82"/>
      <c r="BA109" s="82"/>
    </row>
    <row r="110">
      <c r="A110" s="23"/>
      <c r="B110" s="23"/>
      <c r="C110" s="23"/>
      <c r="D110" s="4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82"/>
      <c r="AN110" s="83"/>
      <c r="AO110" s="84"/>
      <c r="AP110" s="82"/>
      <c r="AQ110" s="82"/>
      <c r="AR110" s="84"/>
      <c r="AS110" s="82"/>
      <c r="AT110" s="82"/>
      <c r="AU110" s="82"/>
      <c r="AV110" s="82"/>
      <c r="AW110" s="82"/>
      <c r="AX110" s="82"/>
      <c r="AY110" s="82"/>
      <c r="AZ110" s="82"/>
      <c r="BA110" s="82"/>
    </row>
    <row r="111">
      <c r="A111" s="23"/>
      <c r="B111" s="23"/>
      <c r="C111" s="23"/>
      <c r="D111" s="4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82"/>
      <c r="AN111" s="83"/>
      <c r="AO111" s="84"/>
      <c r="AP111" s="82"/>
      <c r="AQ111" s="82"/>
      <c r="AR111" s="84"/>
      <c r="AS111" s="82"/>
      <c r="AT111" s="82"/>
      <c r="AU111" s="82"/>
      <c r="AV111" s="82"/>
      <c r="AW111" s="82"/>
      <c r="AX111" s="82"/>
      <c r="AY111" s="82"/>
      <c r="AZ111" s="82"/>
      <c r="BA111" s="82"/>
    </row>
    <row r="112">
      <c r="A112" s="23"/>
      <c r="B112" s="23"/>
      <c r="C112" s="23"/>
      <c r="D112" s="4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82"/>
      <c r="AN112" s="83"/>
      <c r="AO112" s="84"/>
      <c r="AP112" s="82"/>
      <c r="AQ112" s="82"/>
      <c r="AR112" s="84"/>
      <c r="AS112" s="82"/>
      <c r="AT112" s="82"/>
      <c r="AU112" s="82"/>
      <c r="AV112" s="82"/>
      <c r="AW112" s="82"/>
      <c r="AX112" s="82"/>
      <c r="AY112" s="82"/>
      <c r="AZ112" s="82"/>
      <c r="BA112" s="82"/>
    </row>
    <row r="113">
      <c r="A113" s="23"/>
      <c r="B113" s="23"/>
      <c r="C113" s="23"/>
      <c r="D113" s="4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82"/>
      <c r="AN113" s="83"/>
      <c r="AO113" s="84"/>
      <c r="AP113" s="82"/>
      <c r="AQ113" s="82"/>
      <c r="AR113" s="84"/>
      <c r="AS113" s="82"/>
      <c r="AT113" s="82"/>
      <c r="AU113" s="82"/>
      <c r="AV113" s="82"/>
      <c r="AW113" s="82"/>
      <c r="AX113" s="82"/>
      <c r="AY113" s="82"/>
      <c r="AZ113" s="82"/>
      <c r="BA113" s="82"/>
    </row>
    <row r="114">
      <c r="A114" s="23"/>
      <c r="B114" s="23"/>
      <c r="C114" s="23"/>
      <c r="D114" s="4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82"/>
      <c r="AN114" s="83"/>
      <c r="AO114" s="84"/>
      <c r="AP114" s="82"/>
      <c r="AQ114" s="82"/>
      <c r="AR114" s="84"/>
      <c r="AS114" s="82"/>
      <c r="AT114" s="82"/>
      <c r="AU114" s="82"/>
      <c r="AV114" s="82"/>
      <c r="AW114" s="82"/>
      <c r="AX114" s="82"/>
      <c r="AY114" s="82"/>
      <c r="AZ114" s="82"/>
      <c r="BA114" s="82"/>
    </row>
    <row r="115">
      <c r="A115" s="23"/>
      <c r="B115" s="23"/>
      <c r="C115" s="23"/>
      <c r="D115" s="4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82"/>
      <c r="AN115" s="83"/>
      <c r="AO115" s="84"/>
      <c r="AP115" s="82"/>
      <c r="AQ115" s="82"/>
      <c r="AR115" s="84"/>
      <c r="AS115" s="82"/>
      <c r="AT115" s="82"/>
      <c r="AU115" s="82"/>
      <c r="AV115" s="82"/>
      <c r="AW115" s="82"/>
      <c r="AX115" s="82"/>
      <c r="AY115" s="82"/>
      <c r="AZ115" s="82"/>
      <c r="BA115" s="82"/>
    </row>
    <row r="116">
      <c r="A116" s="23"/>
      <c r="B116" s="23"/>
      <c r="C116" s="23"/>
      <c r="D116" s="4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82"/>
      <c r="AN116" s="83"/>
      <c r="AO116" s="84"/>
      <c r="AP116" s="82"/>
      <c r="AQ116" s="82"/>
      <c r="AR116" s="84"/>
      <c r="AS116" s="82"/>
      <c r="AT116" s="82"/>
      <c r="AU116" s="82"/>
      <c r="AV116" s="82"/>
      <c r="AW116" s="82"/>
      <c r="AX116" s="82"/>
      <c r="AY116" s="82"/>
      <c r="AZ116" s="82"/>
      <c r="BA116" s="82"/>
    </row>
    <row r="117">
      <c r="A117" s="23"/>
      <c r="B117" s="23"/>
      <c r="C117" s="23"/>
      <c r="D117" s="4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82"/>
      <c r="AN117" s="83"/>
      <c r="AO117" s="84"/>
      <c r="AP117" s="82"/>
      <c r="AQ117" s="82"/>
      <c r="AR117" s="84"/>
      <c r="AS117" s="82"/>
      <c r="AT117" s="82"/>
      <c r="AU117" s="82"/>
      <c r="AV117" s="82"/>
      <c r="AW117" s="82"/>
      <c r="AX117" s="82"/>
      <c r="AY117" s="82"/>
      <c r="AZ117" s="82"/>
      <c r="BA117" s="82"/>
    </row>
    <row r="118">
      <c r="A118" s="23"/>
      <c r="B118" s="23"/>
      <c r="C118" s="23"/>
      <c r="D118" s="4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82"/>
      <c r="AN118" s="83"/>
      <c r="AO118" s="84"/>
      <c r="AP118" s="82"/>
      <c r="AQ118" s="82"/>
      <c r="AR118" s="84"/>
      <c r="AS118" s="82"/>
      <c r="AT118" s="82"/>
      <c r="AU118" s="82"/>
      <c r="AV118" s="82"/>
      <c r="AW118" s="82"/>
      <c r="AX118" s="82"/>
      <c r="AY118" s="82"/>
      <c r="AZ118" s="82"/>
      <c r="BA118" s="82"/>
    </row>
    <row r="119">
      <c r="A119" s="23"/>
      <c r="B119" s="23"/>
      <c r="C119" s="23"/>
      <c r="D119" s="4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82"/>
      <c r="AN119" s="83"/>
      <c r="AO119" s="84"/>
      <c r="AP119" s="82"/>
      <c r="AQ119" s="82"/>
      <c r="AR119" s="84"/>
      <c r="AS119" s="82"/>
      <c r="AT119" s="82"/>
      <c r="AU119" s="82"/>
      <c r="AV119" s="82"/>
      <c r="AW119" s="82"/>
      <c r="AX119" s="82"/>
      <c r="AY119" s="82"/>
      <c r="AZ119" s="82"/>
      <c r="BA119" s="82"/>
    </row>
    <row r="120">
      <c r="A120" s="23"/>
      <c r="B120" s="23"/>
      <c r="C120" s="23"/>
      <c r="D120" s="4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82"/>
      <c r="AN120" s="83"/>
      <c r="AO120" s="84"/>
      <c r="AP120" s="82"/>
      <c r="AQ120" s="82"/>
      <c r="AR120" s="84"/>
      <c r="AS120" s="82"/>
      <c r="AT120" s="82"/>
      <c r="AU120" s="82"/>
      <c r="AV120" s="82"/>
      <c r="AW120" s="82"/>
      <c r="AX120" s="82"/>
      <c r="AY120" s="82"/>
      <c r="AZ120" s="82"/>
      <c r="BA120" s="82"/>
    </row>
    <row r="121">
      <c r="A121" s="23"/>
      <c r="B121" s="23"/>
      <c r="C121" s="23"/>
      <c r="D121" s="4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82"/>
      <c r="AN121" s="83"/>
      <c r="AO121" s="84"/>
      <c r="AP121" s="82"/>
      <c r="AQ121" s="82"/>
      <c r="AR121" s="84"/>
      <c r="AS121" s="82"/>
      <c r="AT121" s="82"/>
      <c r="AU121" s="82"/>
      <c r="AV121" s="82"/>
      <c r="AW121" s="82"/>
      <c r="AX121" s="82"/>
      <c r="AY121" s="82"/>
      <c r="AZ121" s="82"/>
      <c r="BA121" s="82"/>
    </row>
    <row r="122">
      <c r="A122" s="23"/>
      <c r="B122" s="23"/>
      <c r="C122" s="23"/>
      <c r="D122" s="4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82"/>
      <c r="AN122" s="83"/>
      <c r="AO122" s="84"/>
      <c r="AP122" s="82"/>
      <c r="AQ122" s="82"/>
      <c r="AR122" s="84"/>
      <c r="AS122" s="82"/>
      <c r="AT122" s="82"/>
      <c r="AU122" s="82"/>
      <c r="AV122" s="82"/>
      <c r="AW122" s="82"/>
      <c r="AX122" s="82"/>
      <c r="AY122" s="82"/>
      <c r="AZ122" s="82"/>
      <c r="BA122" s="82"/>
    </row>
    <row r="123">
      <c r="A123" s="23"/>
      <c r="B123" s="23"/>
      <c r="C123" s="23"/>
      <c r="D123" s="4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82"/>
      <c r="AN123" s="83"/>
      <c r="AO123" s="84"/>
      <c r="AP123" s="82"/>
      <c r="AQ123" s="82"/>
      <c r="AR123" s="84"/>
      <c r="AS123" s="82"/>
      <c r="AT123" s="82"/>
      <c r="AU123" s="82"/>
      <c r="AV123" s="82"/>
      <c r="AW123" s="82"/>
      <c r="AX123" s="82"/>
      <c r="AY123" s="82"/>
      <c r="AZ123" s="82"/>
      <c r="BA123" s="82"/>
    </row>
    <row r="124">
      <c r="A124" s="23"/>
      <c r="B124" s="23"/>
      <c r="C124" s="23"/>
      <c r="D124" s="4"/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82"/>
      <c r="AN124" s="83"/>
      <c r="AO124" s="84"/>
      <c r="AP124" s="82"/>
      <c r="AQ124" s="82"/>
      <c r="AR124" s="84"/>
      <c r="AS124" s="82"/>
      <c r="AT124" s="82"/>
      <c r="AU124" s="82"/>
      <c r="AV124" s="82"/>
      <c r="AW124" s="82"/>
      <c r="AX124" s="82"/>
      <c r="AY124" s="82"/>
      <c r="AZ124" s="82"/>
      <c r="BA124" s="82"/>
    </row>
    <row r="125">
      <c r="A125" s="23"/>
      <c r="B125" s="23"/>
      <c r="C125" s="23"/>
      <c r="D125" s="4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82"/>
      <c r="AN125" s="83"/>
      <c r="AO125" s="84"/>
      <c r="AP125" s="82"/>
      <c r="AQ125" s="82"/>
      <c r="AR125" s="84"/>
      <c r="AS125" s="82"/>
      <c r="AT125" s="82"/>
      <c r="AU125" s="82"/>
      <c r="AV125" s="82"/>
      <c r="AW125" s="82"/>
      <c r="AX125" s="82"/>
      <c r="AY125" s="82"/>
      <c r="AZ125" s="82"/>
      <c r="BA125" s="82"/>
    </row>
    <row r="126">
      <c r="A126" s="23"/>
      <c r="B126" s="23"/>
      <c r="C126" s="23"/>
      <c r="D126" s="4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82"/>
      <c r="AN126" s="83"/>
      <c r="AO126" s="84"/>
      <c r="AP126" s="82"/>
      <c r="AQ126" s="82"/>
      <c r="AR126" s="84"/>
      <c r="AS126" s="82"/>
      <c r="AT126" s="82"/>
      <c r="AU126" s="82"/>
      <c r="AV126" s="82"/>
      <c r="AW126" s="82"/>
      <c r="AX126" s="82"/>
      <c r="AY126" s="82"/>
      <c r="AZ126" s="82"/>
      <c r="BA126" s="82"/>
    </row>
    <row r="127">
      <c r="A127" s="23"/>
      <c r="B127" s="23"/>
      <c r="C127" s="23"/>
      <c r="D127" s="4"/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82"/>
      <c r="AN127" s="83"/>
      <c r="AO127" s="84"/>
      <c r="AP127" s="82"/>
      <c r="AQ127" s="82"/>
      <c r="AR127" s="84"/>
      <c r="AS127" s="82"/>
      <c r="AT127" s="82"/>
      <c r="AU127" s="82"/>
      <c r="AV127" s="82"/>
      <c r="AW127" s="82"/>
      <c r="AX127" s="82"/>
      <c r="AY127" s="82"/>
      <c r="AZ127" s="82"/>
      <c r="BA127" s="82"/>
    </row>
    <row r="128">
      <c r="A128" s="23"/>
      <c r="B128" s="23"/>
      <c r="C128" s="23"/>
      <c r="D128" s="4"/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82"/>
      <c r="AN128" s="83"/>
      <c r="AO128" s="84"/>
      <c r="AP128" s="82"/>
      <c r="AQ128" s="82"/>
      <c r="AR128" s="84"/>
      <c r="AS128" s="82"/>
      <c r="AT128" s="82"/>
      <c r="AU128" s="82"/>
      <c r="AV128" s="82"/>
      <c r="AW128" s="82"/>
      <c r="AX128" s="82"/>
      <c r="AY128" s="82"/>
      <c r="AZ128" s="82"/>
      <c r="BA128" s="82"/>
    </row>
    <row r="129">
      <c r="A129" s="23"/>
      <c r="B129" s="23"/>
      <c r="C129" s="23"/>
      <c r="D129" s="4"/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82"/>
      <c r="AN129" s="83"/>
      <c r="AO129" s="84"/>
      <c r="AP129" s="82"/>
      <c r="AQ129" s="82"/>
      <c r="AR129" s="84"/>
      <c r="AS129" s="82"/>
      <c r="AT129" s="82"/>
      <c r="AU129" s="82"/>
      <c r="AV129" s="82"/>
      <c r="AW129" s="82"/>
      <c r="AX129" s="82"/>
      <c r="AY129" s="82"/>
      <c r="AZ129" s="82"/>
      <c r="BA129" s="82"/>
    </row>
    <row r="130">
      <c r="A130" s="23"/>
      <c r="B130" s="23"/>
      <c r="C130" s="23"/>
      <c r="D130" s="4"/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82"/>
      <c r="AN130" s="83"/>
      <c r="AO130" s="84"/>
      <c r="AP130" s="82"/>
      <c r="AQ130" s="82"/>
      <c r="AR130" s="84"/>
      <c r="AS130" s="82"/>
      <c r="AT130" s="82"/>
      <c r="AU130" s="82"/>
      <c r="AV130" s="82"/>
      <c r="AW130" s="82"/>
      <c r="AX130" s="82"/>
      <c r="AY130" s="82"/>
      <c r="AZ130" s="82"/>
      <c r="BA130" s="82"/>
    </row>
    <row r="131">
      <c r="A131" s="23"/>
      <c r="B131" s="23"/>
      <c r="C131" s="23"/>
      <c r="D131" s="4"/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82"/>
      <c r="AN131" s="83"/>
      <c r="AO131" s="84"/>
      <c r="AP131" s="82"/>
      <c r="AQ131" s="82"/>
      <c r="AR131" s="84"/>
      <c r="AS131" s="82"/>
      <c r="AT131" s="82"/>
      <c r="AU131" s="82"/>
      <c r="AV131" s="82"/>
      <c r="AW131" s="82"/>
      <c r="AX131" s="82"/>
      <c r="AY131" s="82"/>
      <c r="AZ131" s="82"/>
      <c r="BA131" s="82"/>
    </row>
    <row r="132">
      <c r="A132" s="23"/>
      <c r="B132" s="23"/>
      <c r="C132" s="23"/>
      <c r="D132" s="4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82"/>
      <c r="AN132" s="83"/>
      <c r="AO132" s="84"/>
      <c r="AP132" s="82"/>
      <c r="AQ132" s="82"/>
      <c r="AR132" s="84"/>
      <c r="AS132" s="82"/>
      <c r="AT132" s="82"/>
      <c r="AU132" s="82"/>
      <c r="AV132" s="82"/>
      <c r="AW132" s="82"/>
      <c r="AX132" s="82"/>
      <c r="AY132" s="82"/>
      <c r="AZ132" s="82"/>
      <c r="BA132" s="82"/>
    </row>
    <row r="133">
      <c r="A133" s="23"/>
      <c r="B133" s="23"/>
      <c r="C133" s="23"/>
      <c r="D133" s="4"/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82"/>
      <c r="AN133" s="83"/>
      <c r="AO133" s="84"/>
      <c r="AP133" s="82"/>
      <c r="AQ133" s="82"/>
      <c r="AR133" s="84"/>
      <c r="AS133" s="82"/>
      <c r="AT133" s="82"/>
      <c r="AU133" s="82"/>
      <c r="AV133" s="82"/>
      <c r="AW133" s="82"/>
      <c r="AX133" s="82"/>
      <c r="AY133" s="82"/>
      <c r="AZ133" s="82"/>
      <c r="BA133" s="82"/>
    </row>
    <row r="134">
      <c r="A134" s="23"/>
      <c r="B134" s="23"/>
      <c r="C134" s="23"/>
      <c r="D134" s="4"/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82"/>
      <c r="AN134" s="83"/>
      <c r="AO134" s="84"/>
      <c r="AP134" s="82"/>
      <c r="AQ134" s="82"/>
      <c r="AR134" s="84"/>
      <c r="AS134" s="82"/>
      <c r="AT134" s="82"/>
      <c r="AU134" s="82"/>
      <c r="AV134" s="82"/>
      <c r="AW134" s="82"/>
      <c r="AX134" s="82"/>
      <c r="AY134" s="82"/>
      <c r="AZ134" s="82"/>
      <c r="BA134" s="82"/>
    </row>
    <row r="135">
      <c r="A135" s="23"/>
      <c r="B135" s="23"/>
      <c r="C135" s="23"/>
      <c r="D135" s="4"/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82"/>
      <c r="AN135" s="83"/>
      <c r="AO135" s="84"/>
      <c r="AP135" s="82"/>
      <c r="AQ135" s="82"/>
      <c r="AR135" s="84"/>
      <c r="AS135" s="82"/>
      <c r="AT135" s="82"/>
      <c r="AU135" s="82"/>
      <c r="AV135" s="82"/>
      <c r="AW135" s="82"/>
      <c r="AX135" s="82"/>
      <c r="AY135" s="82"/>
      <c r="AZ135" s="82"/>
      <c r="BA135" s="82"/>
    </row>
    <row r="136">
      <c r="A136" s="23"/>
      <c r="B136" s="23"/>
      <c r="C136" s="23"/>
      <c r="D136" s="4"/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82"/>
      <c r="AN136" s="83"/>
      <c r="AO136" s="84"/>
      <c r="AP136" s="82"/>
      <c r="AQ136" s="82"/>
      <c r="AR136" s="84"/>
      <c r="AS136" s="82"/>
      <c r="AT136" s="82"/>
      <c r="AU136" s="82"/>
      <c r="AV136" s="82"/>
      <c r="AW136" s="82"/>
      <c r="AX136" s="82"/>
      <c r="AY136" s="82"/>
      <c r="AZ136" s="82"/>
      <c r="BA136" s="82"/>
    </row>
    <row r="137">
      <c r="A137" s="23"/>
      <c r="B137" s="23"/>
      <c r="C137" s="23"/>
      <c r="D137" s="4"/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82"/>
      <c r="AN137" s="83"/>
      <c r="AO137" s="84"/>
      <c r="AP137" s="82"/>
      <c r="AQ137" s="82"/>
      <c r="AR137" s="84"/>
      <c r="AS137" s="82"/>
      <c r="AT137" s="82"/>
      <c r="AU137" s="82"/>
      <c r="AV137" s="82"/>
      <c r="AW137" s="82"/>
      <c r="AX137" s="82"/>
      <c r="AY137" s="82"/>
      <c r="AZ137" s="82"/>
      <c r="BA137" s="82"/>
    </row>
    <row r="138">
      <c r="A138" s="23"/>
      <c r="B138" s="23"/>
      <c r="C138" s="23"/>
      <c r="D138" s="4"/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82"/>
      <c r="AN138" s="83"/>
      <c r="AO138" s="84"/>
      <c r="AP138" s="82"/>
      <c r="AQ138" s="82"/>
      <c r="AR138" s="84"/>
      <c r="AS138" s="82"/>
      <c r="AT138" s="82"/>
      <c r="AU138" s="82"/>
      <c r="AV138" s="82"/>
      <c r="AW138" s="82"/>
      <c r="AX138" s="82"/>
      <c r="AY138" s="82"/>
      <c r="AZ138" s="82"/>
      <c r="BA138" s="82"/>
    </row>
    <row r="139">
      <c r="A139" s="23"/>
      <c r="B139" s="23"/>
      <c r="C139" s="23"/>
      <c r="D139" s="4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82"/>
      <c r="AN139" s="83"/>
      <c r="AO139" s="84"/>
      <c r="AP139" s="82"/>
      <c r="AQ139" s="82"/>
      <c r="AR139" s="84"/>
      <c r="AS139" s="82"/>
      <c r="AT139" s="82"/>
      <c r="AU139" s="82"/>
      <c r="AV139" s="82"/>
      <c r="AW139" s="82"/>
      <c r="AX139" s="82"/>
      <c r="AY139" s="82"/>
      <c r="AZ139" s="82"/>
      <c r="BA139" s="82"/>
    </row>
    <row r="140">
      <c r="A140" s="23"/>
      <c r="B140" s="23"/>
      <c r="C140" s="23"/>
      <c r="D140" s="4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82"/>
      <c r="AN140" s="83"/>
      <c r="AO140" s="84"/>
      <c r="AP140" s="82"/>
      <c r="AQ140" s="82"/>
      <c r="AR140" s="84"/>
      <c r="AS140" s="82"/>
      <c r="AT140" s="82"/>
      <c r="AU140" s="82"/>
      <c r="AV140" s="82"/>
      <c r="AW140" s="82"/>
      <c r="AX140" s="82"/>
      <c r="AY140" s="82"/>
      <c r="AZ140" s="82"/>
      <c r="BA140" s="82"/>
    </row>
    <row r="141">
      <c r="A141" s="23"/>
      <c r="B141" s="23"/>
      <c r="C141" s="23"/>
      <c r="D141" s="4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82"/>
      <c r="AN141" s="83"/>
      <c r="AO141" s="84"/>
      <c r="AP141" s="82"/>
      <c r="AQ141" s="82"/>
      <c r="AR141" s="84"/>
      <c r="AS141" s="82"/>
      <c r="AT141" s="82"/>
      <c r="AU141" s="82"/>
      <c r="AV141" s="82"/>
      <c r="AW141" s="82"/>
      <c r="AX141" s="82"/>
      <c r="AY141" s="82"/>
      <c r="AZ141" s="82"/>
      <c r="BA141" s="82"/>
    </row>
    <row r="142">
      <c r="A142" s="23"/>
      <c r="B142" s="23"/>
      <c r="C142" s="23"/>
      <c r="D142" s="4"/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82"/>
      <c r="AN142" s="83"/>
      <c r="AO142" s="84"/>
      <c r="AP142" s="82"/>
      <c r="AQ142" s="82"/>
      <c r="AR142" s="84"/>
      <c r="AS142" s="82"/>
      <c r="AT142" s="82"/>
      <c r="AU142" s="82"/>
      <c r="AV142" s="82"/>
      <c r="AW142" s="82"/>
      <c r="AX142" s="82"/>
      <c r="AY142" s="82"/>
      <c r="AZ142" s="82"/>
      <c r="BA142" s="82"/>
    </row>
    <row r="143">
      <c r="A143" s="23"/>
      <c r="B143" s="23"/>
      <c r="C143" s="23"/>
      <c r="D143" s="4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82"/>
      <c r="AN143" s="83"/>
      <c r="AO143" s="84"/>
      <c r="AP143" s="82"/>
      <c r="AQ143" s="82"/>
      <c r="AR143" s="84"/>
      <c r="AS143" s="82"/>
      <c r="AT143" s="82"/>
      <c r="AU143" s="82"/>
      <c r="AV143" s="82"/>
      <c r="AW143" s="82"/>
      <c r="AX143" s="82"/>
      <c r="AY143" s="82"/>
      <c r="AZ143" s="82"/>
      <c r="BA143" s="82"/>
    </row>
    <row r="144">
      <c r="A144" s="23"/>
      <c r="B144" s="23"/>
      <c r="C144" s="23"/>
      <c r="D144" s="4"/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82"/>
      <c r="AN144" s="83"/>
      <c r="AO144" s="84"/>
      <c r="AP144" s="82"/>
      <c r="AQ144" s="82"/>
      <c r="AR144" s="84"/>
      <c r="AS144" s="82"/>
      <c r="AT144" s="82"/>
      <c r="AU144" s="82"/>
      <c r="AV144" s="82"/>
      <c r="AW144" s="82"/>
      <c r="AX144" s="82"/>
      <c r="AY144" s="82"/>
      <c r="AZ144" s="82"/>
      <c r="BA144" s="82"/>
    </row>
    <row r="145">
      <c r="A145" s="23"/>
      <c r="B145" s="23"/>
      <c r="C145" s="23"/>
      <c r="D145" s="4"/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82"/>
      <c r="AN145" s="83"/>
      <c r="AO145" s="84"/>
      <c r="AP145" s="82"/>
      <c r="AQ145" s="82"/>
      <c r="AR145" s="84"/>
      <c r="AS145" s="82"/>
      <c r="AT145" s="82"/>
      <c r="AU145" s="82"/>
      <c r="AV145" s="82"/>
      <c r="AW145" s="82"/>
      <c r="AX145" s="82"/>
      <c r="AY145" s="82"/>
      <c r="AZ145" s="82"/>
      <c r="BA145" s="82"/>
    </row>
    <row r="146">
      <c r="A146" s="23"/>
      <c r="B146" s="23"/>
      <c r="C146" s="23"/>
      <c r="D146" s="4"/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82"/>
      <c r="AN146" s="83"/>
      <c r="AO146" s="84"/>
      <c r="AP146" s="82"/>
      <c r="AQ146" s="82"/>
      <c r="AR146" s="84"/>
      <c r="AS146" s="82"/>
      <c r="AT146" s="82"/>
      <c r="AU146" s="82"/>
      <c r="AV146" s="82"/>
      <c r="AW146" s="82"/>
      <c r="AX146" s="82"/>
      <c r="AY146" s="82"/>
      <c r="AZ146" s="82"/>
      <c r="BA146" s="82"/>
    </row>
    <row r="147">
      <c r="A147" s="23"/>
      <c r="B147" s="23"/>
      <c r="C147" s="23"/>
      <c r="D147" s="4"/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82"/>
      <c r="AN147" s="83"/>
      <c r="AO147" s="84"/>
      <c r="AP147" s="82"/>
      <c r="AQ147" s="82"/>
      <c r="AR147" s="84"/>
      <c r="AS147" s="82"/>
      <c r="AT147" s="82"/>
      <c r="AU147" s="82"/>
      <c r="AV147" s="82"/>
      <c r="AW147" s="82"/>
      <c r="AX147" s="82"/>
      <c r="AY147" s="82"/>
      <c r="AZ147" s="82"/>
      <c r="BA147" s="82"/>
    </row>
    <row r="148">
      <c r="A148" s="23"/>
      <c r="B148" s="23"/>
      <c r="C148" s="23"/>
      <c r="D148" s="4"/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82"/>
      <c r="AN148" s="83"/>
      <c r="AO148" s="84"/>
      <c r="AP148" s="82"/>
      <c r="AQ148" s="82"/>
      <c r="AR148" s="84"/>
      <c r="AS148" s="82"/>
      <c r="AT148" s="82"/>
      <c r="AU148" s="82"/>
      <c r="AV148" s="82"/>
      <c r="AW148" s="82"/>
      <c r="AX148" s="82"/>
      <c r="AY148" s="82"/>
      <c r="AZ148" s="82"/>
      <c r="BA148" s="82"/>
    </row>
    <row r="149">
      <c r="A149" s="23"/>
      <c r="B149" s="23"/>
      <c r="C149" s="23"/>
      <c r="D149" s="4"/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82"/>
      <c r="AN149" s="83"/>
      <c r="AO149" s="84"/>
      <c r="AP149" s="82"/>
      <c r="AQ149" s="82"/>
      <c r="AR149" s="84"/>
      <c r="AS149" s="82"/>
      <c r="AT149" s="82"/>
      <c r="AU149" s="82"/>
      <c r="AV149" s="82"/>
      <c r="AW149" s="82"/>
      <c r="AX149" s="82"/>
      <c r="AY149" s="82"/>
      <c r="AZ149" s="82"/>
      <c r="BA149" s="82"/>
    </row>
    <row r="150">
      <c r="A150" s="23"/>
      <c r="B150" s="23"/>
      <c r="C150" s="23"/>
      <c r="D150" s="4"/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82"/>
      <c r="AN150" s="83"/>
      <c r="AO150" s="84"/>
      <c r="AP150" s="82"/>
      <c r="AQ150" s="82"/>
      <c r="AR150" s="84"/>
      <c r="AS150" s="82"/>
      <c r="AT150" s="82"/>
      <c r="AU150" s="82"/>
      <c r="AV150" s="82"/>
      <c r="AW150" s="82"/>
      <c r="AX150" s="82"/>
      <c r="AY150" s="82"/>
      <c r="AZ150" s="82"/>
      <c r="BA150" s="82"/>
    </row>
    <row r="151">
      <c r="A151" s="23"/>
      <c r="B151" s="23"/>
      <c r="C151" s="23"/>
      <c r="D151" s="4"/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82"/>
      <c r="AN151" s="83"/>
      <c r="AO151" s="84"/>
      <c r="AP151" s="82"/>
      <c r="AQ151" s="82"/>
      <c r="AR151" s="84"/>
      <c r="AS151" s="82"/>
      <c r="AT151" s="82"/>
      <c r="AU151" s="82"/>
      <c r="AV151" s="82"/>
      <c r="AW151" s="82"/>
      <c r="AX151" s="82"/>
      <c r="AY151" s="82"/>
      <c r="AZ151" s="82"/>
      <c r="BA151" s="82"/>
    </row>
    <row r="152">
      <c r="A152" s="23"/>
      <c r="B152" s="23"/>
      <c r="C152" s="23"/>
      <c r="D152" s="4"/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82"/>
      <c r="AN152" s="83"/>
      <c r="AO152" s="84"/>
      <c r="AP152" s="82"/>
      <c r="AQ152" s="82"/>
      <c r="AR152" s="84"/>
      <c r="AS152" s="82"/>
      <c r="AT152" s="82"/>
      <c r="AU152" s="82"/>
      <c r="AV152" s="82"/>
      <c r="AW152" s="82"/>
      <c r="AX152" s="82"/>
      <c r="AY152" s="82"/>
      <c r="AZ152" s="82"/>
      <c r="BA152" s="82"/>
    </row>
    <row r="153">
      <c r="A153" s="23"/>
      <c r="B153" s="23"/>
      <c r="C153" s="23"/>
      <c r="D153" s="4"/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82"/>
      <c r="AN153" s="83"/>
      <c r="AO153" s="84"/>
      <c r="AP153" s="82"/>
      <c r="AQ153" s="82"/>
      <c r="AR153" s="84"/>
      <c r="AS153" s="82"/>
      <c r="AT153" s="82"/>
      <c r="AU153" s="82"/>
      <c r="AV153" s="82"/>
      <c r="AW153" s="82"/>
      <c r="AX153" s="82"/>
      <c r="AY153" s="82"/>
      <c r="AZ153" s="82"/>
      <c r="BA153" s="82"/>
    </row>
    <row r="154">
      <c r="A154" s="23"/>
      <c r="B154" s="23"/>
      <c r="C154" s="23"/>
      <c r="D154" s="4"/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82"/>
      <c r="AN154" s="83"/>
      <c r="AO154" s="84"/>
      <c r="AP154" s="82"/>
      <c r="AQ154" s="82"/>
      <c r="AR154" s="84"/>
      <c r="AS154" s="82"/>
      <c r="AT154" s="82"/>
      <c r="AU154" s="82"/>
      <c r="AV154" s="82"/>
      <c r="AW154" s="82"/>
      <c r="AX154" s="82"/>
      <c r="AY154" s="82"/>
      <c r="AZ154" s="82"/>
      <c r="BA154" s="82"/>
    </row>
    <row r="155">
      <c r="A155" s="23"/>
      <c r="B155" s="23"/>
      <c r="C155" s="23"/>
      <c r="D155" s="4"/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82"/>
      <c r="AN155" s="83"/>
      <c r="AO155" s="84"/>
      <c r="AP155" s="82"/>
      <c r="AQ155" s="82"/>
      <c r="AR155" s="84"/>
      <c r="AS155" s="82"/>
      <c r="AT155" s="82"/>
      <c r="AU155" s="82"/>
      <c r="AV155" s="82"/>
      <c r="AW155" s="82"/>
      <c r="AX155" s="82"/>
      <c r="AY155" s="82"/>
      <c r="AZ155" s="82"/>
      <c r="BA155" s="82"/>
    </row>
    <row r="156">
      <c r="A156" s="23"/>
      <c r="B156" s="23"/>
      <c r="C156" s="23"/>
      <c r="D156" s="4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82"/>
      <c r="AN156" s="83"/>
      <c r="AO156" s="84"/>
      <c r="AP156" s="82"/>
      <c r="AQ156" s="82"/>
      <c r="AR156" s="84"/>
      <c r="AS156" s="82"/>
      <c r="AT156" s="82"/>
      <c r="AU156" s="82"/>
      <c r="AV156" s="82"/>
      <c r="AW156" s="82"/>
      <c r="AX156" s="82"/>
      <c r="AY156" s="82"/>
      <c r="AZ156" s="82"/>
      <c r="BA156" s="82"/>
    </row>
    <row r="157">
      <c r="A157" s="23"/>
      <c r="B157" s="23"/>
      <c r="C157" s="23"/>
      <c r="D157" s="4"/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82"/>
      <c r="AN157" s="83"/>
      <c r="AO157" s="84"/>
      <c r="AP157" s="82"/>
      <c r="AQ157" s="82"/>
      <c r="AR157" s="84"/>
      <c r="AS157" s="82"/>
      <c r="AT157" s="82"/>
      <c r="AU157" s="82"/>
      <c r="AV157" s="82"/>
      <c r="AW157" s="82"/>
      <c r="AX157" s="82"/>
      <c r="AY157" s="82"/>
      <c r="AZ157" s="82"/>
      <c r="BA157" s="82"/>
    </row>
    <row r="158">
      <c r="A158" s="23"/>
      <c r="B158" s="23"/>
      <c r="C158" s="23"/>
      <c r="D158" s="4"/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82"/>
      <c r="AN158" s="83"/>
      <c r="AO158" s="84"/>
      <c r="AP158" s="82"/>
      <c r="AQ158" s="82"/>
      <c r="AR158" s="84"/>
      <c r="AS158" s="82"/>
      <c r="AT158" s="82"/>
      <c r="AU158" s="82"/>
      <c r="AV158" s="82"/>
      <c r="AW158" s="82"/>
      <c r="AX158" s="82"/>
      <c r="AY158" s="82"/>
      <c r="AZ158" s="82"/>
      <c r="BA158" s="82"/>
    </row>
    <row r="159">
      <c r="A159" s="23"/>
      <c r="B159" s="23"/>
      <c r="C159" s="23"/>
      <c r="D159" s="4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82"/>
      <c r="AN159" s="83"/>
      <c r="AO159" s="84"/>
      <c r="AP159" s="82"/>
      <c r="AQ159" s="82"/>
      <c r="AR159" s="84"/>
      <c r="AS159" s="82"/>
      <c r="AT159" s="82"/>
      <c r="AU159" s="82"/>
      <c r="AV159" s="82"/>
      <c r="AW159" s="82"/>
      <c r="AX159" s="82"/>
      <c r="AY159" s="82"/>
      <c r="AZ159" s="82"/>
      <c r="BA159" s="82"/>
    </row>
    <row r="160">
      <c r="A160" s="23"/>
      <c r="B160" s="23"/>
      <c r="C160" s="23"/>
      <c r="D160" s="4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82"/>
      <c r="AN160" s="83"/>
      <c r="AO160" s="84"/>
      <c r="AP160" s="82"/>
      <c r="AQ160" s="82"/>
      <c r="AR160" s="84"/>
      <c r="AS160" s="82"/>
      <c r="AT160" s="82"/>
      <c r="AU160" s="82"/>
      <c r="AV160" s="82"/>
      <c r="AW160" s="82"/>
      <c r="AX160" s="82"/>
      <c r="AY160" s="82"/>
      <c r="AZ160" s="82"/>
      <c r="BA160" s="82"/>
    </row>
    <row r="161">
      <c r="A161" s="23"/>
      <c r="B161" s="23"/>
      <c r="C161" s="23"/>
      <c r="D161" s="4"/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82"/>
      <c r="AN161" s="83"/>
      <c r="AO161" s="84"/>
      <c r="AP161" s="82"/>
      <c r="AQ161" s="82"/>
      <c r="AR161" s="84"/>
      <c r="AS161" s="82"/>
      <c r="AT161" s="82"/>
      <c r="AU161" s="82"/>
      <c r="AV161" s="82"/>
      <c r="AW161" s="82"/>
      <c r="AX161" s="82"/>
      <c r="AY161" s="82"/>
      <c r="AZ161" s="82"/>
      <c r="BA161" s="82"/>
    </row>
    <row r="162">
      <c r="A162" s="23"/>
      <c r="B162" s="23"/>
      <c r="C162" s="23"/>
      <c r="D162" s="4"/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82"/>
      <c r="AN162" s="83"/>
      <c r="AO162" s="84"/>
      <c r="AP162" s="82"/>
      <c r="AQ162" s="82"/>
      <c r="AR162" s="84"/>
      <c r="AS162" s="82"/>
      <c r="AT162" s="82"/>
      <c r="AU162" s="82"/>
      <c r="AV162" s="82"/>
      <c r="AW162" s="82"/>
      <c r="AX162" s="82"/>
      <c r="AY162" s="82"/>
      <c r="AZ162" s="82"/>
      <c r="BA162" s="82"/>
    </row>
    <row r="163">
      <c r="A163" s="23"/>
      <c r="B163" s="23"/>
      <c r="C163" s="23"/>
      <c r="D163" s="4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82"/>
      <c r="AN163" s="83"/>
      <c r="AO163" s="84"/>
      <c r="AP163" s="82"/>
      <c r="AQ163" s="82"/>
      <c r="AR163" s="84"/>
      <c r="AS163" s="82"/>
      <c r="AT163" s="82"/>
      <c r="AU163" s="82"/>
      <c r="AV163" s="82"/>
      <c r="AW163" s="82"/>
      <c r="AX163" s="82"/>
      <c r="AY163" s="82"/>
      <c r="AZ163" s="82"/>
      <c r="BA163" s="82"/>
    </row>
    <row r="164">
      <c r="A164" s="23"/>
      <c r="B164" s="23"/>
      <c r="C164" s="23"/>
      <c r="D164" s="4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82"/>
      <c r="AN164" s="83"/>
      <c r="AO164" s="84"/>
      <c r="AP164" s="82"/>
      <c r="AQ164" s="82"/>
      <c r="AR164" s="84"/>
      <c r="AS164" s="82"/>
      <c r="AT164" s="82"/>
      <c r="AU164" s="82"/>
      <c r="AV164" s="82"/>
      <c r="AW164" s="82"/>
      <c r="AX164" s="82"/>
      <c r="AY164" s="82"/>
      <c r="AZ164" s="82"/>
      <c r="BA164" s="82"/>
    </row>
    <row r="165">
      <c r="A165" s="23"/>
      <c r="B165" s="23"/>
      <c r="C165" s="23"/>
      <c r="D165" s="4"/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82"/>
      <c r="AN165" s="83"/>
      <c r="AO165" s="84"/>
      <c r="AP165" s="82"/>
      <c r="AQ165" s="82"/>
      <c r="AR165" s="84"/>
      <c r="AS165" s="82"/>
      <c r="AT165" s="82"/>
      <c r="AU165" s="82"/>
      <c r="AV165" s="82"/>
      <c r="AW165" s="82"/>
      <c r="AX165" s="82"/>
      <c r="AY165" s="82"/>
      <c r="AZ165" s="82"/>
      <c r="BA165" s="82"/>
    </row>
    <row r="166">
      <c r="A166" s="23"/>
      <c r="B166" s="23"/>
      <c r="C166" s="23"/>
      <c r="D166" s="4"/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82"/>
      <c r="AN166" s="83"/>
      <c r="AO166" s="84"/>
      <c r="AP166" s="82"/>
      <c r="AQ166" s="82"/>
      <c r="AR166" s="84"/>
      <c r="AS166" s="82"/>
      <c r="AT166" s="82"/>
      <c r="AU166" s="82"/>
      <c r="AV166" s="82"/>
      <c r="AW166" s="82"/>
      <c r="AX166" s="82"/>
      <c r="AY166" s="82"/>
      <c r="AZ166" s="82"/>
      <c r="BA166" s="82"/>
    </row>
    <row r="167">
      <c r="A167" s="23"/>
      <c r="B167" s="23"/>
      <c r="C167" s="23"/>
      <c r="D167" s="4"/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82"/>
      <c r="AN167" s="83"/>
      <c r="AO167" s="84"/>
      <c r="AP167" s="82"/>
      <c r="AQ167" s="82"/>
      <c r="AR167" s="84"/>
      <c r="AS167" s="82"/>
      <c r="AT167" s="82"/>
      <c r="AU167" s="82"/>
      <c r="AV167" s="82"/>
      <c r="AW167" s="82"/>
      <c r="AX167" s="82"/>
      <c r="AY167" s="82"/>
      <c r="AZ167" s="82"/>
      <c r="BA167" s="82"/>
    </row>
    <row r="168">
      <c r="A168" s="23"/>
      <c r="B168" s="23"/>
      <c r="C168" s="23"/>
      <c r="D168" s="4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82"/>
      <c r="AN168" s="83"/>
      <c r="AO168" s="84"/>
      <c r="AP168" s="82"/>
      <c r="AQ168" s="82"/>
      <c r="AR168" s="84"/>
      <c r="AS168" s="82"/>
      <c r="AT168" s="82"/>
      <c r="AU168" s="82"/>
      <c r="AV168" s="82"/>
      <c r="AW168" s="82"/>
      <c r="AX168" s="82"/>
      <c r="AY168" s="82"/>
      <c r="AZ168" s="82"/>
      <c r="BA168" s="82"/>
    </row>
    <row r="169">
      <c r="A169" s="23"/>
      <c r="B169" s="23"/>
      <c r="C169" s="23"/>
      <c r="D169" s="4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82"/>
      <c r="AN169" s="83"/>
      <c r="AO169" s="84"/>
      <c r="AP169" s="82"/>
      <c r="AQ169" s="82"/>
      <c r="AR169" s="84"/>
      <c r="AS169" s="82"/>
      <c r="AT169" s="82"/>
      <c r="AU169" s="82"/>
      <c r="AV169" s="82"/>
      <c r="AW169" s="82"/>
      <c r="AX169" s="82"/>
      <c r="AY169" s="82"/>
      <c r="AZ169" s="82"/>
      <c r="BA169" s="82"/>
    </row>
    <row r="170">
      <c r="A170" s="23"/>
      <c r="B170" s="23"/>
      <c r="C170" s="23"/>
      <c r="D170" s="4"/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82"/>
      <c r="AN170" s="83"/>
      <c r="AO170" s="84"/>
      <c r="AP170" s="82"/>
      <c r="AQ170" s="82"/>
      <c r="AR170" s="84"/>
      <c r="AS170" s="82"/>
      <c r="AT170" s="82"/>
      <c r="AU170" s="82"/>
      <c r="AV170" s="82"/>
      <c r="AW170" s="82"/>
      <c r="AX170" s="82"/>
      <c r="AY170" s="82"/>
      <c r="AZ170" s="82"/>
      <c r="BA170" s="82"/>
    </row>
    <row r="171">
      <c r="A171" s="23"/>
      <c r="B171" s="23"/>
      <c r="C171" s="23"/>
      <c r="D171" s="4"/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82"/>
      <c r="AN171" s="83"/>
      <c r="AO171" s="84"/>
      <c r="AP171" s="82"/>
      <c r="AQ171" s="82"/>
      <c r="AR171" s="84"/>
      <c r="AS171" s="82"/>
      <c r="AT171" s="82"/>
      <c r="AU171" s="82"/>
      <c r="AV171" s="82"/>
      <c r="AW171" s="82"/>
      <c r="AX171" s="82"/>
      <c r="AY171" s="82"/>
      <c r="AZ171" s="82"/>
      <c r="BA171" s="82"/>
    </row>
    <row r="172">
      <c r="A172" s="23"/>
      <c r="B172" s="23"/>
      <c r="C172" s="23"/>
      <c r="D172" s="4"/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82"/>
      <c r="AN172" s="83"/>
      <c r="AO172" s="84"/>
      <c r="AP172" s="82"/>
      <c r="AQ172" s="82"/>
      <c r="AR172" s="84"/>
      <c r="AS172" s="82"/>
      <c r="AT172" s="82"/>
      <c r="AU172" s="82"/>
      <c r="AV172" s="82"/>
      <c r="AW172" s="82"/>
      <c r="AX172" s="82"/>
      <c r="AY172" s="82"/>
      <c r="AZ172" s="82"/>
      <c r="BA172" s="82"/>
    </row>
    <row r="173">
      <c r="A173" s="23"/>
      <c r="B173" s="23"/>
      <c r="C173" s="23"/>
      <c r="D173" s="4"/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82"/>
      <c r="AN173" s="83"/>
      <c r="AO173" s="84"/>
      <c r="AP173" s="82"/>
      <c r="AQ173" s="82"/>
      <c r="AR173" s="84"/>
      <c r="AS173" s="82"/>
      <c r="AT173" s="82"/>
      <c r="AU173" s="82"/>
      <c r="AV173" s="82"/>
      <c r="AW173" s="82"/>
      <c r="AX173" s="82"/>
      <c r="AY173" s="82"/>
      <c r="AZ173" s="82"/>
      <c r="BA173" s="82"/>
    </row>
    <row r="174">
      <c r="A174" s="23"/>
      <c r="B174" s="23"/>
      <c r="C174" s="23"/>
      <c r="D174" s="4"/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82"/>
      <c r="AN174" s="83"/>
      <c r="AO174" s="84"/>
      <c r="AP174" s="82"/>
      <c r="AQ174" s="82"/>
      <c r="AR174" s="84"/>
      <c r="AS174" s="82"/>
      <c r="AT174" s="82"/>
      <c r="AU174" s="82"/>
      <c r="AV174" s="82"/>
      <c r="AW174" s="82"/>
      <c r="AX174" s="82"/>
      <c r="AY174" s="82"/>
      <c r="AZ174" s="82"/>
      <c r="BA174" s="82"/>
    </row>
    <row r="175">
      <c r="A175" s="23"/>
      <c r="B175" s="23"/>
      <c r="C175" s="23"/>
      <c r="D175" s="4"/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82"/>
      <c r="AN175" s="83"/>
      <c r="AO175" s="84"/>
      <c r="AP175" s="82"/>
      <c r="AQ175" s="82"/>
      <c r="AR175" s="84"/>
      <c r="AS175" s="82"/>
      <c r="AT175" s="82"/>
      <c r="AU175" s="82"/>
      <c r="AV175" s="82"/>
      <c r="AW175" s="82"/>
      <c r="AX175" s="82"/>
      <c r="AY175" s="82"/>
      <c r="AZ175" s="82"/>
      <c r="BA175" s="82"/>
    </row>
    <row r="176">
      <c r="A176" s="23"/>
      <c r="B176" s="23"/>
      <c r="C176" s="23"/>
      <c r="D176" s="4"/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82"/>
      <c r="AN176" s="83"/>
      <c r="AO176" s="84"/>
      <c r="AP176" s="82"/>
      <c r="AQ176" s="82"/>
      <c r="AR176" s="84"/>
      <c r="AS176" s="82"/>
      <c r="AT176" s="82"/>
      <c r="AU176" s="82"/>
      <c r="AV176" s="82"/>
      <c r="AW176" s="82"/>
      <c r="AX176" s="82"/>
      <c r="AY176" s="82"/>
      <c r="AZ176" s="82"/>
      <c r="BA176" s="82"/>
    </row>
    <row r="177">
      <c r="A177" s="23"/>
      <c r="B177" s="23"/>
      <c r="C177" s="23"/>
      <c r="D177" s="4"/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82"/>
      <c r="AN177" s="83"/>
      <c r="AO177" s="84"/>
      <c r="AP177" s="82"/>
      <c r="AQ177" s="82"/>
      <c r="AR177" s="84"/>
      <c r="AS177" s="82"/>
      <c r="AT177" s="82"/>
      <c r="AU177" s="82"/>
      <c r="AV177" s="82"/>
      <c r="AW177" s="82"/>
      <c r="AX177" s="82"/>
      <c r="AY177" s="82"/>
      <c r="AZ177" s="82"/>
      <c r="BA177" s="82"/>
    </row>
    <row r="178">
      <c r="A178" s="23"/>
      <c r="B178" s="23"/>
      <c r="C178" s="23"/>
      <c r="D178" s="4"/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82"/>
      <c r="AN178" s="83"/>
      <c r="AO178" s="84"/>
      <c r="AP178" s="82"/>
      <c r="AQ178" s="82"/>
      <c r="AR178" s="84"/>
      <c r="AS178" s="82"/>
      <c r="AT178" s="82"/>
      <c r="AU178" s="82"/>
      <c r="AV178" s="82"/>
      <c r="AW178" s="82"/>
      <c r="AX178" s="82"/>
      <c r="AY178" s="82"/>
      <c r="AZ178" s="82"/>
      <c r="BA178" s="82"/>
    </row>
    <row r="179">
      <c r="A179" s="23"/>
      <c r="B179" s="23"/>
      <c r="C179" s="23"/>
      <c r="D179" s="4"/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82"/>
      <c r="AN179" s="83"/>
      <c r="AO179" s="84"/>
      <c r="AP179" s="82"/>
      <c r="AQ179" s="82"/>
      <c r="AR179" s="84"/>
      <c r="AS179" s="82"/>
      <c r="AT179" s="82"/>
      <c r="AU179" s="82"/>
      <c r="AV179" s="82"/>
      <c r="AW179" s="82"/>
      <c r="AX179" s="82"/>
      <c r="AY179" s="82"/>
      <c r="AZ179" s="82"/>
      <c r="BA179" s="82"/>
    </row>
    <row r="180">
      <c r="A180" s="23"/>
      <c r="B180" s="23"/>
      <c r="C180" s="23"/>
      <c r="D180" s="4"/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82"/>
      <c r="AN180" s="83"/>
      <c r="AO180" s="84"/>
      <c r="AP180" s="82"/>
      <c r="AQ180" s="82"/>
      <c r="AR180" s="84"/>
      <c r="AS180" s="82"/>
      <c r="AT180" s="82"/>
      <c r="AU180" s="82"/>
      <c r="AV180" s="82"/>
      <c r="AW180" s="82"/>
      <c r="AX180" s="82"/>
      <c r="AY180" s="82"/>
      <c r="AZ180" s="82"/>
      <c r="BA180" s="82"/>
    </row>
    <row r="181">
      <c r="A181" s="23"/>
      <c r="B181" s="23"/>
      <c r="C181" s="23"/>
      <c r="D181" s="4"/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82"/>
      <c r="AN181" s="83"/>
      <c r="AO181" s="84"/>
      <c r="AP181" s="82"/>
      <c r="AQ181" s="82"/>
      <c r="AR181" s="84"/>
      <c r="AS181" s="82"/>
      <c r="AT181" s="82"/>
      <c r="AU181" s="82"/>
      <c r="AV181" s="82"/>
      <c r="AW181" s="82"/>
      <c r="AX181" s="82"/>
      <c r="AY181" s="82"/>
      <c r="AZ181" s="82"/>
      <c r="BA181" s="82"/>
    </row>
    <row r="182">
      <c r="A182" s="23"/>
      <c r="B182" s="23"/>
      <c r="C182" s="23"/>
      <c r="D182" s="4"/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82"/>
      <c r="AN182" s="83"/>
      <c r="AO182" s="84"/>
      <c r="AP182" s="82"/>
      <c r="AQ182" s="82"/>
      <c r="AR182" s="84"/>
      <c r="AS182" s="82"/>
      <c r="AT182" s="82"/>
      <c r="AU182" s="82"/>
      <c r="AV182" s="82"/>
      <c r="AW182" s="82"/>
      <c r="AX182" s="82"/>
      <c r="AY182" s="82"/>
      <c r="AZ182" s="82"/>
      <c r="BA182" s="82"/>
    </row>
    <row r="183">
      <c r="A183" s="23"/>
      <c r="B183" s="23"/>
      <c r="C183" s="23"/>
      <c r="D183" s="4"/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82"/>
      <c r="AN183" s="83"/>
      <c r="AO183" s="84"/>
      <c r="AP183" s="82"/>
      <c r="AQ183" s="82"/>
      <c r="AR183" s="84"/>
      <c r="AS183" s="82"/>
      <c r="AT183" s="82"/>
      <c r="AU183" s="82"/>
      <c r="AV183" s="82"/>
      <c r="AW183" s="82"/>
      <c r="AX183" s="82"/>
      <c r="AY183" s="82"/>
      <c r="AZ183" s="82"/>
      <c r="BA183" s="82"/>
    </row>
    <row r="184">
      <c r="A184" s="23"/>
      <c r="B184" s="23"/>
      <c r="C184" s="23"/>
      <c r="D184" s="4"/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82"/>
      <c r="AN184" s="83"/>
      <c r="AO184" s="84"/>
      <c r="AP184" s="82"/>
      <c r="AQ184" s="82"/>
      <c r="AR184" s="84"/>
      <c r="AS184" s="82"/>
      <c r="AT184" s="82"/>
      <c r="AU184" s="82"/>
      <c r="AV184" s="82"/>
      <c r="AW184" s="82"/>
      <c r="AX184" s="82"/>
      <c r="AY184" s="82"/>
      <c r="AZ184" s="82"/>
      <c r="BA184" s="82"/>
    </row>
    <row r="185">
      <c r="A185" s="23"/>
      <c r="B185" s="23"/>
      <c r="C185" s="23"/>
      <c r="D185" s="4"/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82"/>
      <c r="AN185" s="83"/>
      <c r="AO185" s="84"/>
      <c r="AP185" s="82"/>
      <c r="AQ185" s="82"/>
      <c r="AR185" s="84"/>
      <c r="AS185" s="82"/>
      <c r="AT185" s="82"/>
      <c r="AU185" s="82"/>
      <c r="AV185" s="82"/>
      <c r="AW185" s="82"/>
      <c r="AX185" s="82"/>
      <c r="AY185" s="82"/>
      <c r="AZ185" s="82"/>
      <c r="BA185" s="82"/>
    </row>
    <row r="186">
      <c r="A186" s="23"/>
      <c r="B186" s="23"/>
      <c r="C186" s="23"/>
      <c r="D186" s="4"/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82"/>
      <c r="AN186" s="83"/>
      <c r="AO186" s="84"/>
      <c r="AP186" s="82"/>
      <c r="AQ186" s="82"/>
      <c r="AR186" s="84"/>
      <c r="AS186" s="82"/>
      <c r="AT186" s="82"/>
      <c r="AU186" s="82"/>
      <c r="AV186" s="82"/>
      <c r="AW186" s="82"/>
      <c r="AX186" s="82"/>
      <c r="AY186" s="82"/>
      <c r="AZ186" s="82"/>
      <c r="BA186" s="82"/>
    </row>
    <row r="187">
      <c r="A187" s="23"/>
      <c r="B187" s="23"/>
      <c r="C187" s="23"/>
      <c r="D187" s="4"/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82"/>
      <c r="AN187" s="83"/>
      <c r="AO187" s="84"/>
      <c r="AP187" s="82"/>
      <c r="AQ187" s="82"/>
      <c r="AR187" s="84"/>
      <c r="AS187" s="82"/>
      <c r="AT187" s="82"/>
      <c r="AU187" s="82"/>
      <c r="AV187" s="82"/>
      <c r="AW187" s="82"/>
      <c r="AX187" s="82"/>
      <c r="AY187" s="82"/>
      <c r="AZ187" s="82"/>
      <c r="BA187" s="82"/>
    </row>
    <row r="188">
      <c r="A188" s="23"/>
      <c r="B188" s="23"/>
      <c r="C188" s="23"/>
      <c r="D188" s="4"/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82"/>
      <c r="AN188" s="83"/>
      <c r="AO188" s="84"/>
      <c r="AP188" s="82"/>
      <c r="AQ188" s="82"/>
      <c r="AR188" s="84"/>
      <c r="AS188" s="82"/>
      <c r="AT188" s="82"/>
      <c r="AU188" s="82"/>
      <c r="AV188" s="82"/>
      <c r="AW188" s="82"/>
      <c r="AX188" s="82"/>
      <c r="AY188" s="82"/>
      <c r="AZ188" s="82"/>
      <c r="BA188" s="82"/>
    </row>
    <row r="189">
      <c r="A189" s="23"/>
      <c r="B189" s="23"/>
      <c r="C189" s="23"/>
      <c r="D189" s="4"/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82"/>
      <c r="AN189" s="83"/>
      <c r="AO189" s="84"/>
      <c r="AP189" s="82"/>
      <c r="AQ189" s="82"/>
      <c r="AR189" s="84"/>
      <c r="AS189" s="82"/>
      <c r="AT189" s="82"/>
      <c r="AU189" s="82"/>
      <c r="AV189" s="82"/>
      <c r="AW189" s="82"/>
      <c r="AX189" s="82"/>
      <c r="AY189" s="82"/>
      <c r="AZ189" s="82"/>
      <c r="BA189" s="82"/>
    </row>
    <row r="190">
      <c r="A190" s="23"/>
      <c r="B190" s="23"/>
      <c r="C190" s="23"/>
      <c r="D190" s="4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82"/>
      <c r="AN190" s="83"/>
      <c r="AO190" s="84"/>
      <c r="AP190" s="82"/>
      <c r="AQ190" s="82"/>
      <c r="AR190" s="84"/>
      <c r="AS190" s="82"/>
      <c r="AT190" s="82"/>
      <c r="AU190" s="82"/>
      <c r="AV190" s="82"/>
      <c r="AW190" s="82"/>
      <c r="AX190" s="82"/>
      <c r="AY190" s="82"/>
      <c r="AZ190" s="82"/>
      <c r="BA190" s="82"/>
    </row>
    <row r="191">
      <c r="A191" s="23"/>
      <c r="B191" s="23"/>
      <c r="C191" s="23"/>
      <c r="D191" s="4"/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82"/>
      <c r="AN191" s="83"/>
      <c r="AO191" s="84"/>
      <c r="AP191" s="82"/>
      <c r="AQ191" s="82"/>
      <c r="AR191" s="84"/>
      <c r="AS191" s="82"/>
      <c r="AT191" s="82"/>
      <c r="AU191" s="82"/>
      <c r="AV191" s="82"/>
      <c r="AW191" s="82"/>
      <c r="AX191" s="82"/>
      <c r="AY191" s="82"/>
      <c r="AZ191" s="82"/>
      <c r="BA191" s="82"/>
    </row>
    <row r="192">
      <c r="A192" s="23"/>
      <c r="B192" s="23"/>
      <c r="C192" s="23"/>
      <c r="D192" s="4"/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82"/>
      <c r="AN192" s="83"/>
      <c r="AO192" s="84"/>
      <c r="AP192" s="82"/>
      <c r="AQ192" s="82"/>
      <c r="AR192" s="84"/>
      <c r="AS192" s="82"/>
      <c r="AT192" s="82"/>
      <c r="AU192" s="82"/>
      <c r="AV192" s="82"/>
      <c r="AW192" s="82"/>
      <c r="AX192" s="82"/>
      <c r="AY192" s="82"/>
      <c r="AZ192" s="82"/>
      <c r="BA192" s="82"/>
    </row>
    <row r="193">
      <c r="A193" s="23"/>
      <c r="B193" s="23"/>
      <c r="C193" s="23"/>
      <c r="D193" s="4"/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82"/>
      <c r="AN193" s="83"/>
      <c r="AO193" s="84"/>
      <c r="AP193" s="82"/>
      <c r="AQ193" s="82"/>
      <c r="AR193" s="84"/>
      <c r="AS193" s="82"/>
      <c r="AT193" s="82"/>
      <c r="AU193" s="82"/>
      <c r="AV193" s="82"/>
      <c r="AW193" s="82"/>
      <c r="AX193" s="82"/>
      <c r="AY193" s="82"/>
      <c r="AZ193" s="82"/>
      <c r="BA193" s="82"/>
    </row>
    <row r="194">
      <c r="A194" s="23"/>
      <c r="B194" s="23"/>
      <c r="C194" s="23"/>
      <c r="D194" s="4"/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82"/>
      <c r="AN194" s="83"/>
      <c r="AO194" s="84"/>
      <c r="AP194" s="82"/>
      <c r="AQ194" s="82"/>
      <c r="AR194" s="84"/>
      <c r="AS194" s="82"/>
      <c r="AT194" s="82"/>
      <c r="AU194" s="82"/>
      <c r="AV194" s="82"/>
      <c r="AW194" s="82"/>
      <c r="AX194" s="82"/>
      <c r="AY194" s="82"/>
      <c r="AZ194" s="82"/>
      <c r="BA194" s="82"/>
    </row>
    <row r="195">
      <c r="A195" s="23"/>
      <c r="B195" s="23"/>
      <c r="C195" s="23"/>
      <c r="D195" s="4"/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82"/>
      <c r="AN195" s="83"/>
      <c r="AO195" s="84"/>
      <c r="AP195" s="82"/>
      <c r="AQ195" s="82"/>
      <c r="AR195" s="84"/>
      <c r="AS195" s="82"/>
      <c r="AT195" s="82"/>
      <c r="AU195" s="82"/>
      <c r="AV195" s="82"/>
      <c r="AW195" s="82"/>
      <c r="AX195" s="82"/>
      <c r="AY195" s="82"/>
      <c r="AZ195" s="82"/>
      <c r="BA195" s="82"/>
    </row>
    <row r="196">
      <c r="A196" s="23"/>
      <c r="B196" s="23"/>
      <c r="C196" s="23"/>
      <c r="D196" s="4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82"/>
      <c r="AN196" s="83"/>
      <c r="AO196" s="84"/>
      <c r="AP196" s="82"/>
      <c r="AQ196" s="82"/>
      <c r="AR196" s="84"/>
      <c r="AS196" s="82"/>
      <c r="AT196" s="82"/>
      <c r="AU196" s="82"/>
      <c r="AV196" s="82"/>
      <c r="AW196" s="82"/>
      <c r="AX196" s="82"/>
      <c r="AY196" s="82"/>
      <c r="AZ196" s="82"/>
      <c r="BA196" s="82"/>
    </row>
    <row r="197">
      <c r="A197" s="23"/>
      <c r="B197" s="23"/>
      <c r="C197" s="23"/>
      <c r="D197" s="4"/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82"/>
      <c r="AN197" s="83"/>
      <c r="AO197" s="84"/>
      <c r="AP197" s="82"/>
      <c r="AQ197" s="82"/>
      <c r="AR197" s="84"/>
      <c r="AS197" s="82"/>
      <c r="AT197" s="82"/>
      <c r="AU197" s="82"/>
      <c r="AV197" s="82"/>
      <c r="AW197" s="82"/>
      <c r="AX197" s="82"/>
      <c r="AY197" s="82"/>
      <c r="AZ197" s="82"/>
      <c r="BA197" s="82"/>
    </row>
    <row r="198">
      <c r="A198" s="23"/>
      <c r="B198" s="23"/>
      <c r="C198" s="23"/>
      <c r="D198" s="4"/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82"/>
      <c r="AN198" s="83"/>
      <c r="AO198" s="84"/>
      <c r="AP198" s="82"/>
      <c r="AQ198" s="82"/>
      <c r="AR198" s="84"/>
      <c r="AS198" s="82"/>
      <c r="AT198" s="82"/>
      <c r="AU198" s="82"/>
      <c r="AV198" s="82"/>
      <c r="AW198" s="82"/>
      <c r="AX198" s="82"/>
      <c r="AY198" s="82"/>
      <c r="AZ198" s="82"/>
      <c r="BA198" s="82"/>
    </row>
    <row r="199">
      <c r="A199" s="23"/>
      <c r="B199" s="23"/>
      <c r="C199" s="23"/>
      <c r="D199" s="4"/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82"/>
      <c r="AN199" s="83"/>
      <c r="AO199" s="84"/>
      <c r="AP199" s="82"/>
      <c r="AQ199" s="82"/>
      <c r="AR199" s="84"/>
      <c r="AS199" s="82"/>
      <c r="AT199" s="82"/>
      <c r="AU199" s="82"/>
      <c r="AV199" s="82"/>
      <c r="AW199" s="82"/>
      <c r="AX199" s="82"/>
      <c r="AY199" s="82"/>
      <c r="AZ199" s="82"/>
      <c r="BA199" s="82"/>
    </row>
    <row r="200">
      <c r="A200" s="23"/>
      <c r="B200" s="23"/>
      <c r="C200" s="23"/>
      <c r="D200" s="4"/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82"/>
      <c r="AN200" s="83"/>
      <c r="AO200" s="84"/>
      <c r="AP200" s="82"/>
      <c r="AQ200" s="82"/>
      <c r="AR200" s="84"/>
      <c r="AS200" s="82"/>
      <c r="AT200" s="82"/>
      <c r="AU200" s="82"/>
      <c r="AV200" s="82"/>
      <c r="AW200" s="82"/>
      <c r="AX200" s="82"/>
      <c r="AY200" s="82"/>
      <c r="AZ200" s="82"/>
      <c r="BA200" s="82"/>
    </row>
    <row r="201">
      <c r="A201" s="23"/>
      <c r="B201" s="23"/>
      <c r="C201" s="23"/>
      <c r="D201" s="4"/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82"/>
      <c r="AN201" s="83"/>
      <c r="AO201" s="84"/>
      <c r="AP201" s="82"/>
      <c r="AQ201" s="82"/>
      <c r="AR201" s="84"/>
      <c r="AS201" s="82"/>
      <c r="AT201" s="82"/>
      <c r="AU201" s="82"/>
      <c r="AV201" s="82"/>
      <c r="AW201" s="82"/>
      <c r="AX201" s="82"/>
      <c r="AY201" s="82"/>
      <c r="AZ201" s="82"/>
      <c r="BA201" s="82"/>
    </row>
    <row r="202">
      <c r="A202" s="23"/>
      <c r="B202" s="23"/>
      <c r="C202" s="23"/>
      <c r="D202" s="4"/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82"/>
      <c r="AN202" s="83"/>
      <c r="AO202" s="84"/>
      <c r="AP202" s="82"/>
      <c r="AQ202" s="82"/>
      <c r="AR202" s="84"/>
      <c r="AS202" s="82"/>
      <c r="AT202" s="82"/>
      <c r="AU202" s="82"/>
      <c r="AV202" s="82"/>
      <c r="AW202" s="82"/>
      <c r="AX202" s="82"/>
      <c r="AY202" s="82"/>
      <c r="AZ202" s="82"/>
      <c r="BA202" s="82"/>
    </row>
    <row r="203">
      <c r="A203" s="23"/>
      <c r="B203" s="23"/>
      <c r="C203" s="23"/>
      <c r="D203" s="4"/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82"/>
      <c r="AN203" s="83"/>
      <c r="AO203" s="84"/>
      <c r="AP203" s="82"/>
      <c r="AQ203" s="82"/>
      <c r="AR203" s="84"/>
      <c r="AS203" s="82"/>
      <c r="AT203" s="82"/>
      <c r="AU203" s="82"/>
      <c r="AV203" s="82"/>
      <c r="AW203" s="82"/>
      <c r="AX203" s="82"/>
      <c r="AY203" s="82"/>
      <c r="AZ203" s="82"/>
      <c r="BA203" s="82"/>
    </row>
    <row r="204">
      <c r="A204" s="23"/>
      <c r="B204" s="23"/>
      <c r="C204" s="23"/>
      <c r="D204" s="4"/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82"/>
      <c r="AN204" s="83"/>
      <c r="AO204" s="84"/>
      <c r="AP204" s="82"/>
      <c r="AQ204" s="82"/>
      <c r="AR204" s="84"/>
      <c r="AS204" s="82"/>
      <c r="AT204" s="82"/>
      <c r="AU204" s="82"/>
      <c r="AV204" s="82"/>
      <c r="AW204" s="82"/>
      <c r="AX204" s="82"/>
      <c r="AY204" s="82"/>
      <c r="AZ204" s="82"/>
      <c r="BA204" s="82"/>
    </row>
    <row r="205">
      <c r="A205" s="23"/>
      <c r="B205" s="23"/>
      <c r="C205" s="23"/>
      <c r="D205" s="4"/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82"/>
      <c r="AN205" s="83"/>
      <c r="AO205" s="84"/>
      <c r="AP205" s="82"/>
      <c r="AQ205" s="82"/>
      <c r="AR205" s="84"/>
      <c r="AS205" s="82"/>
      <c r="AT205" s="82"/>
      <c r="AU205" s="82"/>
      <c r="AV205" s="82"/>
      <c r="AW205" s="82"/>
      <c r="AX205" s="82"/>
      <c r="AY205" s="82"/>
      <c r="AZ205" s="82"/>
      <c r="BA205" s="82"/>
    </row>
    <row r="206">
      <c r="A206" s="23"/>
      <c r="B206" s="23"/>
      <c r="C206" s="23"/>
      <c r="D206" s="4"/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82"/>
      <c r="AN206" s="83"/>
      <c r="AO206" s="84"/>
      <c r="AP206" s="82"/>
      <c r="AQ206" s="82"/>
      <c r="AR206" s="84"/>
      <c r="AS206" s="82"/>
      <c r="AT206" s="82"/>
      <c r="AU206" s="82"/>
      <c r="AV206" s="82"/>
      <c r="AW206" s="82"/>
      <c r="AX206" s="82"/>
      <c r="AY206" s="82"/>
      <c r="AZ206" s="82"/>
      <c r="BA206" s="82"/>
    </row>
    <row r="207">
      <c r="A207" s="23"/>
      <c r="B207" s="23"/>
      <c r="C207" s="23"/>
      <c r="D207" s="4"/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82"/>
      <c r="AN207" s="83"/>
      <c r="AO207" s="84"/>
      <c r="AP207" s="82"/>
      <c r="AQ207" s="82"/>
      <c r="AR207" s="84"/>
      <c r="AS207" s="82"/>
      <c r="AT207" s="82"/>
      <c r="AU207" s="82"/>
      <c r="AV207" s="82"/>
      <c r="AW207" s="82"/>
      <c r="AX207" s="82"/>
      <c r="AY207" s="82"/>
      <c r="AZ207" s="82"/>
      <c r="BA207" s="82"/>
    </row>
    <row r="208">
      <c r="A208" s="23"/>
      <c r="B208" s="23"/>
      <c r="C208" s="23"/>
      <c r="D208" s="4"/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82"/>
      <c r="AN208" s="83"/>
      <c r="AO208" s="84"/>
      <c r="AP208" s="82"/>
      <c r="AQ208" s="82"/>
      <c r="AR208" s="84"/>
      <c r="AS208" s="82"/>
      <c r="AT208" s="82"/>
      <c r="AU208" s="82"/>
      <c r="AV208" s="82"/>
      <c r="AW208" s="82"/>
      <c r="AX208" s="82"/>
      <c r="AY208" s="82"/>
      <c r="AZ208" s="82"/>
      <c r="BA208" s="82"/>
    </row>
    <row r="209">
      <c r="A209" s="23"/>
      <c r="B209" s="23"/>
      <c r="C209" s="23"/>
      <c r="D209" s="4"/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82"/>
      <c r="AN209" s="83"/>
      <c r="AO209" s="84"/>
      <c r="AP209" s="82"/>
      <c r="AQ209" s="82"/>
      <c r="AR209" s="84"/>
      <c r="AS209" s="82"/>
      <c r="AT209" s="82"/>
      <c r="AU209" s="82"/>
      <c r="AV209" s="82"/>
      <c r="AW209" s="82"/>
      <c r="AX209" s="82"/>
      <c r="AY209" s="82"/>
      <c r="AZ209" s="82"/>
      <c r="BA209" s="82"/>
    </row>
    <row r="210">
      <c r="A210" s="23"/>
      <c r="B210" s="23"/>
      <c r="C210" s="23"/>
      <c r="D210" s="4"/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82"/>
      <c r="AN210" s="83"/>
      <c r="AO210" s="84"/>
      <c r="AP210" s="82"/>
      <c r="AQ210" s="82"/>
      <c r="AR210" s="84"/>
      <c r="AS210" s="82"/>
      <c r="AT210" s="82"/>
      <c r="AU210" s="82"/>
      <c r="AV210" s="82"/>
      <c r="AW210" s="82"/>
      <c r="AX210" s="82"/>
      <c r="AY210" s="82"/>
      <c r="AZ210" s="82"/>
      <c r="BA210" s="82"/>
    </row>
    <row r="211">
      <c r="A211" s="23"/>
      <c r="B211" s="23"/>
      <c r="C211" s="23"/>
      <c r="D211" s="4"/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82"/>
      <c r="AN211" s="83"/>
      <c r="AO211" s="84"/>
      <c r="AP211" s="82"/>
      <c r="AQ211" s="82"/>
      <c r="AR211" s="84"/>
      <c r="AS211" s="82"/>
      <c r="AT211" s="82"/>
      <c r="AU211" s="82"/>
      <c r="AV211" s="82"/>
      <c r="AW211" s="82"/>
      <c r="AX211" s="82"/>
      <c r="AY211" s="82"/>
      <c r="AZ211" s="82"/>
      <c r="BA211" s="82"/>
    </row>
    <row r="212">
      <c r="A212" s="23"/>
      <c r="B212" s="23"/>
      <c r="C212" s="23"/>
      <c r="D212" s="4"/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82"/>
      <c r="AN212" s="83"/>
      <c r="AO212" s="84"/>
      <c r="AP212" s="82"/>
      <c r="AQ212" s="82"/>
      <c r="AR212" s="84"/>
      <c r="AS212" s="82"/>
      <c r="AT212" s="82"/>
      <c r="AU212" s="82"/>
      <c r="AV212" s="82"/>
      <c r="AW212" s="82"/>
      <c r="AX212" s="82"/>
      <c r="AY212" s="82"/>
      <c r="AZ212" s="82"/>
      <c r="BA212" s="82"/>
    </row>
    <row r="213">
      <c r="A213" s="23"/>
      <c r="B213" s="23"/>
      <c r="C213" s="23"/>
      <c r="D213" s="4"/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82"/>
      <c r="AN213" s="83"/>
      <c r="AO213" s="84"/>
      <c r="AP213" s="82"/>
      <c r="AQ213" s="82"/>
      <c r="AR213" s="84"/>
      <c r="AS213" s="82"/>
      <c r="AT213" s="82"/>
      <c r="AU213" s="82"/>
      <c r="AV213" s="82"/>
      <c r="AW213" s="82"/>
      <c r="AX213" s="82"/>
      <c r="AY213" s="82"/>
      <c r="AZ213" s="82"/>
      <c r="BA213" s="82"/>
    </row>
    <row r="214">
      <c r="A214" s="23"/>
      <c r="B214" s="23"/>
      <c r="C214" s="23"/>
      <c r="D214" s="4"/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82"/>
      <c r="AN214" s="83"/>
      <c r="AO214" s="84"/>
      <c r="AP214" s="82"/>
      <c r="AQ214" s="82"/>
      <c r="AR214" s="84"/>
      <c r="AS214" s="82"/>
      <c r="AT214" s="82"/>
      <c r="AU214" s="82"/>
      <c r="AV214" s="82"/>
      <c r="AW214" s="82"/>
      <c r="AX214" s="82"/>
      <c r="AY214" s="82"/>
      <c r="AZ214" s="82"/>
      <c r="BA214" s="82"/>
    </row>
    <row r="215">
      <c r="A215" s="23"/>
      <c r="B215" s="23"/>
      <c r="C215" s="23"/>
      <c r="D215" s="4"/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82"/>
      <c r="AN215" s="83"/>
      <c r="AO215" s="84"/>
      <c r="AP215" s="82"/>
      <c r="AQ215" s="82"/>
      <c r="AR215" s="84"/>
      <c r="AS215" s="82"/>
      <c r="AT215" s="82"/>
      <c r="AU215" s="82"/>
      <c r="AV215" s="82"/>
      <c r="AW215" s="82"/>
      <c r="AX215" s="82"/>
      <c r="AY215" s="82"/>
      <c r="AZ215" s="82"/>
      <c r="BA215" s="82"/>
    </row>
    <row r="216">
      <c r="A216" s="23"/>
      <c r="B216" s="23"/>
      <c r="C216" s="23"/>
      <c r="D216" s="4"/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82"/>
      <c r="AN216" s="83"/>
      <c r="AO216" s="84"/>
      <c r="AP216" s="82"/>
      <c r="AQ216" s="82"/>
      <c r="AR216" s="84"/>
      <c r="AS216" s="82"/>
      <c r="AT216" s="82"/>
      <c r="AU216" s="82"/>
      <c r="AV216" s="82"/>
      <c r="AW216" s="82"/>
      <c r="AX216" s="82"/>
      <c r="AY216" s="82"/>
      <c r="AZ216" s="82"/>
      <c r="BA216" s="82"/>
    </row>
    <row r="217">
      <c r="A217" s="23"/>
      <c r="B217" s="23"/>
      <c r="C217" s="23"/>
      <c r="D217" s="4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82"/>
      <c r="AN217" s="83"/>
      <c r="AO217" s="84"/>
      <c r="AP217" s="82"/>
      <c r="AQ217" s="82"/>
      <c r="AR217" s="84"/>
      <c r="AS217" s="82"/>
      <c r="AT217" s="82"/>
      <c r="AU217" s="82"/>
      <c r="AV217" s="82"/>
      <c r="AW217" s="82"/>
      <c r="AX217" s="82"/>
      <c r="AY217" s="82"/>
      <c r="AZ217" s="82"/>
      <c r="BA217" s="82"/>
    </row>
    <row r="218">
      <c r="A218" s="23"/>
      <c r="B218" s="23"/>
      <c r="C218" s="23"/>
      <c r="D218" s="4"/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82"/>
      <c r="AN218" s="83"/>
      <c r="AO218" s="84"/>
      <c r="AP218" s="82"/>
      <c r="AQ218" s="82"/>
      <c r="AR218" s="84"/>
      <c r="AS218" s="82"/>
      <c r="AT218" s="82"/>
      <c r="AU218" s="82"/>
      <c r="AV218" s="82"/>
      <c r="AW218" s="82"/>
      <c r="AX218" s="82"/>
      <c r="AY218" s="82"/>
      <c r="AZ218" s="82"/>
      <c r="BA218" s="82"/>
    </row>
    <row r="219">
      <c r="A219" s="23"/>
      <c r="B219" s="23"/>
      <c r="C219" s="23"/>
      <c r="D219" s="4"/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82"/>
      <c r="AN219" s="83"/>
      <c r="AO219" s="84"/>
      <c r="AP219" s="82"/>
      <c r="AQ219" s="82"/>
      <c r="AR219" s="84"/>
      <c r="AS219" s="82"/>
      <c r="AT219" s="82"/>
      <c r="AU219" s="82"/>
      <c r="AV219" s="82"/>
      <c r="AW219" s="82"/>
      <c r="AX219" s="82"/>
      <c r="AY219" s="82"/>
      <c r="AZ219" s="82"/>
      <c r="BA219" s="82"/>
    </row>
    <row r="220">
      <c r="A220" s="23"/>
      <c r="B220" s="23"/>
      <c r="C220" s="23"/>
      <c r="D220" s="4"/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82"/>
      <c r="AN220" s="83"/>
      <c r="AO220" s="84"/>
      <c r="AP220" s="82"/>
      <c r="AQ220" s="82"/>
      <c r="AR220" s="84"/>
      <c r="AS220" s="82"/>
      <c r="AT220" s="82"/>
      <c r="AU220" s="82"/>
      <c r="AV220" s="82"/>
      <c r="AW220" s="82"/>
      <c r="AX220" s="82"/>
      <c r="AY220" s="82"/>
      <c r="AZ220" s="82"/>
      <c r="BA220" s="82"/>
    </row>
    <row r="221">
      <c r="A221" s="23"/>
      <c r="B221" s="23"/>
      <c r="C221" s="23"/>
      <c r="D221" s="4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82"/>
      <c r="AN221" s="83"/>
      <c r="AO221" s="84"/>
      <c r="AP221" s="82"/>
      <c r="AQ221" s="82"/>
      <c r="AR221" s="84"/>
      <c r="AS221" s="82"/>
      <c r="AT221" s="82"/>
      <c r="AU221" s="82"/>
      <c r="AV221" s="82"/>
      <c r="AW221" s="82"/>
      <c r="AX221" s="82"/>
      <c r="AY221" s="82"/>
      <c r="AZ221" s="82"/>
      <c r="BA221" s="82"/>
    </row>
    <row r="222">
      <c r="A222" s="23"/>
      <c r="B222" s="23"/>
      <c r="C222" s="23"/>
      <c r="D222" s="4"/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82"/>
      <c r="AN222" s="83"/>
      <c r="AO222" s="84"/>
      <c r="AP222" s="82"/>
      <c r="AQ222" s="82"/>
      <c r="AR222" s="84"/>
      <c r="AS222" s="82"/>
      <c r="AT222" s="82"/>
      <c r="AU222" s="82"/>
      <c r="AV222" s="82"/>
      <c r="AW222" s="82"/>
      <c r="AX222" s="82"/>
      <c r="AY222" s="82"/>
      <c r="AZ222" s="82"/>
      <c r="BA222" s="82"/>
    </row>
    <row r="223">
      <c r="A223" s="23"/>
      <c r="B223" s="23"/>
      <c r="C223" s="23"/>
      <c r="D223" s="4"/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82"/>
      <c r="AN223" s="83"/>
      <c r="AO223" s="84"/>
      <c r="AP223" s="82"/>
      <c r="AQ223" s="82"/>
      <c r="AR223" s="84"/>
      <c r="AS223" s="82"/>
      <c r="AT223" s="82"/>
      <c r="AU223" s="82"/>
      <c r="AV223" s="82"/>
      <c r="AW223" s="82"/>
      <c r="AX223" s="82"/>
      <c r="AY223" s="82"/>
      <c r="AZ223" s="82"/>
      <c r="BA223" s="82"/>
    </row>
    <row r="224">
      <c r="A224" s="23"/>
      <c r="B224" s="23"/>
      <c r="C224" s="23"/>
      <c r="D224" s="4"/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82"/>
      <c r="AN224" s="83"/>
      <c r="AO224" s="84"/>
      <c r="AP224" s="82"/>
      <c r="AQ224" s="82"/>
      <c r="AR224" s="84"/>
      <c r="AS224" s="82"/>
      <c r="AT224" s="82"/>
      <c r="AU224" s="82"/>
      <c r="AV224" s="82"/>
      <c r="AW224" s="82"/>
      <c r="AX224" s="82"/>
      <c r="AY224" s="82"/>
      <c r="AZ224" s="82"/>
      <c r="BA224" s="82"/>
    </row>
    <row r="225">
      <c r="A225" s="23"/>
      <c r="B225" s="23"/>
      <c r="C225" s="23"/>
      <c r="D225" s="4"/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82"/>
      <c r="AN225" s="83"/>
      <c r="AO225" s="84"/>
      <c r="AP225" s="82"/>
      <c r="AQ225" s="82"/>
      <c r="AR225" s="84"/>
      <c r="AS225" s="82"/>
      <c r="AT225" s="82"/>
      <c r="AU225" s="82"/>
      <c r="AV225" s="82"/>
      <c r="AW225" s="82"/>
      <c r="AX225" s="82"/>
      <c r="AY225" s="82"/>
      <c r="AZ225" s="82"/>
      <c r="BA225" s="82"/>
    </row>
    <row r="226">
      <c r="A226" s="23"/>
      <c r="B226" s="23"/>
      <c r="C226" s="23"/>
      <c r="D226" s="4"/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82"/>
      <c r="AN226" s="83"/>
      <c r="AO226" s="84"/>
      <c r="AP226" s="82"/>
      <c r="AQ226" s="82"/>
      <c r="AR226" s="84"/>
      <c r="AS226" s="82"/>
      <c r="AT226" s="82"/>
      <c r="AU226" s="82"/>
      <c r="AV226" s="82"/>
      <c r="AW226" s="82"/>
      <c r="AX226" s="82"/>
      <c r="AY226" s="82"/>
      <c r="AZ226" s="82"/>
      <c r="BA226" s="82"/>
    </row>
    <row r="227">
      <c r="A227" s="23"/>
      <c r="B227" s="23"/>
      <c r="C227" s="23"/>
      <c r="D227" s="4"/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82"/>
      <c r="AN227" s="83"/>
      <c r="AO227" s="84"/>
      <c r="AP227" s="82"/>
      <c r="AQ227" s="82"/>
      <c r="AR227" s="84"/>
      <c r="AS227" s="82"/>
      <c r="AT227" s="82"/>
      <c r="AU227" s="82"/>
      <c r="AV227" s="82"/>
      <c r="AW227" s="82"/>
      <c r="AX227" s="82"/>
      <c r="AY227" s="82"/>
      <c r="AZ227" s="82"/>
      <c r="BA227" s="82"/>
    </row>
    <row r="228">
      <c r="A228" s="23"/>
      <c r="B228" s="23"/>
      <c r="C228" s="23"/>
      <c r="D228" s="4"/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82"/>
      <c r="AN228" s="83"/>
      <c r="AO228" s="84"/>
      <c r="AP228" s="82"/>
      <c r="AQ228" s="82"/>
      <c r="AR228" s="84"/>
      <c r="AS228" s="82"/>
      <c r="AT228" s="82"/>
      <c r="AU228" s="82"/>
      <c r="AV228" s="82"/>
      <c r="AW228" s="82"/>
      <c r="AX228" s="82"/>
      <c r="AY228" s="82"/>
      <c r="AZ228" s="82"/>
      <c r="BA228" s="82"/>
    </row>
    <row r="229">
      <c r="A229" s="23"/>
      <c r="B229" s="23"/>
      <c r="C229" s="23"/>
      <c r="D229" s="4"/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82"/>
      <c r="AN229" s="83"/>
      <c r="AO229" s="84"/>
      <c r="AP229" s="82"/>
      <c r="AQ229" s="82"/>
      <c r="AR229" s="84"/>
      <c r="AS229" s="82"/>
      <c r="AT229" s="82"/>
      <c r="AU229" s="82"/>
      <c r="AV229" s="82"/>
      <c r="AW229" s="82"/>
      <c r="AX229" s="82"/>
      <c r="AY229" s="82"/>
      <c r="AZ229" s="82"/>
      <c r="BA229" s="82"/>
    </row>
    <row r="230">
      <c r="A230" s="23"/>
      <c r="B230" s="23"/>
      <c r="C230" s="23"/>
      <c r="D230" s="4"/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82"/>
      <c r="AN230" s="83"/>
      <c r="AO230" s="84"/>
      <c r="AP230" s="82"/>
      <c r="AQ230" s="82"/>
      <c r="AR230" s="84"/>
      <c r="AS230" s="82"/>
      <c r="AT230" s="82"/>
      <c r="AU230" s="82"/>
      <c r="AV230" s="82"/>
      <c r="AW230" s="82"/>
      <c r="AX230" s="82"/>
      <c r="AY230" s="82"/>
      <c r="AZ230" s="82"/>
      <c r="BA230" s="82"/>
    </row>
    <row r="231">
      <c r="A231" s="23"/>
      <c r="B231" s="23"/>
      <c r="C231" s="23"/>
      <c r="D231" s="4"/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82"/>
      <c r="AN231" s="83"/>
      <c r="AO231" s="84"/>
      <c r="AP231" s="82"/>
      <c r="AQ231" s="82"/>
      <c r="AR231" s="84"/>
      <c r="AS231" s="82"/>
      <c r="AT231" s="82"/>
      <c r="AU231" s="82"/>
      <c r="AV231" s="82"/>
      <c r="AW231" s="82"/>
      <c r="AX231" s="82"/>
      <c r="AY231" s="82"/>
      <c r="AZ231" s="82"/>
      <c r="BA231" s="82"/>
    </row>
    <row r="232">
      <c r="A232" s="23"/>
      <c r="B232" s="23"/>
      <c r="C232" s="23"/>
      <c r="D232" s="4"/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82"/>
      <c r="AN232" s="83"/>
      <c r="AO232" s="84"/>
      <c r="AP232" s="82"/>
      <c r="AQ232" s="82"/>
      <c r="AR232" s="84"/>
      <c r="AS232" s="82"/>
      <c r="AT232" s="82"/>
      <c r="AU232" s="82"/>
      <c r="AV232" s="82"/>
      <c r="AW232" s="82"/>
      <c r="AX232" s="82"/>
      <c r="AY232" s="82"/>
      <c r="AZ232" s="82"/>
      <c r="BA232" s="82"/>
    </row>
    <row r="233">
      <c r="A233" s="23"/>
      <c r="B233" s="23"/>
      <c r="C233" s="23"/>
      <c r="D233" s="4"/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82"/>
      <c r="AN233" s="83"/>
      <c r="AO233" s="84"/>
      <c r="AP233" s="82"/>
      <c r="AQ233" s="82"/>
      <c r="AR233" s="84"/>
      <c r="AS233" s="82"/>
      <c r="AT233" s="82"/>
      <c r="AU233" s="82"/>
      <c r="AV233" s="82"/>
      <c r="AW233" s="82"/>
      <c r="AX233" s="82"/>
      <c r="AY233" s="82"/>
      <c r="AZ233" s="82"/>
      <c r="BA233" s="82"/>
    </row>
    <row r="234">
      <c r="A234" s="23"/>
      <c r="B234" s="23"/>
      <c r="C234" s="23"/>
      <c r="D234" s="4"/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82"/>
      <c r="AN234" s="83"/>
      <c r="AO234" s="84"/>
      <c r="AP234" s="82"/>
      <c r="AQ234" s="82"/>
      <c r="AR234" s="84"/>
      <c r="AS234" s="82"/>
      <c r="AT234" s="82"/>
      <c r="AU234" s="82"/>
      <c r="AV234" s="82"/>
      <c r="AW234" s="82"/>
      <c r="AX234" s="82"/>
      <c r="AY234" s="82"/>
      <c r="AZ234" s="82"/>
      <c r="BA234" s="82"/>
    </row>
    <row r="235">
      <c r="A235" s="23"/>
      <c r="B235" s="23"/>
      <c r="C235" s="23"/>
      <c r="D235" s="4"/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82"/>
      <c r="AN235" s="83"/>
      <c r="AO235" s="84"/>
      <c r="AP235" s="82"/>
      <c r="AQ235" s="82"/>
      <c r="AR235" s="84"/>
      <c r="AS235" s="82"/>
      <c r="AT235" s="82"/>
      <c r="AU235" s="82"/>
      <c r="AV235" s="82"/>
      <c r="AW235" s="82"/>
      <c r="AX235" s="82"/>
      <c r="AY235" s="82"/>
      <c r="AZ235" s="82"/>
      <c r="BA235" s="82"/>
    </row>
    <row r="236">
      <c r="A236" s="23"/>
      <c r="B236" s="23"/>
      <c r="C236" s="23"/>
      <c r="D236" s="4"/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82"/>
      <c r="AN236" s="83"/>
      <c r="AO236" s="84"/>
      <c r="AP236" s="82"/>
      <c r="AQ236" s="82"/>
      <c r="AR236" s="84"/>
      <c r="AS236" s="82"/>
      <c r="AT236" s="82"/>
      <c r="AU236" s="82"/>
      <c r="AV236" s="82"/>
      <c r="AW236" s="82"/>
      <c r="AX236" s="82"/>
      <c r="AY236" s="82"/>
      <c r="AZ236" s="82"/>
      <c r="BA236" s="82"/>
    </row>
    <row r="237">
      <c r="A237" s="23"/>
      <c r="B237" s="23"/>
      <c r="C237" s="23"/>
      <c r="D237" s="4"/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82"/>
      <c r="AN237" s="83"/>
      <c r="AO237" s="84"/>
      <c r="AP237" s="82"/>
      <c r="AQ237" s="82"/>
      <c r="AR237" s="84"/>
      <c r="AS237" s="82"/>
      <c r="AT237" s="82"/>
      <c r="AU237" s="82"/>
      <c r="AV237" s="82"/>
      <c r="AW237" s="82"/>
      <c r="AX237" s="82"/>
      <c r="AY237" s="82"/>
      <c r="AZ237" s="82"/>
      <c r="BA237" s="82"/>
    </row>
    <row r="238">
      <c r="A238" s="23"/>
      <c r="B238" s="23"/>
      <c r="C238" s="23"/>
      <c r="D238" s="4"/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82"/>
      <c r="AN238" s="83"/>
      <c r="AO238" s="84"/>
      <c r="AP238" s="82"/>
      <c r="AQ238" s="82"/>
      <c r="AR238" s="84"/>
      <c r="AS238" s="82"/>
      <c r="AT238" s="82"/>
      <c r="AU238" s="82"/>
      <c r="AV238" s="82"/>
      <c r="AW238" s="82"/>
      <c r="AX238" s="82"/>
      <c r="AY238" s="82"/>
      <c r="AZ238" s="82"/>
      <c r="BA238" s="82"/>
    </row>
    <row r="239">
      <c r="A239" s="23"/>
      <c r="B239" s="23"/>
      <c r="C239" s="23"/>
      <c r="D239" s="4"/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82"/>
      <c r="AN239" s="83"/>
      <c r="AO239" s="84"/>
      <c r="AP239" s="82"/>
      <c r="AQ239" s="82"/>
      <c r="AR239" s="84"/>
      <c r="AS239" s="82"/>
      <c r="AT239" s="82"/>
      <c r="AU239" s="82"/>
      <c r="AV239" s="82"/>
      <c r="AW239" s="82"/>
      <c r="AX239" s="82"/>
      <c r="AY239" s="82"/>
      <c r="AZ239" s="82"/>
      <c r="BA239" s="82"/>
    </row>
    <row r="240">
      <c r="A240" s="23"/>
      <c r="B240" s="23"/>
      <c r="C240" s="23"/>
      <c r="D240" s="4"/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82"/>
      <c r="AN240" s="83"/>
      <c r="AO240" s="84"/>
      <c r="AP240" s="82"/>
      <c r="AQ240" s="82"/>
      <c r="AR240" s="84"/>
      <c r="AS240" s="82"/>
      <c r="AT240" s="82"/>
      <c r="AU240" s="82"/>
      <c r="AV240" s="82"/>
      <c r="AW240" s="82"/>
      <c r="AX240" s="82"/>
      <c r="AY240" s="82"/>
      <c r="AZ240" s="82"/>
      <c r="BA240" s="82"/>
    </row>
    <row r="241">
      <c r="A241" s="23"/>
      <c r="B241" s="23"/>
      <c r="C241" s="23"/>
      <c r="D241" s="4"/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82"/>
      <c r="AN241" s="83"/>
      <c r="AO241" s="84"/>
      <c r="AP241" s="82"/>
      <c r="AQ241" s="82"/>
      <c r="AR241" s="84"/>
      <c r="AS241" s="82"/>
      <c r="AT241" s="82"/>
      <c r="AU241" s="82"/>
      <c r="AV241" s="82"/>
      <c r="AW241" s="82"/>
      <c r="AX241" s="82"/>
      <c r="AY241" s="82"/>
      <c r="AZ241" s="82"/>
      <c r="BA241" s="82"/>
    </row>
    <row r="242">
      <c r="A242" s="23"/>
      <c r="B242" s="23"/>
      <c r="C242" s="23"/>
      <c r="D242" s="4"/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82"/>
      <c r="AN242" s="83"/>
      <c r="AO242" s="84"/>
      <c r="AP242" s="82"/>
      <c r="AQ242" s="82"/>
      <c r="AR242" s="84"/>
      <c r="AS242" s="82"/>
      <c r="AT242" s="82"/>
      <c r="AU242" s="82"/>
      <c r="AV242" s="82"/>
      <c r="AW242" s="82"/>
      <c r="AX242" s="82"/>
      <c r="AY242" s="82"/>
      <c r="AZ242" s="82"/>
      <c r="BA242" s="82"/>
    </row>
    <row r="243">
      <c r="A243" s="23"/>
      <c r="B243" s="23"/>
      <c r="C243" s="23"/>
      <c r="D243" s="4"/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82"/>
      <c r="AN243" s="83"/>
      <c r="AO243" s="84"/>
      <c r="AP243" s="82"/>
      <c r="AQ243" s="82"/>
      <c r="AR243" s="84"/>
      <c r="AS243" s="82"/>
      <c r="AT243" s="82"/>
      <c r="AU243" s="82"/>
      <c r="AV243" s="82"/>
      <c r="AW243" s="82"/>
      <c r="AX243" s="82"/>
      <c r="AY243" s="82"/>
      <c r="AZ243" s="82"/>
      <c r="BA243" s="82"/>
    </row>
    <row r="244">
      <c r="A244" s="23"/>
      <c r="B244" s="23"/>
      <c r="C244" s="23"/>
      <c r="D244" s="4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82"/>
      <c r="AN244" s="83"/>
      <c r="AO244" s="84"/>
      <c r="AP244" s="82"/>
      <c r="AQ244" s="82"/>
      <c r="AR244" s="84"/>
      <c r="AS244" s="82"/>
      <c r="AT244" s="82"/>
      <c r="AU244" s="82"/>
      <c r="AV244" s="82"/>
      <c r="AW244" s="82"/>
      <c r="AX244" s="82"/>
      <c r="AY244" s="82"/>
      <c r="AZ244" s="82"/>
      <c r="BA244" s="82"/>
    </row>
    <row r="245">
      <c r="A245" s="23"/>
      <c r="B245" s="23"/>
      <c r="C245" s="23"/>
      <c r="D245" s="4"/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82"/>
      <c r="AN245" s="83"/>
      <c r="AO245" s="84"/>
      <c r="AP245" s="82"/>
      <c r="AQ245" s="82"/>
      <c r="AR245" s="84"/>
      <c r="AS245" s="82"/>
      <c r="AT245" s="82"/>
      <c r="AU245" s="82"/>
      <c r="AV245" s="82"/>
      <c r="AW245" s="82"/>
      <c r="AX245" s="82"/>
      <c r="AY245" s="82"/>
      <c r="AZ245" s="82"/>
      <c r="BA245" s="82"/>
    </row>
    <row r="246">
      <c r="A246" s="23"/>
      <c r="B246" s="23"/>
      <c r="C246" s="23"/>
      <c r="D246" s="4"/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82"/>
      <c r="AN246" s="83"/>
      <c r="AO246" s="84"/>
      <c r="AP246" s="82"/>
      <c r="AQ246" s="82"/>
      <c r="AR246" s="84"/>
      <c r="AS246" s="82"/>
      <c r="AT246" s="82"/>
      <c r="AU246" s="82"/>
      <c r="AV246" s="82"/>
      <c r="AW246" s="82"/>
      <c r="AX246" s="82"/>
      <c r="AY246" s="82"/>
      <c r="AZ246" s="82"/>
      <c r="BA246" s="82"/>
    </row>
    <row r="247">
      <c r="A247" s="23"/>
      <c r="B247" s="23"/>
      <c r="C247" s="23"/>
      <c r="D247" s="4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82"/>
      <c r="AN247" s="83"/>
      <c r="AO247" s="84"/>
      <c r="AP247" s="82"/>
      <c r="AQ247" s="82"/>
      <c r="AR247" s="84"/>
      <c r="AS247" s="82"/>
      <c r="AT247" s="82"/>
      <c r="AU247" s="82"/>
      <c r="AV247" s="82"/>
      <c r="AW247" s="82"/>
      <c r="AX247" s="82"/>
      <c r="AY247" s="82"/>
      <c r="AZ247" s="82"/>
      <c r="BA247" s="82"/>
    </row>
    <row r="248">
      <c r="A248" s="23"/>
      <c r="B248" s="23"/>
      <c r="C248" s="23"/>
      <c r="D248" s="4"/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82"/>
      <c r="AN248" s="83"/>
      <c r="AO248" s="84"/>
      <c r="AP248" s="82"/>
      <c r="AQ248" s="82"/>
      <c r="AR248" s="84"/>
      <c r="AS248" s="82"/>
      <c r="AT248" s="82"/>
      <c r="AU248" s="82"/>
      <c r="AV248" s="82"/>
      <c r="AW248" s="82"/>
      <c r="AX248" s="82"/>
      <c r="AY248" s="82"/>
      <c r="AZ248" s="82"/>
      <c r="BA248" s="82"/>
    </row>
    <row r="249">
      <c r="A249" s="23"/>
      <c r="B249" s="23"/>
      <c r="C249" s="23"/>
      <c r="D249" s="4"/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82"/>
      <c r="AN249" s="83"/>
      <c r="AO249" s="84"/>
      <c r="AP249" s="82"/>
      <c r="AQ249" s="82"/>
      <c r="AR249" s="84"/>
      <c r="AS249" s="82"/>
      <c r="AT249" s="82"/>
      <c r="AU249" s="82"/>
      <c r="AV249" s="82"/>
      <c r="AW249" s="82"/>
      <c r="AX249" s="82"/>
      <c r="AY249" s="82"/>
      <c r="AZ249" s="82"/>
      <c r="BA249" s="82"/>
    </row>
    <row r="250">
      <c r="A250" s="23"/>
      <c r="B250" s="23"/>
      <c r="C250" s="23"/>
      <c r="D250" s="4"/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82"/>
      <c r="AN250" s="83"/>
      <c r="AO250" s="84"/>
      <c r="AP250" s="82"/>
      <c r="AQ250" s="82"/>
      <c r="AR250" s="84"/>
      <c r="AS250" s="82"/>
      <c r="AT250" s="82"/>
      <c r="AU250" s="82"/>
      <c r="AV250" s="82"/>
      <c r="AW250" s="82"/>
      <c r="AX250" s="82"/>
      <c r="AY250" s="82"/>
      <c r="AZ250" s="82"/>
      <c r="BA250" s="82"/>
    </row>
    <row r="251">
      <c r="A251" s="23"/>
      <c r="B251" s="23"/>
      <c r="C251" s="23"/>
      <c r="D251" s="4"/>
      <c r="E251" s="3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82"/>
      <c r="AN251" s="83"/>
      <c r="AO251" s="84"/>
      <c r="AP251" s="82"/>
      <c r="AQ251" s="82"/>
      <c r="AR251" s="84"/>
      <c r="AS251" s="82"/>
      <c r="AT251" s="82"/>
      <c r="AU251" s="82"/>
      <c r="AV251" s="82"/>
      <c r="AW251" s="82"/>
      <c r="AX251" s="82"/>
      <c r="AY251" s="82"/>
      <c r="AZ251" s="82"/>
      <c r="BA251" s="82"/>
    </row>
    <row r="252">
      <c r="A252" s="23"/>
      <c r="B252" s="23"/>
      <c r="C252" s="23"/>
      <c r="D252" s="4"/>
      <c r="E252" s="3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82"/>
      <c r="AN252" s="83"/>
      <c r="AO252" s="84"/>
      <c r="AP252" s="82"/>
      <c r="AQ252" s="82"/>
      <c r="AR252" s="84"/>
      <c r="AS252" s="82"/>
      <c r="AT252" s="82"/>
      <c r="AU252" s="82"/>
      <c r="AV252" s="82"/>
      <c r="AW252" s="82"/>
      <c r="AX252" s="82"/>
      <c r="AY252" s="82"/>
      <c r="AZ252" s="82"/>
      <c r="BA252" s="82"/>
    </row>
    <row r="253">
      <c r="A253" s="23"/>
      <c r="B253" s="23"/>
      <c r="C253" s="23"/>
      <c r="D253" s="4"/>
      <c r="E253" s="3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82"/>
      <c r="AN253" s="83"/>
      <c r="AO253" s="84"/>
      <c r="AP253" s="82"/>
      <c r="AQ253" s="82"/>
      <c r="AR253" s="84"/>
      <c r="AS253" s="82"/>
      <c r="AT253" s="82"/>
      <c r="AU253" s="82"/>
      <c r="AV253" s="82"/>
      <c r="AW253" s="82"/>
      <c r="AX253" s="82"/>
      <c r="AY253" s="82"/>
      <c r="AZ253" s="82"/>
      <c r="BA253" s="82"/>
    </row>
    <row r="254">
      <c r="A254" s="23"/>
      <c r="B254" s="23"/>
      <c r="C254" s="23"/>
      <c r="D254" s="4"/>
      <c r="E254" s="3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82"/>
      <c r="AN254" s="83"/>
      <c r="AO254" s="84"/>
      <c r="AP254" s="82"/>
      <c r="AQ254" s="82"/>
      <c r="AR254" s="84"/>
      <c r="AS254" s="82"/>
      <c r="AT254" s="82"/>
      <c r="AU254" s="82"/>
      <c r="AV254" s="82"/>
      <c r="AW254" s="82"/>
      <c r="AX254" s="82"/>
      <c r="AY254" s="82"/>
      <c r="AZ254" s="82"/>
      <c r="BA254" s="82"/>
    </row>
    <row r="255">
      <c r="A255" s="23"/>
      <c r="B255" s="23"/>
      <c r="C255" s="23"/>
      <c r="D255" s="4"/>
      <c r="E255" s="3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82"/>
      <c r="AN255" s="83"/>
      <c r="AO255" s="84"/>
      <c r="AP255" s="82"/>
      <c r="AQ255" s="82"/>
      <c r="AR255" s="84"/>
      <c r="AS255" s="82"/>
      <c r="AT255" s="82"/>
      <c r="AU255" s="82"/>
      <c r="AV255" s="82"/>
      <c r="AW255" s="82"/>
      <c r="AX255" s="82"/>
      <c r="AY255" s="82"/>
      <c r="AZ255" s="82"/>
      <c r="BA255" s="82"/>
    </row>
    <row r="256">
      <c r="A256" s="23"/>
      <c r="B256" s="23"/>
      <c r="C256" s="23"/>
      <c r="D256" s="4"/>
      <c r="E256" s="3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82"/>
      <c r="AN256" s="83"/>
      <c r="AO256" s="84"/>
      <c r="AP256" s="82"/>
      <c r="AQ256" s="82"/>
      <c r="AR256" s="84"/>
      <c r="AS256" s="82"/>
      <c r="AT256" s="82"/>
      <c r="AU256" s="82"/>
      <c r="AV256" s="82"/>
      <c r="AW256" s="82"/>
      <c r="AX256" s="82"/>
      <c r="AY256" s="82"/>
      <c r="AZ256" s="82"/>
      <c r="BA256" s="82"/>
    </row>
    <row r="257">
      <c r="A257" s="23"/>
      <c r="B257" s="23"/>
      <c r="C257" s="23"/>
      <c r="D257" s="4"/>
      <c r="E257" s="3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82"/>
      <c r="AN257" s="83"/>
      <c r="AO257" s="84"/>
      <c r="AP257" s="82"/>
      <c r="AQ257" s="82"/>
      <c r="AR257" s="84"/>
      <c r="AS257" s="82"/>
      <c r="AT257" s="82"/>
      <c r="AU257" s="82"/>
      <c r="AV257" s="82"/>
      <c r="AW257" s="82"/>
      <c r="AX257" s="82"/>
      <c r="AY257" s="82"/>
      <c r="AZ257" s="82"/>
      <c r="BA257" s="82"/>
    </row>
    <row r="258">
      <c r="A258" s="23"/>
      <c r="B258" s="23"/>
      <c r="C258" s="23"/>
      <c r="D258" s="4"/>
      <c r="E258" s="3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82"/>
      <c r="AN258" s="83"/>
      <c r="AO258" s="84"/>
      <c r="AP258" s="82"/>
      <c r="AQ258" s="82"/>
      <c r="AR258" s="84"/>
      <c r="AS258" s="82"/>
      <c r="AT258" s="82"/>
      <c r="AU258" s="82"/>
      <c r="AV258" s="82"/>
      <c r="AW258" s="82"/>
      <c r="AX258" s="82"/>
      <c r="AY258" s="82"/>
      <c r="AZ258" s="82"/>
      <c r="BA258" s="82"/>
    </row>
    <row r="259">
      <c r="A259" s="23"/>
      <c r="B259" s="23"/>
      <c r="C259" s="23"/>
      <c r="D259" s="4"/>
      <c r="E259" s="3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82"/>
      <c r="AN259" s="83"/>
      <c r="AO259" s="84"/>
      <c r="AP259" s="82"/>
      <c r="AQ259" s="82"/>
      <c r="AR259" s="84"/>
      <c r="AS259" s="82"/>
      <c r="AT259" s="82"/>
      <c r="AU259" s="82"/>
      <c r="AV259" s="82"/>
      <c r="AW259" s="82"/>
      <c r="AX259" s="82"/>
      <c r="AY259" s="82"/>
      <c r="AZ259" s="82"/>
      <c r="BA259" s="82"/>
    </row>
    <row r="260">
      <c r="A260" s="23"/>
      <c r="B260" s="23"/>
      <c r="C260" s="23"/>
      <c r="D260" s="4"/>
      <c r="E260" s="3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82"/>
      <c r="AN260" s="83"/>
      <c r="AO260" s="84"/>
      <c r="AP260" s="82"/>
      <c r="AQ260" s="82"/>
      <c r="AR260" s="84"/>
      <c r="AS260" s="82"/>
      <c r="AT260" s="82"/>
      <c r="AU260" s="82"/>
      <c r="AV260" s="82"/>
      <c r="AW260" s="82"/>
      <c r="AX260" s="82"/>
      <c r="AY260" s="82"/>
      <c r="AZ260" s="82"/>
      <c r="BA260" s="82"/>
    </row>
    <row r="261">
      <c r="A261" s="23"/>
      <c r="B261" s="23"/>
      <c r="C261" s="23"/>
      <c r="D261" s="4"/>
      <c r="E261" s="3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82"/>
      <c r="AN261" s="83"/>
      <c r="AO261" s="84"/>
      <c r="AP261" s="82"/>
      <c r="AQ261" s="82"/>
      <c r="AR261" s="84"/>
      <c r="AS261" s="82"/>
      <c r="AT261" s="82"/>
      <c r="AU261" s="82"/>
      <c r="AV261" s="82"/>
      <c r="AW261" s="82"/>
      <c r="AX261" s="82"/>
      <c r="AY261" s="82"/>
      <c r="AZ261" s="82"/>
      <c r="BA261" s="82"/>
    </row>
    <row r="262">
      <c r="A262" s="23"/>
      <c r="B262" s="23"/>
      <c r="C262" s="23"/>
      <c r="D262" s="4"/>
      <c r="E262" s="3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82"/>
      <c r="AN262" s="83"/>
      <c r="AO262" s="84"/>
      <c r="AP262" s="82"/>
      <c r="AQ262" s="82"/>
      <c r="AR262" s="84"/>
      <c r="AS262" s="82"/>
      <c r="AT262" s="82"/>
      <c r="AU262" s="82"/>
      <c r="AV262" s="82"/>
      <c r="AW262" s="82"/>
      <c r="AX262" s="82"/>
      <c r="AY262" s="82"/>
      <c r="AZ262" s="82"/>
      <c r="BA262" s="82"/>
    </row>
    <row r="263">
      <c r="A263" s="23"/>
      <c r="B263" s="23"/>
      <c r="C263" s="23"/>
      <c r="D263" s="4"/>
      <c r="E263" s="3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82"/>
      <c r="AN263" s="83"/>
      <c r="AO263" s="84"/>
      <c r="AP263" s="82"/>
      <c r="AQ263" s="82"/>
      <c r="AR263" s="84"/>
      <c r="AS263" s="82"/>
      <c r="AT263" s="82"/>
      <c r="AU263" s="82"/>
      <c r="AV263" s="82"/>
      <c r="AW263" s="82"/>
      <c r="AX263" s="82"/>
      <c r="AY263" s="82"/>
      <c r="AZ263" s="82"/>
      <c r="BA263" s="82"/>
    </row>
    <row r="264">
      <c r="A264" s="23"/>
      <c r="B264" s="23"/>
      <c r="C264" s="23"/>
      <c r="D264" s="4"/>
      <c r="E264" s="3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82"/>
      <c r="AN264" s="83"/>
      <c r="AO264" s="84"/>
      <c r="AP264" s="82"/>
      <c r="AQ264" s="82"/>
      <c r="AR264" s="84"/>
      <c r="AS264" s="82"/>
      <c r="AT264" s="82"/>
      <c r="AU264" s="82"/>
      <c r="AV264" s="82"/>
      <c r="AW264" s="82"/>
      <c r="AX264" s="82"/>
      <c r="AY264" s="82"/>
      <c r="AZ264" s="82"/>
      <c r="BA264" s="82"/>
    </row>
    <row r="265">
      <c r="A265" s="23"/>
      <c r="B265" s="23"/>
      <c r="C265" s="23"/>
      <c r="D265" s="4"/>
      <c r="E265" s="3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82"/>
      <c r="AN265" s="83"/>
      <c r="AO265" s="84"/>
      <c r="AP265" s="82"/>
      <c r="AQ265" s="82"/>
      <c r="AR265" s="84"/>
      <c r="AS265" s="82"/>
      <c r="AT265" s="82"/>
      <c r="AU265" s="82"/>
      <c r="AV265" s="82"/>
      <c r="AW265" s="82"/>
      <c r="AX265" s="82"/>
      <c r="AY265" s="82"/>
      <c r="AZ265" s="82"/>
      <c r="BA265" s="82"/>
    </row>
    <row r="266">
      <c r="A266" s="23"/>
      <c r="B266" s="23"/>
      <c r="C266" s="23"/>
      <c r="D266" s="4"/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82"/>
      <c r="AN266" s="83"/>
      <c r="AO266" s="84"/>
      <c r="AP266" s="82"/>
      <c r="AQ266" s="82"/>
      <c r="AR266" s="84"/>
      <c r="AS266" s="82"/>
      <c r="AT266" s="82"/>
      <c r="AU266" s="82"/>
      <c r="AV266" s="82"/>
      <c r="AW266" s="82"/>
      <c r="AX266" s="82"/>
      <c r="AY266" s="82"/>
      <c r="AZ266" s="82"/>
      <c r="BA266" s="82"/>
    </row>
    <row r="267">
      <c r="A267" s="23"/>
      <c r="B267" s="23"/>
      <c r="C267" s="23"/>
      <c r="D267" s="4"/>
      <c r="E267" s="3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82"/>
      <c r="AN267" s="83"/>
      <c r="AO267" s="84"/>
      <c r="AP267" s="82"/>
      <c r="AQ267" s="82"/>
      <c r="AR267" s="84"/>
      <c r="AS267" s="82"/>
      <c r="AT267" s="82"/>
      <c r="AU267" s="82"/>
      <c r="AV267" s="82"/>
      <c r="AW267" s="82"/>
      <c r="AX267" s="82"/>
      <c r="AY267" s="82"/>
      <c r="AZ267" s="82"/>
      <c r="BA267" s="82"/>
    </row>
    <row r="268">
      <c r="A268" s="23"/>
      <c r="B268" s="23"/>
      <c r="C268" s="23"/>
      <c r="D268" s="4"/>
      <c r="E268" s="3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82"/>
      <c r="AN268" s="83"/>
      <c r="AO268" s="84"/>
      <c r="AP268" s="82"/>
      <c r="AQ268" s="82"/>
      <c r="AR268" s="84"/>
      <c r="AS268" s="82"/>
      <c r="AT268" s="82"/>
      <c r="AU268" s="82"/>
      <c r="AV268" s="82"/>
      <c r="AW268" s="82"/>
      <c r="AX268" s="82"/>
      <c r="AY268" s="82"/>
      <c r="AZ268" s="82"/>
      <c r="BA268" s="82"/>
    </row>
    <row r="269">
      <c r="A269" s="23"/>
      <c r="B269" s="23"/>
      <c r="C269" s="23"/>
      <c r="D269" s="4"/>
      <c r="E269" s="3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82"/>
      <c r="AN269" s="83"/>
      <c r="AO269" s="84"/>
      <c r="AP269" s="82"/>
      <c r="AQ269" s="82"/>
      <c r="AR269" s="84"/>
      <c r="AS269" s="82"/>
      <c r="AT269" s="82"/>
      <c r="AU269" s="82"/>
      <c r="AV269" s="82"/>
      <c r="AW269" s="82"/>
      <c r="AX269" s="82"/>
      <c r="AY269" s="82"/>
      <c r="AZ269" s="82"/>
      <c r="BA269" s="82"/>
    </row>
    <row r="270">
      <c r="A270" s="23"/>
      <c r="B270" s="23"/>
      <c r="C270" s="23"/>
      <c r="D270" s="4"/>
      <c r="E270" s="3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82"/>
      <c r="AN270" s="83"/>
      <c r="AO270" s="84"/>
      <c r="AP270" s="82"/>
      <c r="AQ270" s="82"/>
      <c r="AR270" s="84"/>
      <c r="AS270" s="82"/>
      <c r="AT270" s="82"/>
      <c r="AU270" s="82"/>
      <c r="AV270" s="82"/>
      <c r="AW270" s="82"/>
      <c r="AX270" s="82"/>
      <c r="AY270" s="82"/>
      <c r="AZ270" s="82"/>
      <c r="BA270" s="82"/>
    </row>
    <row r="271">
      <c r="A271" s="23"/>
      <c r="B271" s="23"/>
      <c r="C271" s="23"/>
      <c r="D271" s="4"/>
      <c r="E271" s="3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82"/>
      <c r="AN271" s="83"/>
      <c r="AO271" s="84"/>
      <c r="AP271" s="82"/>
      <c r="AQ271" s="82"/>
      <c r="AR271" s="84"/>
      <c r="AS271" s="82"/>
      <c r="AT271" s="82"/>
      <c r="AU271" s="82"/>
      <c r="AV271" s="82"/>
      <c r="AW271" s="82"/>
      <c r="AX271" s="82"/>
      <c r="AY271" s="82"/>
      <c r="AZ271" s="82"/>
      <c r="BA271" s="82"/>
    </row>
    <row r="272">
      <c r="A272" s="23"/>
      <c r="B272" s="23"/>
      <c r="C272" s="23"/>
      <c r="D272" s="4"/>
      <c r="E272" s="3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82"/>
      <c r="AN272" s="83"/>
      <c r="AO272" s="84"/>
      <c r="AP272" s="82"/>
      <c r="AQ272" s="82"/>
      <c r="AR272" s="84"/>
      <c r="AS272" s="82"/>
      <c r="AT272" s="82"/>
      <c r="AU272" s="82"/>
      <c r="AV272" s="82"/>
      <c r="AW272" s="82"/>
      <c r="AX272" s="82"/>
      <c r="AY272" s="82"/>
      <c r="AZ272" s="82"/>
      <c r="BA272" s="82"/>
    </row>
    <row r="273">
      <c r="A273" s="23"/>
      <c r="B273" s="23"/>
      <c r="C273" s="23"/>
      <c r="D273" s="4"/>
      <c r="E273" s="3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82"/>
      <c r="AN273" s="83"/>
      <c r="AO273" s="84"/>
      <c r="AP273" s="82"/>
      <c r="AQ273" s="82"/>
      <c r="AR273" s="84"/>
      <c r="AS273" s="82"/>
      <c r="AT273" s="82"/>
      <c r="AU273" s="82"/>
      <c r="AV273" s="82"/>
      <c r="AW273" s="82"/>
      <c r="AX273" s="82"/>
      <c r="AY273" s="82"/>
      <c r="AZ273" s="82"/>
      <c r="BA273" s="82"/>
    </row>
    <row r="274">
      <c r="A274" s="23"/>
      <c r="B274" s="23"/>
      <c r="C274" s="23"/>
      <c r="D274" s="4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82"/>
      <c r="AN274" s="83"/>
      <c r="AO274" s="84"/>
      <c r="AP274" s="82"/>
      <c r="AQ274" s="82"/>
      <c r="AR274" s="84"/>
      <c r="AS274" s="82"/>
      <c r="AT274" s="82"/>
      <c r="AU274" s="82"/>
      <c r="AV274" s="82"/>
      <c r="AW274" s="82"/>
      <c r="AX274" s="82"/>
      <c r="AY274" s="82"/>
      <c r="AZ274" s="82"/>
      <c r="BA274" s="82"/>
    </row>
    <row r="275">
      <c r="A275" s="23"/>
      <c r="B275" s="23"/>
      <c r="C275" s="23"/>
      <c r="D275" s="4"/>
      <c r="E275" s="3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82"/>
      <c r="AN275" s="83"/>
      <c r="AO275" s="84"/>
      <c r="AP275" s="82"/>
      <c r="AQ275" s="82"/>
      <c r="AR275" s="84"/>
      <c r="AS275" s="82"/>
      <c r="AT275" s="82"/>
      <c r="AU275" s="82"/>
      <c r="AV275" s="82"/>
      <c r="AW275" s="82"/>
      <c r="AX275" s="82"/>
      <c r="AY275" s="82"/>
      <c r="AZ275" s="82"/>
      <c r="BA275" s="82"/>
    </row>
    <row r="276">
      <c r="A276" s="23"/>
      <c r="B276" s="23"/>
      <c r="C276" s="23"/>
      <c r="D276" s="4"/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82"/>
      <c r="AN276" s="83"/>
      <c r="AO276" s="84"/>
      <c r="AP276" s="82"/>
      <c r="AQ276" s="82"/>
      <c r="AR276" s="84"/>
      <c r="AS276" s="82"/>
      <c r="AT276" s="82"/>
      <c r="AU276" s="82"/>
      <c r="AV276" s="82"/>
      <c r="AW276" s="82"/>
      <c r="AX276" s="82"/>
      <c r="AY276" s="82"/>
      <c r="AZ276" s="82"/>
      <c r="BA276" s="82"/>
    </row>
    <row r="277">
      <c r="A277" s="23"/>
      <c r="B277" s="23"/>
      <c r="C277" s="23"/>
      <c r="D277" s="4"/>
      <c r="E277" s="3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82"/>
      <c r="AN277" s="83"/>
      <c r="AO277" s="84"/>
      <c r="AP277" s="82"/>
      <c r="AQ277" s="82"/>
      <c r="AR277" s="84"/>
      <c r="AS277" s="82"/>
      <c r="AT277" s="82"/>
      <c r="AU277" s="82"/>
      <c r="AV277" s="82"/>
      <c r="AW277" s="82"/>
      <c r="AX277" s="82"/>
      <c r="AY277" s="82"/>
      <c r="AZ277" s="82"/>
      <c r="BA277" s="82"/>
    </row>
    <row r="278">
      <c r="A278" s="23"/>
      <c r="B278" s="23"/>
      <c r="C278" s="23"/>
      <c r="D278" s="4"/>
      <c r="E278" s="3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82"/>
      <c r="AN278" s="83"/>
      <c r="AO278" s="84"/>
      <c r="AP278" s="82"/>
      <c r="AQ278" s="82"/>
      <c r="AR278" s="84"/>
      <c r="AS278" s="82"/>
      <c r="AT278" s="82"/>
      <c r="AU278" s="82"/>
      <c r="AV278" s="82"/>
      <c r="AW278" s="82"/>
      <c r="AX278" s="82"/>
      <c r="AY278" s="82"/>
      <c r="AZ278" s="82"/>
      <c r="BA278" s="82"/>
    </row>
    <row r="279">
      <c r="A279" s="23"/>
      <c r="B279" s="23"/>
      <c r="C279" s="23"/>
      <c r="D279" s="4"/>
      <c r="E279" s="3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82"/>
      <c r="AN279" s="83"/>
      <c r="AO279" s="84"/>
      <c r="AP279" s="82"/>
      <c r="AQ279" s="82"/>
      <c r="AR279" s="84"/>
      <c r="AS279" s="82"/>
      <c r="AT279" s="82"/>
      <c r="AU279" s="82"/>
      <c r="AV279" s="82"/>
      <c r="AW279" s="82"/>
      <c r="AX279" s="82"/>
      <c r="AY279" s="82"/>
      <c r="AZ279" s="82"/>
      <c r="BA279" s="82"/>
    </row>
    <row r="280">
      <c r="A280" s="23"/>
      <c r="B280" s="23"/>
      <c r="C280" s="23"/>
      <c r="D280" s="4"/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82"/>
      <c r="AN280" s="83"/>
      <c r="AO280" s="84"/>
      <c r="AP280" s="82"/>
      <c r="AQ280" s="82"/>
      <c r="AR280" s="84"/>
      <c r="AS280" s="82"/>
      <c r="AT280" s="82"/>
      <c r="AU280" s="82"/>
      <c r="AV280" s="82"/>
      <c r="AW280" s="82"/>
      <c r="AX280" s="82"/>
      <c r="AY280" s="82"/>
      <c r="AZ280" s="82"/>
      <c r="BA280" s="82"/>
    </row>
    <row r="281">
      <c r="A281" s="23"/>
      <c r="B281" s="23"/>
      <c r="C281" s="23"/>
      <c r="D281" s="4"/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82"/>
      <c r="AN281" s="83"/>
      <c r="AO281" s="84"/>
      <c r="AP281" s="82"/>
      <c r="AQ281" s="82"/>
      <c r="AR281" s="84"/>
      <c r="AS281" s="82"/>
      <c r="AT281" s="82"/>
      <c r="AU281" s="82"/>
      <c r="AV281" s="82"/>
      <c r="AW281" s="82"/>
      <c r="AX281" s="82"/>
      <c r="AY281" s="82"/>
      <c r="AZ281" s="82"/>
      <c r="BA281" s="82"/>
    </row>
    <row r="282">
      <c r="A282" s="23"/>
      <c r="B282" s="23"/>
      <c r="C282" s="23"/>
      <c r="D282" s="4"/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82"/>
      <c r="AN282" s="83"/>
      <c r="AO282" s="84"/>
      <c r="AP282" s="82"/>
      <c r="AQ282" s="82"/>
      <c r="AR282" s="84"/>
      <c r="AS282" s="82"/>
      <c r="AT282" s="82"/>
      <c r="AU282" s="82"/>
      <c r="AV282" s="82"/>
      <c r="AW282" s="82"/>
      <c r="AX282" s="82"/>
      <c r="AY282" s="82"/>
      <c r="AZ282" s="82"/>
      <c r="BA282" s="82"/>
    </row>
    <row r="283">
      <c r="A283" s="23"/>
      <c r="B283" s="23"/>
      <c r="C283" s="23"/>
      <c r="D283" s="4"/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82"/>
      <c r="AN283" s="83"/>
      <c r="AO283" s="84"/>
      <c r="AP283" s="82"/>
      <c r="AQ283" s="82"/>
      <c r="AR283" s="84"/>
      <c r="AS283" s="82"/>
      <c r="AT283" s="82"/>
      <c r="AU283" s="82"/>
      <c r="AV283" s="82"/>
      <c r="AW283" s="82"/>
      <c r="AX283" s="82"/>
      <c r="AY283" s="82"/>
      <c r="AZ283" s="82"/>
      <c r="BA283" s="82"/>
    </row>
    <row r="284">
      <c r="A284" s="23"/>
      <c r="B284" s="23"/>
      <c r="C284" s="23"/>
      <c r="D284" s="4"/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82"/>
      <c r="AN284" s="83"/>
      <c r="AO284" s="84"/>
      <c r="AP284" s="82"/>
      <c r="AQ284" s="82"/>
      <c r="AR284" s="84"/>
      <c r="AS284" s="82"/>
      <c r="AT284" s="82"/>
      <c r="AU284" s="82"/>
      <c r="AV284" s="82"/>
      <c r="AW284" s="82"/>
      <c r="AX284" s="82"/>
      <c r="AY284" s="82"/>
      <c r="AZ284" s="82"/>
      <c r="BA284" s="82"/>
    </row>
    <row r="285">
      <c r="A285" s="23"/>
      <c r="B285" s="23"/>
      <c r="C285" s="23"/>
      <c r="D285" s="4"/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82"/>
      <c r="AN285" s="83"/>
      <c r="AO285" s="84"/>
      <c r="AP285" s="82"/>
      <c r="AQ285" s="82"/>
      <c r="AR285" s="84"/>
      <c r="AS285" s="82"/>
      <c r="AT285" s="82"/>
      <c r="AU285" s="82"/>
      <c r="AV285" s="82"/>
      <c r="AW285" s="82"/>
      <c r="AX285" s="82"/>
      <c r="AY285" s="82"/>
      <c r="AZ285" s="82"/>
      <c r="BA285" s="82"/>
    </row>
    <row r="286">
      <c r="A286" s="23"/>
      <c r="B286" s="23"/>
      <c r="C286" s="23"/>
      <c r="D286" s="4"/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82"/>
      <c r="AN286" s="83"/>
      <c r="AO286" s="84"/>
      <c r="AP286" s="82"/>
      <c r="AQ286" s="82"/>
      <c r="AR286" s="84"/>
      <c r="AS286" s="82"/>
      <c r="AT286" s="82"/>
      <c r="AU286" s="82"/>
      <c r="AV286" s="82"/>
      <c r="AW286" s="82"/>
      <c r="AX286" s="82"/>
      <c r="AY286" s="82"/>
      <c r="AZ286" s="82"/>
      <c r="BA286" s="82"/>
    </row>
    <row r="287">
      <c r="A287" s="23"/>
      <c r="B287" s="23"/>
      <c r="C287" s="23"/>
      <c r="D287" s="4"/>
      <c r="E287" s="3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82"/>
      <c r="AN287" s="83"/>
      <c r="AO287" s="84"/>
      <c r="AP287" s="82"/>
      <c r="AQ287" s="82"/>
      <c r="AR287" s="84"/>
      <c r="AS287" s="82"/>
      <c r="AT287" s="82"/>
      <c r="AU287" s="82"/>
      <c r="AV287" s="82"/>
      <c r="AW287" s="82"/>
      <c r="AX287" s="82"/>
      <c r="AY287" s="82"/>
      <c r="AZ287" s="82"/>
      <c r="BA287" s="82"/>
    </row>
    <row r="288">
      <c r="A288" s="23"/>
      <c r="B288" s="23"/>
      <c r="C288" s="23"/>
      <c r="D288" s="4"/>
      <c r="E288" s="3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82"/>
      <c r="AN288" s="83"/>
      <c r="AO288" s="84"/>
      <c r="AP288" s="82"/>
      <c r="AQ288" s="82"/>
      <c r="AR288" s="84"/>
      <c r="AS288" s="82"/>
      <c r="AT288" s="82"/>
      <c r="AU288" s="82"/>
      <c r="AV288" s="82"/>
      <c r="AW288" s="82"/>
      <c r="AX288" s="82"/>
      <c r="AY288" s="82"/>
      <c r="AZ288" s="82"/>
      <c r="BA288" s="82"/>
    </row>
    <row r="289">
      <c r="A289" s="23"/>
      <c r="B289" s="23"/>
      <c r="C289" s="23"/>
      <c r="D289" s="4"/>
      <c r="E289" s="3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82"/>
      <c r="AN289" s="83"/>
      <c r="AO289" s="84"/>
      <c r="AP289" s="82"/>
      <c r="AQ289" s="82"/>
      <c r="AR289" s="84"/>
      <c r="AS289" s="82"/>
      <c r="AT289" s="82"/>
      <c r="AU289" s="82"/>
      <c r="AV289" s="82"/>
      <c r="AW289" s="82"/>
      <c r="AX289" s="82"/>
      <c r="AY289" s="82"/>
      <c r="AZ289" s="82"/>
      <c r="BA289" s="82"/>
    </row>
    <row r="290">
      <c r="A290" s="23"/>
      <c r="B290" s="23"/>
      <c r="C290" s="23"/>
      <c r="D290" s="4"/>
      <c r="E290" s="3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82"/>
      <c r="AN290" s="83"/>
      <c r="AO290" s="84"/>
      <c r="AP290" s="82"/>
      <c r="AQ290" s="82"/>
      <c r="AR290" s="84"/>
      <c r="AS290" s="82"/>
      <c r="AT290" s="82"/>
      <c r="AU290" s="82"/>
      <c r="AV290" s="82"/>
      <c r="AW290" s="82"/>
      <c r="AX290" s="82"/>
      <c r="AY290" s="82"/>
      <c r="AZ290" s="82"/>
      <c r="BA290" s="82"/>
    </row>
    <row r="291">
      <c r="A291" s="23"/>
      <c r="B291" s="23"/>
      <c r="C291" s="23"/>
      <c r="D291" s="4"/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82"/>
      <c r="AN291" s="83"/>
      <c r="AO291" s="84"/>
      <c r="AP291" s="82"/>
      <c r="AQ291" s="82"/>
      <c r="AR291" s="84"/>
      <c r="AS291" s="82"/>
      <c r="AT291" s="82"/>
      <c r="AU291" s="82"/>
      <c r="AV291" s="82"/>
      <c r="AW291" s="82"/>
      <c r="AX291" s="82"/>
      <c r="AY291" s="82"/>
      <c r="AZ291" s="82"/>
      <c r="BA291" s="82"/>
    </row>
    <row r="292">
      <c r="A292" s="23"/>
      <c r="B292" s="23"/>
      <c r="C292" s="23"/>
      <c r="D292" s="4"/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82"/>
      <c r="AN292" s="83"/>
      <c r="AO292" s="84"/>
      <c r="AP292" s="82"/>
      <c r="AQ292" s="82"/>
      <c r="AR292" s="84"/>
      <c r="AS292" s="82"/>
      <c r="AT292" s="82"/>
      <c r="AU292" s="82"/>
      <c r="AV292" s="82"/>
      <c r="AW292" s="82"/>
      <c r="AX292" s="82"/>
      <c r="AY292" s="82"/>
      <c r="AZ292" s="82"/>
      <c r="BA292" s="82"/>
    </row>
    <row r="293">
      <c r="A293" s="23"/>
      <c r="B293" s="23"/>
      <c r="C293" s="23"/>
      <c r="D293" s="4"/>
      <c r="E293" s="3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82"/>
      <c r="AN293" s="83"/>
      <c r="AO293" s="84"/>
      <c r="AP293" s="82"/>
      <c r="AQ293" s="82"/>
      <c r="AR293" s="84"/>
      <c r="AS293" s="82"/>
      <c r="AT293" s="82"/>
      <c r="AU293" s="82"/>
      <c r="AV293" s="82"/>
      <c r="AW293" s="82"/>
      <c r="AX293" s="82"/>
      <c r="AY293" s="82"/>
      <c r="AZ293" s="82"/>
      <c r="BA293" s="82"/>
    </row>
    <row r="294">
      <c r="A294" s="23"/>
      <c r="B294" s="23"/>
      <c r="C294" s="23"/>
      <c r="D294" s="4"/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82"/>
      <c r="AN294" s="83"/>
      <c r="AO294" s="84"/>
      <c r="AP294" s="82"/>
      <c r="AQ294" s="82"/>
      <c r="AR294" s="84"/>
      <c r="AS294" s="82"/>
      <c r="AT294" s="82"/>
      <c r="AU294" s="82"/>
      <c r="AV294" s="82"/>
      <c r="AW294" s="82"/>
      <c r="AX294" s="82"/>
      <c r="AY294" s="82"/>
      <c r="AZ294" s="82"/>
      <c r="BA294" s="82"/>
    </row>
    <row r="295">
      <c r="A295" s="23"/>
      <c r="B295" s="23"/>
      <c r="C295" s="23"/>
      <c r="D295" s="4"/>
      <c r="E295" s="3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82"/>
      <c r="AN295" s="83"/>
      <c r="AO295" s="84"/>
      <c r="AP295" s="82"/>
      <c r="AQ295" s="82"/>
      <c r="AR295" s="84"/>
      <c r="AS295" s="82"/>
      <c r="AT295" s="82"/>
      <c r="AU295" s="82"/>
      <c r="AV295" s="82"/>
      <c r="AW295" s="82"/>
      <c r="AX295" s="82"/>
      <c r="AY295" s="82"/>
      <c r="AZ295" s="82"/>
      <c r="BA295" s="82"/>
    </row>
    <row r="296">
      <c r="A296" s="23"/>
      <c r="B296" s="23"/>
      <c r="C296" s="23"/>
      <c r="D296" s="4"/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82"/>
      <c r="AN296" s="83"/>
      <c r="AO296" s="84"/>
      <c r="AP296" s="82"/>
      <c r="AQ296" s="82"/>
      <c r="AR296" s="84"/>
      <c r="AS296" s="82"/>
      <c r="AT296" s="82"/>
      <c r="AU296" s="82"/>
      <c r="AV296" s="82"/>
      <c r="AW296" s="82"/>
      <c r="AX296" s="82"/>
      <c r="AY296" s="82"/>
      <c r="AZ296" s="82"/>
      <c r="BA296" s="82"/>
    </row>
    <row r="297">
      <c r="A297" s="23"/>
      <c r="B297" s="23"/>
      <c r="C297" s="23"/>
      <c r="D297" s="4"/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82"/>
      <c r="AN297" s="83"/>
      <c r="AO297" s="84"/>
      <c r="AP297" s="82"/>
      <c r="AQ297" s="82"/>
      <c r="AR297" s="84"/>
      <c r="AS297" s="82"/>
      <c r="AT297" s="82"/>
      <c r="AU297" s="82"/>
      <c r="AV297" s="82"/>
      <c r="AW297" s="82"/>
      <c r="AX297" s="82"/>
      <c r="AY297" s="82"/>
      <c r="AZ297" s="82"/>
      <c r="BA297" s="82"/>
    </row>
    <row r="298">
      <c r="A298" s="23"/>
      <c r="B298" s="23"/>
      <c r="C298" s="23"/>
      <c r="D298" s="4"/>
      <c r="E298" s="3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82"/>
      <c r="AN298" s="83"/>
      <c r="AO298" s="84"/>
      <c r="AP298" s="82"/>
      <c r="AQ298" s="82"/>
      <c r="AR298" s="84"/>
      <c r="AS298" s="82"/>
      <c r="AT298" s="82"/>
      <c r="AU298" s="82"/>
      <c r="AV298" s="82"/>
      <c r="AW298" s="82"/>
      <c r="AX298" s="82"/>
      <c r="AY298" s="82"/>
      <c r="AZ298" s="82"/>
      <c r="BA298" s="82"/>
    </row>
    <row r="299">
      <c r="A299" s="23"/>
      <c r="B299" s="23"/>
      <c r="C299" s="23"/>
      <c r="D299" s="4"/>
      <c r="E299" s="3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82"/>
      <c r="AN299" s="83"/>
      <c r="AO299" s="84"/>
      <c r="AP299" s="82"/>
      <c r="AQ299" s="82"/>
      <c r="AR299" s="84"/>
      <c r="AS299" s="82"/>
      <c r="AT299" s="82"/>
      <c r="AU299" s="82"/>
      <c r="AV299" s="82"/>
      <c r="AW299" s="82"/>
      <c r="AX299" s="82"/>
      <c r="AY299" s="82"/>
      <c r="AZ299" s="82"/>
      <c r="BA299" s="82"/>
    </row>
    <row r="300">
      <c r="A300" s="23"/>
      <c r="B300" s="23"/>
      <c r="C300" s="23"/>
      <c r="D300" s="4"/>
      <c r="E300" s="3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82"/>
      <c r="AN300" s="83"/>
      <c r="AO300" s="84"/>
      <c r="AP300" s="82"/>
      <c r="AQ300" s="82"/>
      <c r="AR300" s="84"/>
      <c r="AS300" s="82"/>
      <c r="AT300" s="82"/>
      <c r="AU300" s="82"/>
      <c r="AV300" s="82"/>
      <c r="AW300" s="82"/>
      <c r="AX300" s="82"/>
      <c r="AY300" s="82"/>
      <c r="AZ300" s="82"/>
      <c r="BA300" s="82"/>
    </row>
    <row r="301">
      <c r="A301" s="23"/>
      <c r="B301" s="23"/>
      <c r="C301" s="23"/>
      <c r="D301" s="4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82"/>
      <c r="AN301" s="83"/>
      <c r="AO301" s="84"/>
      <c r="AP301" s="82"/>
      <c r="AQ301" s="82"/>
      <c r="AR301" s="84"/>
      <c r="AS301" s="82"/>
      <c r="AT301" s="82"/>
      <c r="AU301" s="82"/>
      <c r="AV301" s="82"/>
      <c r="AW301" s="82"/>
      <c r="AX301" s="82"/>
      <c r="AY301" s="82"/>
      <c r="AZ301" s="82"/>
      <c r="BA301" s="82"/>
    </row>
    <row r="302">
      <c r="A302" s="23"/>
      <c r="B302" s="23"/>
      <c r="C302" s="23"/>
      <c r="D302" s="4"/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82"/>
      <c r="AN302" s="83"/>
      <c r="AO302" s="84"/>
      <c r="AP302" s="82"/>
      <c r="AQ302" s="82"/>
      <c r="AR302" s="84"/>
      <c r="AS302" s="82"/>
      <c r="AT302" s="82"/>
      <c r="AU302" s="82"/>
      <c r="AV302" s="82"/>
      <c r="AW302" s="82"/>
      <c r="AX302" s="82"/>
      <c r="AY302" s="82"/>
      <c r="AZ302" s="82"/>
      <c r="BA302" s="82"/>
    </row>
    <row r="303">
      <c r="A303" s="23"/>
      <c r="B303" s="23"/>
      <c r="C303" s="23"/>
      <c r="D303" s="4"/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82"/>
      <c r="AN303" s="83"/>
      <c r="AO303" s="84"/>
      <c r="AP303" s="82"/>
      <c r="AQ303" s="82"/>
      <c r="AR303" s="84"/>
      <c r="AS303" s="82"/>
      <c r="AT303" s="82"/>
      <c r="AU303" s="82"/>
      <c r="AV303" s="82"/>
      <c r="AW303" s="82"/>
      <c r="AX303" s="82"/>
      <c r="AY303" s="82"/>
      <c r="AZ303" s="82"/>
      <c r="BA303" s="82"/>
    </row>
    <row r="304">
      <c r="A304" s="23"/>
      <c r="B304" s="23"/>
      <c r="C304" s="23"/>
      <c r="D304" s="4"/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82"/>
      <c r="AN304" s="83"/>
      <c r="AO304" s="84"/>
      <c r="AP304" s="82"/>
      <c r="AQ304" s="82"/>
      <c r="AR304" s="84"/>
      <c r="AS304" s="82"/>
      <c r="AT304" s="82"/>
      <c r="AU304" s="82"/>
      <c r="AV304" s="82"/>
      <c r="AW304" s="82"/>
      <c r="AX304" s="82"/>
      <c r="AY304" s="82"/>
      <c r="AZ304" s="82"/>
      <c r="BA304" s="82"/>
    </row>
    <row r="305">
      <c r="A305" s="23"/>
      <c r="B305" s="23"/>
      <c r="C305" s="23"/>
      <c r="D305" s="4"/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82"/>
      <c r="AN305" s="83"/>
      <c r="AO305" s="84"/>
      <c r="AP305" s="82"/>
      <c r="AQ305" s="82"/>
      <c r="AR305" s="84"/>
      <c r="AS305" s="82"/>
      <c r="AT305" s="82"/>
      <c r="AU305" s="82"/>
      <c r="AV305" s="82"/>
      <c r="AW305" s="82"/>
      <c r="AX305" s="82"/>
      <c r="AY305" s="82"/>
      <c r="AZ305" s="82"/>
      <c r="BA305" s="82"/>
    </row>
    <row r="306">
      <c r="A306" s="23"/>
      <c r="B306" s="23"/>
      <c r="C306" s="23"/>
      <c r="D306" s="4"/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82"/>
      <c r="AN306" s="83"/>
      <c r="AO306" s="84"/>
      <c r="AP306" s="82"/>
      <c r="AQ306" s="82"/>
      <c r="AR306" s="84"/>
      <c r="AS306" s="82"/>
      <c r="AT306" s="82"/>
      <c r="AU306" s="82"/>
      <c r="AV306" s="82"/>
      <c r="AW306" s="82"/>
      <c r="AX306" s="82"/>
      <c r="AY306" s="82"/>
      <c r="AZ306" s="82"/>
      <c r="BA306" s="82"/>
    </row>
    <row r="307">
      <c r="A307" s="23"/>
      <c r="B307" s="23"/>
      <c r="C307" s="23"/>
      <c r="D307" s="4"/>
      <c r="E307" s="3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82"/>
      <c r="AN307" s="83"/>
      <c r="AO307" s="84"/>
      <c r="AP307" s="82"/>
      <c r="AQ307" s="82"/>
      <c r="AR307" s="84"/>
      <c r="AS307" s="82"/>
      <c r="AT307" s="82"/>
      <c r="AU307" s="82"/>
      <c r="AV307" s="82"/>
      <c r="AW307" s="82"/>
      <c r="AX307" s="82"/>
      <c r="AY307" s="82"/>
      <c r="AZ307" s="82"/>
      <c r="BA307" s="82"/>
    </row>
    <row r="308">
      <c r="A308" s="23"/>
      <c r="B308" s="23"/>
      <c r="C308" s="23"/>
      <c r="D308" s="4"/>
      <c r="E308" s="3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82"/>
      <c r="AN308" s="83"/>
      <c r="AO308" s="84"/>
      <c r="AP308" s="82"/>
      <c r="AQ308" s="82"/>
      <c r="AR308" s="84"/>
      <c r="AS308" s="82"/>
      <c r="AT308" s="82"/>
      <c r="AU308" s="82"/>
      <c r="AV308" s="82"/>
      <c r="AW308" s="82"/>
      <c r="AX308" s="82"/>
      <c r="AY308" s="82"/>
      <c r="AZ308" s="82"/>
      <c r="BA308" s="82"/>
    </row>
    <row r="309">
      <c r="A309" s="23"/>
      <c r="B309" s="23"/>
      <c r="C309" s="23"/>
      <c r="D309" s="4"/>
      <c r="E309" s="3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82"/>
      <c r="AN309" s="83"/>
      <c r="AO309" s="84"/>
      <c r="AP309" s="82"/>
      <c r="AQ309" s="82"/>
      <c r="AR309" s="84"/>
      <c r="AS309" s="82"/>
      <c r="AT309" s="82"/>
      <c r="AU309" s="82"/>
      <c r="AV309" s="82"/>
      <c r="AW309" s="82"/>
      <c r="AX309" s="82"/>
      <c r="AY309" s="82"/>
      <c r="AZ309" s="82"/>
      <c r="BA309" s="82"/>
    </row>
    <row r="310">
      <c r="A310" s="23"/>
      <c r="B310" s="23"/>
      <c r="C310" s="23"/>
      <c r="D310" s="4"/>
      <c r="E310" s="3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82"/>
      <c r="AN310" s="83"/>
      <c r="AO310" s="84"/>
      <c r="AP310" s="82"/>
      <c r="AQ310" s="82"/>
      <c r="AR310" s="84"/>
      <c r="AS310" s="82"/>
      <c r="AT310" s="82"/>
      <c r="AU310" s="82"/>
      <c r="AV310" s="82"/>
      <c r="AW310" s="82"/>
      <c r="AX310" s="82"/>
      <c r="AY310" s="82"/>
      <c r="AZ310" s="82"/>
      <c r="BA310" s="82"/>
    </row>
    <row r="311">
      <c r="A311" s="23"/>
      <c r="B311" s="23"/>
      <c r="C311" s="23"/>
      <c r="D311" s="4"/>
      <c r="E311" s="3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82"/>
      <c r="AN311" s="83"/>
      <c r="AO311" s="84"/>
      <c r="AP311" s="82"/>
      <c r="AQ311" s="82"/>
      <c r="AR311" s="84"/>
      <c r="AS311" s="82"/>
      <c r="AT311" s="82"/>
      <c r="AU311" s="82"/>
      <c r="AV311" s="82"/>
      <c r="AW311" s="82"/>
      <c r="AX311" s="82"/>
      <c r="AY311" s="82"/>
      <c r="AZ311" s="82"/>
      <c r="BA311" s="82"/>
    </row>
    <row r="312">
      <c r="A312" s="23"/>
      <c r="B312" s="23"/>
      <c r="C312" s="23"/>
      <c r="D312" s="4"/>
      <c r="E312" s="3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82"/>
      <c r="AN312" s="83"/>
      <c r="AO312" s="84"/>
      <c r="AP312" s="82"/>
      <c r="AQ312" s="82"/>
      <c r="AR312" s="84"/>
      <c r="AS312" s="82"/>
      <c r="AT312" s="82"/>
      <c r="AU312" s="82"/>
      <c r="AV312" s="82"/>
      <c r="AW312" s="82"/>
      <c r="AX312" s="82"/>
      <c r="AY312" s="82"/>
      <c r="AZ312" s="82"/>
      <c r="BA312" s="82"/>
    </row>
    <row r="313">
      <c r="A313" s="23"/>
      <c r="B313" s="23"/>
      <c r="C313" s="23"/>
      <c r="D313" s="4"/>
      <c r="E313" s="3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82"/>
      <c r="AN313" s="83"/>
      <c r="AO313" s="84"/>
      <c r="AP313" s="82"/>
      <c r="AQ313" s="82"/>
      <c r="AR313" s="84"/>
      <c r="AS313" s="82"/>
      <c r="AT313" s="82"/>
      <c r="AU313" s="82"/>
      <c r="AV313" s="82"/>
      <c r="AW313" s="82"/>
      <c r="AX313" s="82"/>
      <c r="AY313" s="82"/>
      <c r="AZ313" s="82"/>
      <c r="BA313" s="82"/>
    </row>
    <row r="314">
      <c r="A314" s="23"/>
      <c r="B314" s="23"/>
      <c r="C314" s="23"/>
      <c r="D314" s="4"/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82"/>
      <c r="AN314" s="83"/>
      <c r="AO314" s="84"/>
      <c r="AP314" s="82"/>
      <c r="AQ314" s="82"/>
      <c r="AR314" s="84"/>
      <c r="AS314" s="82"/>
      <c r="AT314" s="82"/>
      <c r="AU314" s="82"/>
      <c r="AV314" s="82"/>
      <c r="AW314" s="82"/>
      <c r="AX314" s="82"/>
      <c r="AY314" s="82"/>
      <c r="AZ314" s="82"/>
      <c r="BA314" s="82"/>
    </row>
    <row r="315">
      <c r="A315" s="23"/>
      <c r="B315" s="23"/>
      <c r="C315" s="23"/>
      <c r="D315" s="4"/>
      <c r="E315" s="3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82"/>
      <c r="AN315" s="83"/>
      <c r="AO315" s="84"/>
      <c r="AP315" s="82"/>
      <c r="AQ315" s="82"/>
      <c r="AR315" s="84"/>
      <c r="AS315" s="82"/>
      <c r="AT315" s="82"/>
      <c r="AU315" s="82"/>
      <c r="AV315" s="82"/>
      <c r="AW315" s="82"/>
      <c r="AX315" s="82"/>
      <c r="AY315" s="82"/>
      <c r="AZ315" s="82"/>
      <c r="BA315" s="82"/>
    </row>
    <row r="316">
      <c r="A316" s="23"/>
      <c r="B316" s="23"/>
      <c r="C316" s="23"/>
      <c r="D316" s="4"/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82"/>
      <c r="AN316" s="83"/>
      <c r="AO316" s="84"/>
      <c r="AP316" s="82"/>
      <c r="AQ316" s="82"/>
      <c r="AR316" s="84"/>
      <c r="AS316" s="82"/>
      <c r="AT316" s="82"/>
      <c r="AU316" s="82"/>
      <c r="AV316" s="82"/>
      <c r="AW316" s="82"/>
      <c r="AX316" s="82"/>
      <c r="AY316" s="82"/>
      <c r="AZ316" s="82"/>
      <c r="BA316" s="82"/>
    </row>
    <row r="317">
      <c r="A317" s="23"/>
      <c r="B317" s="23"/>
      <c r="C317" s="23"/>
      <c r="D317" s="4"/>
      <c r="E317" s="3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82"/>
      <c r="AN317" s="83"/>
      <c r="AO317" s="84"/>
      <c r="AP317" s="82"/>
      <c r="AQ317" s="82"/>
      <c r="AR317" s="84"/>
      <c r="AS317" s="82"/>
      <c r="AT317" s="82"/>
      <c r="AU317" s="82"/>
      <c r="AV317" s="82"/>
      <c r="AW317" s="82"/>
      <c r="AX317" s="82"/>
      <c r="AY317" s="82"/>
      <c r="AZ317" s="82"/>
      <c r="BA317" s="82"/>
    </row>
    <row r="318">
      <c r="A318" s="23"/>
      <c r="B318" s="23"/>
      <c r="C318" s="23"/>
      <c r="D318" s="4"/>
      <c r="E318" s="3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82"/>
      <c r="AN318" s="83"/>
      <c r="AO318" s="84"/>
      <c r="AP318" s="82"/>
      <c r="AQ318" s="82"/>
      <c r="AR318" s="84"/>
      <c r="AS318" s="82"/>
      <c r="AT318" s="82"/>
      <c r="AU318" s="82"/>
      <c r="AV318" s="82"/>
      <c r="AW318" s="82"/>
      <c r="AX318" s="82"/>
      <c r="AY318" s="82"/>
      <c r="AZ318" s="82"/>
      <c r="BA318" s="82"/>
    </row>
    <row r="319">
      <c r="A319" s="23"/>
      <c r="B319" s="23"/>
      <c r="C319" s="23"/>
      <c r="D319" s="4"/>
      <c r="E319" s="3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82"/>
      <c r="AN319" s="83"/>
      <c r="AO319" s="84"/>
      <c r="AP319" s="82"/>
      <c r="AQ319" s="82"/>
      <c r="AR319" s="84"/>
      <c r="AS319" s="82"/>
      <c r="AT319" s="82"/>
      <c r="AU319" s="82"/>
      <c r="AV319" s="82"/>
      <c r="AW319" s="82"/>
      <c r="AX319" s="82"/>
      <c r="AY319" s="82"/>
      <c r="AZ319" s="82"/>
      <c r="BA319" s="82"/>
    </row>
    <row r="320">
      <c r="A320" s="23"/>
      <c r="B320" s="23"/>
      <c r="C320" s="23"/>
      <c r="D320" s="4"/>
      <c r="E320" s="3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82"/>
      <c r="AN320" s="83"/>
      <c r="AO320" s="84"/>
      <c r="AP320" s="82"/>
      <c r="AQ320" s="82"/>
      <c r="AR320" s="84"/>
      <c r="AS320" s="82"/>
      <c r="AT320" s="82"/>
      <c r="AU320" s="82"/>
      <c r="AV320" s="82"/>
      <c r="AW320" s="82"/>
      <c r="AX320" s="82"/>
      <c r="AY320" s="82"/>
      <c r="AZ320" s="82"/>
      <c r="BA320" s="82"/>
    </row>
    <row r="321">
      <c r="A321" s="23"/>
      <c r="B321" s="23"/>
      <c r="C321" s="23"/>
      <c r="D321" s="4"/>
      <c r="E321" s="3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82"/>
      <c r="AN321" s="83"/>
      <c r="AO321" s="84"/>
      <c r="AP321" s="82"/>
      <c r="AQ321" s="82"/>
      <c r="AR321" s="84"/>
      <c r="AS321" s="82"/>
      <c r="AT321" s="82"/>
      <c r="AU321" s="82"/>
      <c r="AV321" s="82"/>
      <c r="AW321" s="82"/>
      <c r="AX321" s="82"/>
      <c r="AY321" s="82"/>
      <c r="AZ321" s="82"/>
      <c r="BA321" s="82"/>
    </row>
    <row r="322">
      <c r="A322" s="23"/>
      <c r="B322" s="23"/>
      <c r="C322" s="23"/>
      <c r="D322" s="4"/>
      <c r="E322" s="3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82"/>
      <c r="AN322" s="83"/>
      <c r="AO322" s="84"/>
      <c r="AP322" s="82"/>
      <c r="AQ322" s="82"/>
      <c r="AR322" s="84"/>
      <c r="AS322" s="82"/>
      <c r="AT322" s="82"/>
      <c r="AU322" s="82"/>
      <c r="AV322" s="82"/>
      <c r="AW322" s="82"/>
      <c r="AX322" s="82"/>
      <c r="AY322" s="82"/>
      <c r="AZ322" s="82"/>
      <c r="BA322" s="82"/>
    </row>
    <row r="323">
      <c r="A323" s="23"/>
      <c r="B323" s="23"/>
      <c r="C323" s="23"/>
      <c r="D323" s="4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82"/>
      <c r="AN323" s="83"/>
      <c r="AO323" s="84"/>
      <c r="AP323" s="82"/>
      <c r="AQ323" s="82"/>
      <c r="AR323" s="84"/>
      <c r="AS323" s="82"/>
      <c r="AT323" s="82"/>
      <c r="AU323" s="82"/>
      <c r="AV323" s="82"/>
      <c r="AW323" s="82"/>
      <c r="AX323" s="82"/>
      <c r="AY323" s="82"/>
      <c r="AZ323" s="82"/>
      <c r="BA323" s="82"/>
    </row>
    <row r="324">
      <c r="A324" s="23"/>
      <c r="B324" s="23"/>
      <c r="C324" s="23"/>
      <c r="D324" s="4"/>
      <c r="E324" s="3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82"/>
      <c r="AN324" s="83"/>
      <c r="AO324" s="84"/>
      <c r="AP324" s="82"/>
      <c r="AQ324" s="82"/>
      <c r="AR324" s="84"/>
      <c r="AS324" s="82"/>
      <c r="AT324" s="82"/>
      <c r="AU324" s="82"/>
      <c r="AV324" s="82"/>
      <c r="AW324" s="82"/>
      <c r="AX324" s="82"/>
      <c r="AY324" s="82"/>
      <c r="AZ324" s="82"/>
      <c r="BA324" s="82"/>
    </row>
    <row r="325">
      <c r="A325" s="23"/>
      <c r="B325" s="23"/>
      <c r="C325" s="23"/>
      <c r="D325" s="4"/>
      <c r="E325" s="3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82"/>
      <c r="AN325" s="83"/>
      <c r="AO325" s="84"/>
      <c r="AP325" s="82"/>
      <c r="AQ325" s="82"/>
      <c r="AR325" s="84"/>
      <c r="AS325" s="82"/>
      <c r="AT325" s="82"/>
      <c r="AU325" s="82"/>
      <c r="AV325" s="82"/>
      <c r="AW325" s="82"/>
      <c r="AX325" s="82"/>
      <c r="AY325" s="82"/>
      <c r="AZ325" s="82"/>
      <c r="BA325" s="82"/>
    </row>
    <row r="326">
      <c r="A326" s="23"/>
      <c r="B326" s="23"/>
      <c r="C326" s="23"/>
      <c r="D326" s="4"/>
      <c r="E326" s="3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82"/>
      <c r="AN326" s="83"/>
      <c r="AO326" s="84"/>
      <c r="AP326" s="82"/>
      <c r="AQ326" s="82"/>
      <c r="AR326" s="84"/>
      <c r="AS326" s="82"/>
      <c r="AT326" s="82"/>
      <c r="AU326" s="82"/>
      <c r="AV326" s="82"/>
      <c r="AW326" s="82"/>
      <c r="AX326" s="82"/>
      <c r="AY326" s="82"/>
      <c r="AZ326" s="82"/>
      <c r="BA326" s="82"/>
    </row>
    <row r="327">
      <c r="A327" s="23"/>
      <c r="B327" s="23"/>
      <c r="C327" s="23"/>
      <c r="D327" s="4"/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82"/>
      <c r="AN327" s="83"/>
      <c r="AO327" s="84"/>
      <c r="AP327" s="82"/>
      <c r="AQ327" s="82"/>
      <c r="AR327" s="84"/>
      <c r="AS327" s="82"/>
      <c r="AT327" s="82"/>
      <c r="AU327" s="82"/>
      <c r="AV327" s="82"/>
      <c r="AW327" s="82"/>
      <c r="AX327" s="82"/>
      <c r="AY327" s="82"/>
      <c r="AZ327" s="82"/>
      <c r="BA327" s="82"/>
    </row>
    <row r="328">
      <c r="A328" s="23"/>
      <c r="B328" s="23"/>
      <c r="C328" s="23"/>
      <c r="D328" s="4"/>
      <c r="E328" s="3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82"/>
      <c r="AN328" s="83"/>
      <c r="AO328" s="84"/>
      <c r="AP328" s="82"/>
      <c r="AQ328" s="82"/>
      <c r="AR328" s="84"/>
      <c r="AS328" s="82"/>
      <c r="AT328" s="82"/>
      <c r="AU328" s="82"/>
      <c r="AV328" s="82"/>
      <c r="AW328" s="82"/>
      <c r="AX328" s="82"/>
      <c r="AY328" s="82"/>
      <c r="AZ328" s="82"/>
      <c r="BA328" s="82"/>
    </row>
    <row r="329">
      <c r="A329" s="23"/>
      <c r="B329" s="23"/>
      <c r="C329" s="23"/>
      <c r="D329" s="4"/>
      <c r="E329" s="3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82"/>
      <c r="AN329" s="83"/>
      <c r="AO329" s="84"/>
      <c r="AP329" s="82"/>
      <c r="AQ329" s="82"/>
      <c r="AR329" s="84"/>
      <c r="AS329" s="82"/>
      <c r="AT329" s="82"/>
      <c r="AU329" s="82"/>
      <c r="AV329" s="82"/>
      <c r="AW329" s="82"/>
      <c r="AX329" s="82"/>
      <c r="AY329" s="82"/>
      <c r="AZ329" s="82"/>
      <c r="BA329" s="82"/>
    </row>
    <row r="330">
      <c r="A330" s="23"/>
      <c r="B330" s="23"/>
      <c r="C330" s="23"/>
      <c r="D330" s="4"/>
      <c r="E330" s="3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82"/>
      <c r="AN330" s="83"/>
      <c r="AO330" s="84"/>
      <c r="AP330" s="82"/>
      <c r="AQ330" s="82"/>
      <c r="AR330" s="84"/>
      <c r="AS330" s="82"/>
      <c r="AT330" s="82"/>
      <c r="AU330" s="82"/>
      <c r="AV330" s="82"/>
      <c r="AW330" s="82"/>
      <c r="AX330" s="82"/>
      <c r="AY330" s="82"/>
      <c r="AZ330" s="82"/>
      <c r="BA330" s="82"/>
    </row>
    <row r="331">
      <c r="A331" s="23"/>
      <c r="B331" s="23"/>
      <c r="C331" s="23"/>
      <c r="D331" s="4"/>
      <c r="E331" s="3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82"/>
      <c r="AN331" s="83"/>
      <c r="AO331" s="84"/>
      <c r="AP331" s="82"/>
      <c r="AQ331" s="82"/>
      <c r="AR331" s="84"/>
      <c r="AS331" s="82"/>
      <c r="AT331" s="82"/>
      <c r="AU331" s="82"/>
      <c r="AV331" s="82"/>
      <c r="AW331" s="82"/>
      <c r="AX331" s="82"/>
      <c r="AY331" s="82"/>
      <c r="AZ331" s="82"/>
      <c r="BA331" s="82"/>
    </row>
    <row r="332">
      <c r="A332" s="23"/>
      <c r="B332" s="23"/>
      <c r="C332" s="23"/>
      <c r="D332" s="4"/>
      <c r="E332" s="3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82"/>
      <c r="AN332" s="83"/>
      <c r="AO332" s="84"/>
      <c r="AP332" s="82"/>
      <c r="AQ332" s="82"/>
      <c r="AR332" s="84"/>
      <c r="AS332" s="82"/>
      <c r="AT332" s="82"/>
      <c r="AU332" s="82"/>
      <c r="AV332" s="82"/>
      <c r="AW332" s="82"/>
      <c r="AX332" s="82"/>
      <c r="AY332" s="82"/>
      <c r="AZ332" s="82"/>
      <c r="BA332" s="82"/>
    </row>
    <row r="333">
      <c r="A333" s="23"/>
      <c r="B333" s="23"/>
      <c r="C333" s="23"/>
      <c r="D333" s="4"/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82"/>
      <c r="AN333" s="83"/>
      <c r="AO333" s="84"/>
      <c r="AP333" s="82"/>
      <c r="AQ333" s="82"/>
      <c r="AR333" s="84"/>
      <c r="AS333" s="82"/>
      <c r="AT333" s="82"/>
      <c r="AU333" s="82"/>
      <c r="AV333" s="82"/>
      <c r="AW333" s="82"/>
      <c r="AX333" s="82"/>
      <c r="AY333" s="82"/>
      <c r="AZ333" s="82"/>
      <c r="BA333" s="82"/>
    </row>
    <row r="334">
      <c r="A334" s="23"/>
      <c r="B334" s="23"/>
      <c r="C334" s="23"/>
      <c r="D334" s="4"/>
      <c r="E334" s="3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82"/>
      <c r="AN334" s="83"/>
      <c r="AO334" s="84"/>
      <c r="AP334" s="82"/>
      <c r="AQ334" s="82"/>
      <c r="AR334" s="84"/>
      <c r="AS334" s="82"/>
      <c r="AT334" s="82"/>
      <c r="AU334" s="82"/>
      <c r="AV334" s="82"/>
      <c r="AW334" s="82"/>
      <c r="AX334" s="82"/>
      <c r="AY334" s="82"/>
      <c r="AZ334" s="82"/>
      <c r="BA334" s="82"/>
    </row>
    <row r="335">
      <c r="A335" s="23"/>
      <c r="B335" s="23"/>
      <c r="C335" s="23"/>
      <c r="D335" s="4"/>
      <c r="E335" s="3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82"/>
      <c r="AN335" s="83"/>
      <c r="AO335" s="84"/>
      <c r="AP335" s="82"/>
      <c r="AQ335" s="82"/>
      <c r="AR335" s="84"/>
      <c r="AS335" s="82"/>
      <c r="AT335" s="82"/>
      <c r="AU335" s="82"/>
      <c r="AV335" s="82"/>
      <c r="AW335" s="82"/>
      <c r="AX335" s="82"/>
      <c r="AY335" s="82"/>
      <c r="AZ335" s="82"/>
      <c r="BA335" s="82"/>
    </row>
    <row r="336">
      <c r="A336" s="23"/>
      <c r="B336" s="23"/>
      <c r="C336" s="23"/>
      <c r="D336" s="4"/>
      <c r="E336" s="3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82"/>
      <c r="AN336" s="83"/>
      <c r="AO336" s="84"/>
      <c r="AP336" s="82"/>
      <c r="AQ336" s="82"/>
      <c r="AR336" s="84"/>
      <c r="AS336" s="82"/>
      <c r="AT336" s="82"/>
      <c r="AU336" s="82"/>
      <c r="AV336" s="82"/>
      <c r="AW336" s="82"/>
      <c r="AX336" s="82"/>
      <c r="AY336" s="82"/>
      <c r="AZ336" s="82"/>
      <c r="BA336" s="82"/>
    </row>
    <row r="337">
      <c r="A337" s="23"/>
      <c r="B337" s="23"/>
      <c r="C337" s="23"/>
      <c r="D337" s="4"/>
      <c r="E337" s="3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82"/>
      <c r="AN337" s="83"/>
      <c r="AO337" s="84"/>
      <c r="AP337" s="82"/>
      <c r="AQ337" s="82"/>
      <c r="AR337" s="84"/>
      <c r="AS337" s="82"/>
      <c r="AT337" s="82"/>
      <c r="AU337" s="82"/>
      <c r="AV337" s="82"/>
      <c r="AW337" s="82"/>
      <c r="AX337" s="82"/>
      <c r="AY337" s="82"/>
      <c r="AZ337" s="82"/>
      <c r="BA337" s="82"/>
    </row>
    <row r="338">
      <c r="A338" s="23"/>
      <c r="B338" s="23"/>
      <c r="C338" s="23"/>
      <c r="D338" s="4"/>
      <c r="E338" s="3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82"/>
      <c r="AN338" s="83"/>
      <c r="AO338" s="84"/>
      <c r="AP338" s="82"/>
      <c r="AQ338" s="82"/>
      <c r="AR338" s="84"/>
      <c r="AS338" s="82"/>
      <c r="AT338" s="82"/>
      <c r="AU338" s="82"/>
      <c r="AV338" s="82"/>
      <c r="AW338" s="82"/>
      <c r="AX338" s="82"/>
      <c r="AY338" s="82"/>
      <c r="AZ338" s="82"/>
      <c r="BA338" s="82"/>
    </row>
    <row r="339">
      <c r="A339" s="23"/>
      <c r="B339" s="23"/>
      <c r="C339" s="23"/>
      <c r="D339" s="4"/>
      <c r="E339" s="3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82"/>
      <c r="AN339" s="83"/>
      <c r="AO339" s="84"/>
      <c r="AP339" s="82"/>
      <c r="AQ339" s="82"/>
      <c r="AR339" s="84"/>
      <c r="AS339" s="82"/>
      <c r="AT339" s="82"/>
      <c r="AU339" s="82"/>
      <c r="AV339" s="82"/>
      <c r="AW339" s="82"/>
      <c r="AX339" s="82"/>
      <c r="AY339" s="82"/>
      <c r="AZ339" s="82"/>
      <c r="BA339" s="82"/>
    </row>
    <row r="340">
      <c r="A340" s="23"/>
      <c r="B340" s="23"/>
      <c r="C340" s="23"/>
      <c r="D340" s="4"/>
      <c r="E340" s="3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82"/>
      <c r="AN340" s="83"/>
      <c r="AO340" s="84"/>
      <c r="AP340" s="82"/>
      <c r="AQ340" s="82"/>
      <c r="AR340" s="84"/>
      <c r="AS340" s="82"/>
      <c r="AT340" s="82"/>
      <c r="AU340" s="82"/>
      <c r="AV340" s="82"/>
      <c r="AW340" s="82"/>
      <c r="AX340" s="82"/>
      <c r="AY340" s="82"/>
      <c r="AZ340" s="82"/>
      <c r="BA340" s="82"/>
    </row>
    <row r="341">
      <c r="A341" s="23"/>
      <c r="B341" s="23"/>
      <c r="C341" s="23"/>
      <c r="D341" s="4"/>
      <c r="E341" s="3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82"/>
      <c r="AN341" s="83"/>
      <c r="AO341" s="84"/>
      <c r="AP341" s="82"/>
      <c r="AQ341" s="82"/>
      <c r="AR341" s="84"/>
      <c r="AS341" s="82"/>
      <c r="AT341" s="82"/>
      <c r="AU341" s="82"/>
      <c r="AV341" s="82"/>
      <c r="AW341" s="82"/>
      <c r="AX341" s="82"/>
      <c r="AY341" s="82"/>
      <c r="AZ341" s="82"/>
      <c r="BA341" s="82"/>
    </row>
    <row r="342">
      <c r="A342" s="23"/>
      <c r="B342" s="23"/>
      <c r="C342" s="23"/>
      <c r="D342" s="4"/>
      <c r="E342" s="3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82"/>
      <c r="AN342" s="83"/>
      <c r="AO342" s="84"/>
      <c r="AP342" s="82"/>
      <c r="AQ342" s="82"/>
      <c r="AR342" s="84"/>
      <c r="AS342" s="82"/>
      <c r="AT342" s="82"/>
      <c r="AU342" s="82"/>
      <c r="AV342" s="82"/>
      <c r="AW342" s="82"/>
      <c r="AX342" s="82"/>
      <c r="AY342" s="82"/>
      <c r="AZ342" s="82"/>
      <c r="BA342" s="82"/>
    </row>
    <row r="343">
      <c r="A343" s="23"/>
      <c r="B343" s="23"/>
      <c r="C343" s="23"/>
      <c r="D343" s="4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82"/>
      <c r="AN343" s="83"/>
      <c r="AO343" s="84"/>
      <c r="AP343" s="82"/>
      <c r="AQ343" s="82"/>
      <c r="AR343" s="84"/>
      <c r="AS343" s="82"/>
      <c r="AT343" s="82"/>
      <c r="AU343" s="82"/>
      <c r="AV343" s="82"/>
      <c r="AW343" s="82"/>
      <c r="AX343" s="82"/>
      <c r="AY343" s="82"/>
      <c r="AZ343" s="82"/>
      <c r="BA343" s="82"/>
    </row>
    <row r="344">
      <c r="A344" s="23"/>
      <c r="B344" s="23"/>
      <c r="C344" s="23"/>
      <c r="D344" s="4"/>
      <c r="E344" s="3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82"/>
      <c r="AN344" s="83"/>
      <c r="AO344" s="84"/>
      <c r="AP344" s="82"/>
      <c r="AQ344" s="82"/>
      <c r="AR344" s="84"/>
      <c r="AS344" s="82"/>
      <c r="AT344" s="82"/>
      <c r="AU344" s="82"/>
      <c r="AV344" s="82"/>
      <c r="AW344" s="82"/>
      <c r="AX344" s="82"/>
      <c r="AY344" s="82"/>
      <c r="AZ344" s="82"/>
      <c r="BA344" s="82"/>
    </row>
    <row r="345">
      <c r="A345" s="23"/>
      <c r="B345" s="23"/>
      <c r="C345" s="23"/>
      <c r="D345" s="4"/>
      <c r="E345" s="3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82"/>
      <c r="AN345" s="83"/>
      <c r="AO345" s="84"/>
      <c r="AP345" s="82"/>
      <c r="AQ345" s="82"/>
      <c r="AR345" s="84"/>
      <c r="AS345" s="82"/>
      <c r="AT345" s="82"/>
      <c r="AU345" s="82"/>
      <c r="AV345" s="82"/>
      <c r="AW345" s="82"/>
      <c r="AX345" s="82"/>
      <c r="AY345" s="82"/>
      <c r="AZ345" s="82"/>
      <c r="BA345" s="82"/>
    </row>
    <row r="346">
      <c r="A346" s="23"/>
      <c r="B346" s="23"/>
      <c r="C346" s="23"/>
      <c r="D346" s="4"/>
      <c r="E346" s="3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82"/>
      <c r="AN346" s="83"/>
      <c r="AO346" s="84"/>
      <c r="AP346" s="82"/>
      <c r="AQ346" s="82"/>
      <c r="AR346" s="84"/>
      <c r="AS346" s="82"/>
      <c r="AT346" s="82"/>
      <c r="AU346" s="82"/>
      <c r="AV346" s="82"/>
      <c r="AW346" s="82"/>
      <c r="AX346" s="82"/>
      <c r="AY346" s="82"/>
      <c r="AZ346" s="82"/>
      <c r="BA346" s="82"/>
    </row>
    <row r="347">
      <c r="A347" s="23"/>
      <c r="B347" s="23"/>
      <c r="C347" s="23"/>
      <c r="D347" s="4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82"/>
      <c r="AN347" s="83"/>
      <c r="AO347" s="84"/>
      <c r="AP347" s="82"/>
      <c r="AQ347" s="82"/>
      <c r="AR347" s="84"/>
      <c r="AS347" s="82"/>
      <c r="AT347" s="82"/>
      <c r="AU347" s="82"/>
      <c r="AV347" s="82"/>
      <c r="AW347" s="82"/>
      <c r="AX347" s="82"/>
      <c r="AY347" s="82"/>
      <c r="AZ347" s="82"/>
      <c r="BA347" s="82"/>
    </row>
    <row r="348">
      <c r="A348" s="23"/>
      <c r="B348" s="23"/>
      <c r="C348" s="23"/>
      <c r="D348" s="4"/>
      <c r="E348" s="3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82"/>
      <c r="AN348" s="83"/>
      <c r="AO348" s="84"/>
      <c r="AP348" s="82"/>
      <c r="AQ348" s="82"/>
      <c r="AR348" s="84"/>
      <c r="AS348" s="82"/>
      <c r="AT348" s="82"/>
      <c r="AU348" s="82"/>
      <c r="AV348" s="82"/>
      <c r="AW348" s="82"/>
      <c r="AX348" s="82"/>
      <c r="AY348" s="82"/>
      <c r="AZ348" s="82"/>
      <c r="BA348" s="82"/>
    </row>
    <row r="349">
      <c r="A349" s="23"/>
      <c r="B349" s="23"/>
      <c r="C349" s="23"/>
      <c r="D349" s="4"/>
      <c r="E349" s="3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82"/>
      <c r="AN349" s="83"/>
      <c r="AO349" s="84"/>
      <c r="AP349" s="82"/>
      <c r="AQ349" s="82"/>
      <c r="AR349" s="84"/>
      <c r="AS349" s="82"/>
      <c r="AT349" s="82"/>
      <c r="AU349" s="82"/>
      <c r="AV349" s="82"/>
      <c r="AW349" s="82"/>
      <c r="AX349" s="82"/>
      <c r="AY349" s="82"/>
      <c r="AZ349" s="82"/>
      <c r="BA349" s="82"/>
    </row>
    <row r="350">
      <c r="A350" s="23"/>
      <c r="B350" s="23"/>
      <c r="C350" s="23"/>
      <c r="D350" s="4"/>
      <c r="E350" s="3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82"/>
      <c r="AN350" s="83"/>
      <c r="AO350" s="84"/>
      <c r="AP350" s="82"/>
      <c r="AQ350" s="82"/>
      <c r="AR350" s="84"/>
      <c r="AS350" s="82"/>
      <c r="AT350" s="82"/>
      <c r="AU350" s="82"/>
      <c r="AV350" s="82"/>
      <c r="AW350" s="82"/>
      <c r="AX350" s="82"/>
      <c r="AY350" s="82"/>
      <c r="AZ350" s="82"/>
      <c r="BA350" s="82"/>
    </row>
    <row r="351">
      <c r="A351" s="23"/>
      <c r="B351" s="23"/>
      <c r="C351" s="23"/>
      <c r="D351" s="4"/>
      <c r="E351" s="3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82"/>
      <c r="AN351" s="83"/>
      <c r="AO351" s="84"/>
      <c r="AP351" s="82"/>
      <c r="AQ351" s="82"/>
      <c r="AR351" s="84"/>
      <c r="AS351" s="82"/>
      <c r="AT351" s="82"/>
      <c r="AU351" s="82"/>
      <c r="AV351" s="82"/>
      <c r="AW351" s="82"/>
      <c r="AX351" s="82"/>
      <c r="AY351" s="82"/>
      <c r="AZ351" s="82"/>
      <c r="BA351" s="82"/>
    </row>
    <row r="352">
      <c r="A352" s="23"/>
      <c r="B352" s="23"/>
      <c r="C352" s="23"/>
      <c r="D352" s="4"/>
      <c r="E352" s="3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82"/>
      <c r="AN352" s="83"/>
      <c r="AO352" s="84"/>
      <c r="AP352" s="82"/>
      <c r="AQ352" s="82"/>
      <c r="AR352" s="84"/>
      <c r="AS352" s="82"/>
      <c r="AT352" s="82"/>
      <c r="AU352" s="82"/>
      <c r="AV352" s="82"/>
      <c r="AW352" s="82"/>
      <c r="AX352" s="82"/>
      <c r="AY352" s="82"/>
      <c r="AZ352" s="82"/>
      <c r="BA352" s="82"/>
    </row>
    <row r="353">
      <c r="A353" s="23"/>
      <c r="B353" s="23"/>
      <c r="C353" s="23"/>
      <c r="D353" s="4"/>
      <c r="E353" s="3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82"/>
      <c r="AN353" s="83"/>
      <c r="AO353" s="84"/>
      <c r="AP353" s="82"/>
      <c r="AQ353" s="82"/>
      <c r="AR353" s="84"/>
      <c r="AS353" s="82"/>
      <c r="AT353" s="82"/>
      <c r="AU353" s="82"/>
      <c r="AV353" s="82"/>
      <c r="AW353" s="82"/>
      <c r="AX353" s="82"/>
      <c r="AY353" s="82"/>
      <c r="AZ353" s="82"/>
      <c r="BA353" s="82"/>
    </row>
    <row r="354">
      <c r="A354" s="23"/>
      <c r="B354" s="23"/>
      <c r="C354" s="23"/>
      <c r="D354" s="4"/>
      <c r="E354" s="3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82"/>
      <c r="AN354" s="83"/>
      <c r="AO354" s="84"/>
      <c r="AP354" s="82"/>
      <c r="AQ354" s="82"/>
      <c r="AR354" s="84"/>
      <c r="AS354" s="82"/>
      <c r="AT354" s="82"/>
      <c r="AU354" s="82"/>
      <c r="AV354" s="82"/>
      <c r="AW354" s="82"/>
      <c r="AX354" s="82"/>
      <c r="AY354" s="82"/>
      <c r="AZ354" s="82"/>
      <c r="BA354" s="82"/>
    </row>
    <row r="355">
      <c r="A355" s="23"/>
      <c r="B355" s="23"/>
      <c r="C355" s="23"/>
      <c r="D355" s="4"/>
      <c r="E355" s="3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82"/>
      <c r="AN355" s="83"/>
      <c r="AO355" s="84"/>
      <c r="AP355" s="82"/>
      <c r="AQ355" s="82"/>
      <c r="AR355" s="84"/>
      <c r="AS355" s="82"/>
      <c r="AT355" s="82"/>
      <c r="AU355" s="82"/>
      <c r="AV355" s="82"/>
      <c r="AW355" s="82"/>
      <c r="AX355" s="82"/>
      <c r="AY355" s="82"/>
      <c r="AZ355" s="82"/>
      <c r="BA355" s="82"/>
    </row>
    <row r="356">
      <c r="A356" s="23"/>
      <c r="B356" s="23"/>
      <c r="C356" s="23"/>
      <c r="D356" s="4"/>
      <c r="E356" s="3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82"/>
      <c r="AN356" s="83"/>
      <c r="AO356" s="84"/>
      <c r="AP356" s="82"/>
      <c r="AQ356" s="82"/>
      <c r="AR356" s="84"/>
      <c r="AS356" s="82"/>
      <c r="AT356" s="82"/>
      <c r="AU356" s="82"/>
      <c r="AV356" s="82"/>
      <c r="AW356" s="82"/>
      <c r="AX356" s="82"/>
      <c r="AY356" s="82"/>
      <c r="AZ356" s="82"/>
      <c r="BA356" s="82"/>
    </row>
    <row r="357">
      <c r="A357" s="23"/>
      <c r="B357" s="23"/>
      <c r="C357" s="23"/>
      <c r="D357" s="4"/>
      <c r="E357" s="3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82"/>
      <c r="AN357" s="83"/>
      <c r="AO357" s="84"/>
      <c r="AP357" s="82"/>
      <c r="AQ357" s="82"/>
      <c r="AR357" s="84"/>
      <c r="AS357" s="82"/>
      <c r="AT357" s="82"/>
      <c r="AU357" s="82"/>
      <c r="AV357" s="82"/>
      <c r="AW357" s="82"/>
      <c r="AX357" s="82"/>
      <c r="AY357" s="82"/>
      <c r="AZ357" s="82"/>
      <c r="BA357" s="82"/>
    </row>
    <row r="358">
      <c r="A358" s="23"/>
      <c r="B358" s="23"/>
      <c r="C358" s="23"/>
      <c r="D358" s="4"/>
      <c r="E358" s="3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82"/>
      <c r="AN358" s="83"/>
      <c r="AO358" s="84"/>
      <c r="AP358" s="82"/>
      <c r="AQ358" s="82"/>
      <c r="AR358" s="84"/>
      <c r="AS358" s="82"/>
      <c r="AT358" s="82"/>
      <c r="AU358" s="82"/>
      <c r="AV358" s="82"/>
      <c r="AW358" s="82"/>
      <c r="AX358" s="82"/>
      <c r="AY358" s="82"/>
      <c r="AZ358" s="82"/>
      <c r="BA358" s="82"/>
    </row>
    <row r="359">
      <c r="A359" s="23"/>
      <c r="B359" s="23"/>
      <c r="C359" s="23"/>
      <c r="D359" s="4"/>
      <c r="E359" s="3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82"/>
      <c r="AN359" s="83"/>
      <c r="AO359" s="84"/>
      <c r="AP359" s="82"/>
      <c r="AQ359" s="82"/>
      <c r="AR359" s="84"/>
      <c r="AS359" s="82"/>
      <c r="AT359" s="82"/>
      <c r="AU359" s="82"/>
      <c r="AV359" s="82"/>
      <c r="AW359" s="82"/>
      <c r="AX359" s="82"/>
      <c r="AY359" s="82"/>
      <c r="AZ359" s="82"/>
      <c r="BA359" s="82"/>
    </row>
    <row r="360">
      <c r="A360" s="23"/>
      <c r="B360" s="23"/>
      <c r="C360" s="23"/>
      <c r="D360" s="4"/>
      <c r="E360" s="3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82"/>
      <c r="AN360" s="83"/>
      <c r="AO360" s="84"/>
      <c r="AP360" s="82"/>
      <c r="AQ360" s="82"/>
      <c r="AR360" s="84"/>
      <c r="AS360" s="82"/>
      <c r="AT360" s="82"/>
      <c r="AU360" s="82"/>
      <c r="AV360" s="82"/>
      <c r="AW360" s="82"/>
      <c r="AX360" s="82"/>
      <c r="AY360" s="82"/>
      <c r="AZ360" s="82"/>
      <c r="BA360" s="82"/>
    </row>
    <row r="361">
      <c r="A361" s="23"/>
      <c r="B361" s="23"/>
      <c r="C361" s="23"/>
      <c r="D361" s="4"/>
      <c r="E361" s="3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82"/>
      <c r="AN361" s="83"/>
      <c r="AO361" s="84"/>
      <c r="AP361" s="82"/>
      <c r="AQ361" s="82"/>
      <c r="AR361" s="84"/>
      <c r="AS361" s="82"/>
      <c r="AT361" s="82"/>
      <c r="AU361" s="82"/>
      <c r="AV361" s="82"/>
      <c r="AW361" s="82"/>
      <c r="AX361" s="82"/>
      <c r="AY361" s="82"/>
      <c r="AZ361" s="82"/>
      <c r="BA361" s="82"/>
    </row>
    <row r="362">
      <c r="A362" s="23"/>
      <c r="B362" s="23"/>
      <c r="C362" s="23"/>
      <c r="D362" s="4"/>
      <c r="E362" s="3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82"/>
      <c r="AN362" s="83"/>
      <c r="AO362" s="84"/>
      <c r="AP362" s="82"/>
      <c r="AQ362" s="82"/>
      <c r="AR362" s="84"/>
      <c r="AS362" s="82"/>
      <c r="AT362" s="82"/>
      <c r="AU362" s="82"/>
      <c r="AV362" s="82"/>
      <c r="AW362" s="82"/>
      <c r="AX362" s="82"/>
      <c r="AY362" s="82"/>
      <c r="AZ362" s="82"/>
      <c r="BA362" s="82"/>
    </row>
    <row r="363">
      <c r="A363" s="23"/>
      <c r="B363" s="23"/>
      <c r="C363" s="23"/>
      <c r="D363" s="4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82"/>
      <c r="AN363" s="83"/>
      <c r="AO363" s="84"/>
      <c r="AP363" s="82"/>
      <c r="AQ363" s="82"/>
      <c r="AR363" s="84"/>
      <c r="AS363" s="82"/>
      <c r="AT363" s="82"/>
      <c r="AU363" s="82"/>
      <c r="AV363" s="82"/>
      <c r="AW363" s="82"/>
      <c r="AX363" s="82"/>
      <c r="AY363" s="82"/>
      <c r="AZ363" s="82"/>
      <c r="BA363" s="82"/>
    </row>
    <row r="364">
      <c r="A364" s="23"/>
      <c r="B364" s="23"/>
      <c r="C364" s="23"/>
      <c r="D364" s="4"/>
      <c r="E364" s="3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82"/>
      <c r="AN364" s="83"/>
      <c r="AO364" s="84"/>
      <c r="AP364" s="82"/>
      <c r="AQ364" s="82"/>
      <c r="AR364" s="84"/>
      <c r="AS364" s="82"/>
      <c r="AT364" s="82"/>
      <c r="AU364" s="82"/>
      <c r="AV364" s="82"/>
      <c r="AW364" s="82"/>
      <c r="AX364" s="82"/>
      <c r="AY364" s="82"/>
      <c r="AZ364" s="82"/>
      <c r="BA364" s="82"/>
    </row>
    <row r="365">
      <c r="A365" s="23"/>
      <c r="B365" s="23"/>
      <c r="C365" s="23"/>
      <c r="D365" s="4"/>
      <c r="E365" s="3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82"/>
      <c r="AN365" s="83"/>
      <c r="AO365" s="84"/>
      <c r="AP365" s="82"/>
      <c r="AQ365" s="82"/>
      <c r="AR365" s="84"/>
      <c r="AS365" s="82"/>
      <c r="AT365" s="82"/>
      <c r="AU365" s="82"/>
      <c r="AV365" s="82"/>
      <c r="AW365" s="82"/>
      <c r="AX365" s="82"/>
      <c r="AY365" s="82"/>
      <c r="AZ365" s="82"/>
      <c r="BA365" s="82"/>
    </row>
    <row r="366">
      <c r="A366" s="23"/>
      <c r="B366" s="23"/>
      <c r="C366" s="23"/>
      <c r="D366" s="4"/>
      <c r="E366" s="3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82"/>
      <c r="AN366" s="83"/>
      <c r="AO366" s="84"/>
      <c r="AP366" s="82"/>
      <c r="AQ366" s="82"/>
      <c r="AR366" s="84"/>
      <c r="AS366" s="82"/>
      <c r="AT366" s="82"/>
      <c r="AU366" s="82"/>
      <c r="AV366" s="82"/>
      <c r="AW366" s="82"/>
      <c r="AX366" s="82"/>
      <c r="AY366" s="82"/>
      <c r="AZ366" s="82"/>
      <c r="BA366" s="82"/>
    </row>
    <row r="367">
      <c r="A367" s="23"/>
      <c r="B367" s="23"/>
      <c r="C367" s="23"/>
      <c r="D367" s="4"/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82"/>
      <c r="AN367" s="83"/>
      <c r="AO367" s="84"/>
      <c r="AP367" s="82"/>
      <c r="AQ367" s="82"/>
      <c r="AR367" s="84"/>
      <c r="AS367" s="82"/>
      <c r="AT367" s="82"/>
      <c r="AU367" s="82"/>
      <c r="AV367" s="82"/>
      <c r="AW367" s="82"/>
      <c r="AX367" s="82"/>
      <c r="AY367" s="82"/>
      <c r="AZ367" s="82"/>
      <c r="BA367" s="82"/>
    </row>
    <row r="368">
      <c r="A368" s="23"/>
      <c r="B368" s="23"/>
      <c r="C368" s="23"/>
      <c r="D368" s="4"/>
      <c r="E368" s="3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82"/>
      <c r="AN368" s="83"/>
      <c r="AO368" s="84"/>
      <c r="AP368" s="82"/>
      <c r="AQ368" s="82"/>
      <c r="AR368" s="84"/>
      <c r="AS368" s="82"/>
      <c r="AT368" s="82"/>
      <c r="AU368" s="82"/>
      <c r="AV368" s="82"/>
      <c r="AW368" s="82"/>
      <c r="AX368" s="82"/>
      <c r="AY368" s="82"/>
      <c r="AZ368" s="82"/>
      <c r="BA368" s="82"/>
    </row>
    <row r="369">
      <c r="A369" s="23"/>
      <c r="B369" s="23"/>
      <c r="C369" s="23"/>
      <c r="D369" s="4"/>
      <c r="E369" s="3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82"/>
      <c r="AN369" s="83"/>
      <c r="AO369" s="84"/>
      <c r="AP369" s="82"/>
      <c r="AQ369" s="82"/>
      <c r="AR369" s="84"/>
      <c r="AS369" s="82"/>
      <c r="AT369" s="82"/>
      <c r="AU369" s="82"/>
      <c r="AV369" s="82"/>
      <c r="AW369" s="82"/>
      <c r="AX369" s="82"/>
      <c r="AY369" s="82"/>
      <c r="AZ369" s="82"/>
      <c r="BA369" s="82"/>
    </row>
    <row r="370">
      <c r="A370" s="23"/>
      <c r="B370" s="23"/>
      <c r="C370" s="23"/>
      <c r="D370" s="4"/>
      <c r="E370" s="3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82"/>
      <c r="AN370" s="83"/>
      <c r="AO370" s="84"/>
      <c r="AP370" s="82"/>
      <c r="AQ370" s="82"/>
      <c r="AR370" s="84"/>
      <c r="AS370" s="82"/>
      <c r="AT370" s="82"/>
      <c r="AU370" s="82"/>
      <c r="AV370" s="82"/>
      <c r="AW370" s="82"/>
      <c r="AX370" s="82"/>
      <c r="AY370" s="82"/>
      <c r="AZ370" s="82"/>
      <c r="BA370" s="82"/>
    </row>
    <row r="371">
      <c r="A371" s="23"/>
      <c r="B371" s="23"/>
      <c r="C371" s="23"/>
      <c r="D371" s="4"/>
      <c r="E371" s="3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82"/>
      <c r="AN371" s="83"/>
      <c r="AO371" s="84"/>
      <c r="AP371" s="82"/>
      <c r="AQ371" s="82"/>
      <c r="AR371" s="84"/>
      <c r="AS371" s="82"/>
      <c r="AT371" s="82"/>
      <c r="AU371" s="82"/>
      <c r="AV371" s="82"/>
      <c r="AW371" s="82"/>
      <c r="AX371" s="82"/>
      <c r="AY371" s="82"/>
      <c r="AZ371" s="82"/>
      <c r="BA371" s="82"/>
    </row>
    <row r="372">
      <c r="A372" s="23"/>
      <c r="B372" s="23"/>
      <c r="C372" s="23"/>
      <c r="D372" s="4"/>
      <c r="E372" s="3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82"/>
      <c r="AN372" s="83"/>
      <c r="AO372" s="84"/>
      <c r="AP372" s="82"/>
      <c r="AQ372" s="82"/>
      <c r="AR372" s="84"/>
      <c r="AS372" s="82"/>
      <c r="AT372" s="82"/>
      <c r="AU372" s="82"/>
      <c r="AV372" s="82"/>
      <c r="AW372" s="82"/>
      <c r="AX372" s="82"/>
      <c r="AY372" s="82"/>
      <c r="AZ372" s="82"/>
      <c r="BA372" s="82"/>
    </row>
    <row r="373">
      <c r="A373" s="23"/>
      <c r="B373" s="23"/>
      <c r="C373" s="23"/>
      <c r="D373" s="4"/>
      <c r="E373" s="3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82"/>
      <c r="AN373" s="83"/>
      <c r="AO373" s="84"/>
      <c r="AP373" s="82"/>
      <c r="AQ373" s="82"/>
      <c r="AR373" s="84"/>
      <c r="AS373" s="82"/>
      <c r="AT373" s="82"/>
      <c r="AU373" s="82"/>
      <c r="AV373" s="82"/>
      <c r="AW373" s="82"/>
      <c r="AX373" s="82"/>
      <c r="AY373" s="82"/>
      <c r="AZ373" s="82"/>
      <c r="BA373" s="82"/>
    </row>
    <row r="374">
      <c r="A374" s="23"/>
      <c r="B374" s="23"/>
      <c r="C374" s="23"/>
      <c r="D374" s="4"/>
      <c r="E374" s="3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82"/>
      <c r="AN374" s="83"/>
      <c r="AO374" s="84"/>
      <c r="AP374" s="82"/>
      <c r="AQ374" s="82"/>
      <c r="AR374" s="84"/>
      <c r="AS374" s="82"/>
      <c r="AT374" s="82"/>
      <c r="AU374" s="82"/>
      <c r="AV374" s="82"/>
      <c r="AW374" s="82"/>
      <c r="AX374" s="82"/>
      <c r="AY374" s="82"/>
      <c r="AZ374" s="82"/>
      <c r="BA374" s="82"/>
    </row>
    <row r="375">
      <c r="A375" s="23"/>
      <c r="B375" s="23"/>
      <c r="C375" s="23"/>
      <c r="D375" s="4"/>
      <c r="E375" s="3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82"/>
      <c r="AN375" s="83"/>
      <c r="AO375" s="84"/>
      <c r="AP375" s="82"/>
      <c r="AQ375" s="82"/>
      <c r="AR375" s="84"/>
      <c r="AS375" s="82"/>
      <c r="AT375" s="82"/>
      <c r="AU375" s="82"/>
      <c r="AV375" s="82"/>
      <c r="AW375" s="82"/>
      <c r="AX375" s="82"/>
      <c r="AY375" s="82"/>
      <c r="AZ375" s="82"/>
      <c r="BA375" s="82"/>
    </row>
    <row r="376">
      <c r="A376" s="23"/>
      <c r="B376" s="23"/>
      <c r="C376" s="23"/>
      <c r="D376" s="4"/>
      <c r="E376" s="3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82"/>
      <c r="AN376" s="83"/>
      <c r="AO376" s="84"/>
      <c r="AP376" s="82"/>
      <c r="AQ376" s="82"/>
      <c r="AR376" s="84"/>
      <c r="AS376" s="82"/>
      <c r="AT376" s="82"/>
      <c r="AU376" s="82"/>
      <c r="AV376" s="82"/>
      <c r="AW376" s="82"/>
      <c r="AX376" s="82"/>
      <c r="AY376" s="82"/>
      <c r="AZ376" s="82"/>
      <c r="BA376" s="82"/>
    </row>
    <row r="377">
      <c r="A377" s="23"/>
      <c r="B377" s="23"/>
      <c r="C377" s="23"/>
      <c r="D377" s="4"/>
      <c r="E377" s="3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82"/>
      <c r="AN377" s="83"/>
      <c r="AO377" s="84"/>
      <c r="AP377" s="82"/>
      <c r="AQ377" s="82"/>
      <c r="AR377" s="84"/>
      <c r="AS377" s="82"/>
      <c r="AT377" s="82"/>
      <c r="AU377" s="82"/>
      <c r="AV377" s="82"/>
      <c r="AW377" s="82"/>
      <c r="AX377" s="82"/>
      <c r="AY377" s="82"/>
      <c r="AZ377" s="82"/>
      <c r="BA377" s="82"/>
    </row>
    <row r="378">
      <c r="A378" s="23"/>
      <c r="B378" s="23"/>
      <c r="C378" s="23"/>
      <c r="D378" s="4"/>
      <c r="E378" s="3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82"/>
      <c r="AN378" s="83"/>
      <c r="AO378" s="84"/>
      <c r="AP378" s="82"/>
      <c r="AQ378" s="82"/>
      <c r="AR378" s="84"/>
      <c r="AS378" s="82"/>
      <c r="AT378" s="82"/>
      <c r="AU378" s="82"/>
      <c r="AV378" s="82"/>
      <c r="AW378" s="82"/>
      <c r="AX378" s="82"/>
      <c r="AY378" s="82"/>
      <c r="AZ378" s="82"/>
      <c r="BA378" s="82"/>
    </row>
    <row r="379">
      <c r="A379" s="23"/>
      <c r="B379" s="23"/>
      <c r="C379" s="23"/>
      <c r="D379" s="4"/>
      <c r="E379" s="3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82"/>
      <c r="AN379" s="83"/>
      <c r="AO379" s="84"/>
      <c r="AP379" s="82"/>
      <c r="AQ379" s="82"/>
      <c r="AR379" s="84"/>
      <c r="AS379" s="82"/>
      <c r="AT379" s="82"/>
      <c r="AU379" s="82"/>
      <c r="AV379" s="82"/>
      <c r="AW379" s="82"/>
      <c r="AX379" s="82"/>
      <c r="AY379" s="82"/>
      <c r="AZ379" s="82"/>
      <c r="BA379" s="82"/>
    </row>
    <row r="380">
      <c r="A380" s="23"/>
      <c r="B380" s="23"/>
      <c r="C380" s="23"/>
      <c r="D380" s="4"/>
      <c r="E380" s="3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82"/>
      <c r="AN380" s="83"/>
      <c r="AO380" s="84"/>
      <c r="AP380" s="82"/>
      <c r="AQ380" s="82"/>
      <c r="AR380" s="84"/>
      <c r="AS380" s="82"/>
      <c r="AT380" s="82"/>
      <c r="AU380" s="82"/>
      <c r="AV380" s="82"/>
      <c r="AW380" s="82"/>
      <c r="AX380" s="82"/>
      <c r="AY380" s="82"/>
      <c r="AZ380" s="82"/>
      <c r="BA380" s="82"/>
    </row>
    <row r="381">
      <c r="A381" s="23"/>
      <c r="B381" s="23"/>
      <c r="C381" s="23"/>
      <c r="D381" s="4"/>
      <c r="E381" s="3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82"/>
      <c r="AN381" s="83"/>
      <c r="AO381" s="84"/>
      <c r="AP381" s="82"/>
      <c r="AQ381" s="82"/>
      <c r="AR381" s="84"/>
      <c r="AS381" s="82"/>
      <c r="AT381" s="82"/>
      <c r="AU381" s="82"/>
      <c r="AV381" s="82"/>
      <c r="AW381" s="82"/>
      <c r="AX381" s="82"/>
      <c r="AY381" s="82"/>
      <c r="AZ381" s="82"/>
      <c r="BA381" s="82"/>
    </row>
    <row r="382">
      <c r="A382" s="23"/>
      <c r="B382" s="23"/>
      <c r="C382" s="23"/>
      <c r="D382" s="4"/>
      <c r="E382" s="3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82"/>
      <c r="AN382" s="83"/>
      <c r="AO382" s="84"/>
      <c r="AP382" s="82"/>
      <c r="AQ382" s="82"/>
      <c r="AR382" s="84"/>
      <c r="AS382" s="82"/>
      <c r="AT382" s="82"/>
      <c r="AU382" s="82"/>
      <c r="AV382" s="82"/>
      <c r="AW382" s="82"/>
      <c r="AX382" s="82"/>
      <c r="AY382" s="82"/>
      <c r="AZ382" s="82"/>
      <c r="BA382" s="82"/>
    </row>
    <row r="383">
      <c r="A383" s="23"/>
      <c r="B383" s="23"/>
      <c r="C383" s="23"/>
      <c r="D383" s="4"/>
      <c r="E383" s="3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82"/>
      <c r="AN383" s="83"/>
      <c r="AO383" s="84"/>
      <c r="AP383" s="82"/>
      <c r="AQ383" s="82"/>
      <c r="AR383" s="84"/>
      <c r="AS383" s="82"/>
      <c r="AT383" s="82"/>
      <c r="AU383" s="82"/>
      <c r="AV383" s="82"/>
      <c r="AW383" s="82"/>
      <c r="AX383" s="82"/>
      <c r="AY383" s="82"/>
      <c r="AZ383" s="82"/>
      <c r="BA383" s="82"/>
    </row>
    <row r="384">
      <c r="A384" s="23"/>
      <c r="B384" s="23"/>
      <c r="C384" s="23"/>
      <c r="D384" s="4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82"/>
      <c r="AN384" s="83"/>
      <c r="AO384" s="84"/>
      <c r="AP384" s="82"/>
      <c r="AQ384" s="82"/>
      <c r="AR384" s="84"/>
      <c r="AS384" s="82"/>
      <c r="AT384" s="82"/>
      <c r="AU384" s="82"/>
      <c r="AV384" s="82"/>
      <c r="AW384" s="82"/>
      <c r="AX384" s="82"/>
      <c r="AY384" s="82"/>
      <c r="AZ384" s="82"/>
      <c r="BA384" s="82"/>
    </row>
    <row r="385">
      <c r="A385" s="23"/>
      <c r="B385" s="23"/>
      <c r="C385" s="23"/>
      <c r="D385" s="4"/>
      <c r="E385" s="3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82"/>
      <c r="AN385" s="83"/>
      <c r="AO385" s="84"/>
      <c r="AP385" s="82"/>
      <c r="AQ385" s="82"/>
      <c r="AR385" s="84"/>
      <c r="AS385" s="82"/>
      <c r="AT385" s="82"/>
      <c r="AU385" s="82"/>
      <c r="AV385" s="82"/>
      <c r="AW385" s="82"/>
      <c r="AX385" s="82"/>
      <c r="AY385" s="82"/>
      <c r="AZ385" s="82"/>
      <c r="BA385" s="82"/>
    </row>
    <row r="386">
      <c r="A386" s="23"/>
      <c r="B386" s="23"/>
      <c r="C386" s="23"/>
      <c r="D386" s="4"/>
      <c r="E386" s="3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82"/>
      <c r="AN386" s="83"/>
      <c r="AO386" s="84"/>
      <c r="AP386" s="82"/>
      <c r="AQ386" s="82"/>
      <c r="AR386" s="84"/>
      <c r="AS386" s="82"/>
      <c r="AT386" s="82"/>
      <c r="AU386" s="82"/>
      <c r="AV386" s="82"/>
      <c r="AW386" s="82"/>
      <c r="AX386" s="82"/>
      <c r="AY386" s="82"/>
      <c r="AZ386" s="82"/>
      <c r="BA386" s="82"/>
    </row>
    <row r="387">
      <c r="A387" s="23"/>
      <c r="B387" s="23"/>
      <c r="C387" s="23"/>
      <c r="D387" s="4"/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82"/>
      <c r="AN387" s="83"/>
      <c r="AO387" s="84"/>
      <c r="AP387" s="82"/>
      <c r="AQ387" s="82"/>
      <c r="AR387" s="84"/>
      <c r="AS387" s="82"/>
      <c r="AT387" s="82"/>
      <c r="AU387" s="82"/>
      <c r="AV387" s="82"/>
      <c r="AW387" s="82"/>
      <c r="AX387" s="82"/>
      <c r="AY387" s="82"/>
      <c r="AZ387" s="82"/>
      <c r="BA387" s="82"/>
    </row>
    <row r="388">
      <c r="A388" s="23"/>
      <c r="B388" s="23"/>
      <c r="C388" s="23"/>
      <c r="D388" s="4"/>
      <c r="E388" s="3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82"/>
      <c r="AN388" s="83"/>
      <c r="AO388" s="84"/>
      <c r="AP388" s="82"/>
      <c r="AQ388" s="82"/>
      <c r="AR388" s="84"/>
      <c r="AS388" s="82"/>
      <c r="AT388" s="82"/>
      <c r="AU388" s="82"/>
      <c r="AV388" s="82"/>
      <c r="AW388" s="82"/>
      <c r="AX388" s="82"/>
      <c r="AY388" s="82"/>
      <c r="AZ388" s="82"/>
      <c r="BA388" s="82"/>
    </row>
    <row r="389">
      <c r="A389" s="23"/>
      <c r="B389" s="23"/>
      <c r="C389" s="23"/>
      <c r="D389" s="4"/>
      <c r="E389" s="3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82"/>
      <c r="AN389" s="83"/>
      <c r="AO389" s="84"/>
      <c r="AP389" s="82"/>
      <c r="AQ389" s="82"/>
      <c r="AR389" s="84"/>
      <c r="AS389" s="82"/>
      <c r="AT389" s="82"/>
      <c r="AU389" s="82"/>
      <c r="AV389" s="82"/>
      <c r="AW389" s="82"/>
      <c r="AX389" s="82"/>
      <c r="AY389" s="82"/>
      <c r="AZ389" s="82"/>
      <c r="BA389" s="82"/>
    </row>
    <row r="390">
      <c r="A390" s="23"/>
      <c r="B390" s="23"/>
      <c r="C390" s="23"/>
      <c r="D390" s="4"/>
      <c r="E390" s="3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82"/>
      <c r="AN390" s="83"/>
      <c r="AO390" s="84"/>
      <c r="AP390" s="82"/>
      <c r="AQ390" s="82"/>
      <c r="AR390" s="84"/>
      <c r="AS390" s="82"/>
      <c r="AT390" s="82"/>
      <c r="AU390" s="82"/>
      <c r="AV390" s="82"/>
      <c r="AW390" s="82"/>
      <c r="AX390" s="82"/>
      <c r="AY390" s="82"/>
      <c r="AZ390" s="82"/>
      <c r="BA390" s="82"/>
    </row>
    <row r="391">
      <c r="A391" s="23"/>
      <c r="B391" s="23"/>
      <c r="C391" s="23"/>
      <c r="D391" s="4"/>
      <c r="E391" s="3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82"/>
      <c r="AN391" s="83"/>
      <c r="AO391" s="84"/>
      <c r="AP391" s="82"/>
      <c r="AQ391" s="82"/>
      <c r="AR391" s="84"/>
      <c r="AS391" s="82"/>
      <c r="AT391" s="82"/>
      <c r="AU391" s="82"/>
      <c r="AV391" s="82"/>
      <c r="AW391" s="82"/>
      <c r="AX391" s="82"/>
      <c r="AY391" s="82"/>
      <c r="AZ391" s="82"/>
      <c r="BA391" s="82"/>
    </row>
    <row r="392">
      <c r="A392" s="23"/>
      <c r="B392" s="23"/>
      <c r="C392" s="23"/>
      <c r="D392" s="4"/>
      <c r="E392" s="3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82"/>
      <c r="AN392" s="83"/>
      <c r="AO392" s="84"/>
      <c r="AP392" s="82"/>
      <c r="AQ392" s="82"/>
      <c r="AR392" s="84"/>
      <c r="AS392" s="82"/>
      <c r="AT392" s="82"/>
      <c r="AU392" s="82"/>
      <c r="AV392" s="82"/>
      <c r="AW392" s="82"/>
      <c r="AX392" s="82"/>
      <c r="AY392" s="82"/>
      <c r="AZ392" s="82"/>
      <c r="BA392" s="82"/>
    </row>
    <row r="393">
      <c r="A393" s="23"/>
      <c r="B393" s="23"/>
      <c r="C393" s="23"/>
      <c r="D393" s="4"/>
      <c r="E393" s="3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82"/>
      <c r="AN393" s="83"/>
      <c r="AO393" s="84"/>
      <c r="AP393" s="82"/>
      <c r="AQ393" s="82"/>
      <c r="AR393" s="84"/>
      <c r="AS393" s="82"/>
      <c r="AT393" s="82"/>
      <c r="AU393" s="82"/>
      <c r="AV393" s="82"/>
      <c r="AW393" s="82"/>
      <c r="AX393" s="82"/>
      <c r="AY393" s="82"/>
      <c r="AZ393" s="82"/>
      <c r="BA393" s="82"/>
    </row>
    <row r="394">
      <c r="A394" s="23"/>
      <c r="B394" s="23"/>
      <c r="C394" s="23"/>
      <c r="D394" s="4"/>
      <c r="E394" s="3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82"/>
      <c r="AN394" s="83"/>
      <c r="AO394" s="84"/>
      <c r="AP394" s="82"/>
      <c r="AQ394" s="82"/>
      <c r="AR394" s="84"/>
      <c r="AS394" s="82"/>
      <c r="AT394" s="82"/>
      <c r="AU394" s="82"/>
      <c r="AV394" s="82"/>
      <c r="AW394" s="82"/>
      <c r="AX394" s="82"/>
      <c r="AY394" s="82"/>
      <c r="AZ394" s="82"/>
      <c r="BA394" s="82"/>
    </row>
    <row r="395">
      <c r="A395" s="23"/>
      <c r="B395" s="23"/>
      <c r="C395" s="23"/>
      <c r="D395" s="4"/>
      <c r="E395" s="3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82"/>
      <c r="AN395" s="83"/>
      <c r="AO395" s="84"/>
      <c r="AP395" s="82"/>
      <c r="AQ395" s="82"/>
      <c r="AR395" s="84"/>
      <c r="AS395" s="82"/>
      <c r="AT395" s="82"/>
      <c r="AU395" s="82"/>
      <c r="AV395" s="82"/>
      <c r="AW395" s="82"/>
      <c r="AX395" s="82"/>
      <c r="AY395" s="82"/>
      <c r="AZ395" s="82"/>
      <c r="BA395" s="82"/>
    </row>
    <row r="396">
      <c r="A396" s="23"/>
      <c r="B396" s="23"/>
      <c r="C396" s="23"/>
      <c r="D396" s="4"/>
      <c r="E396" s="3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82"/>
      <c r="AN396" s="83"/>
      <c r="AO396" s="84"/>
      <c r="AP396" s="82"/>
      <c r="AQ396" s="82"/>
      <c r="AR396" s="84"/>
      <c r="AS396" s="82"/>
      <c r="AT396" s="82"/>
      <c r="AU396" s="82"/>
      <c r="AV396" s="82"/>
      <c r="AW396" s="82"/>
      <c r="AX396" s="82"/>
      <c r="AY396" s="82"/>
      <c r="AZ396" s="82"/>
      <c r="BA396" s="82"/>
    </row>
    <row r="397">
      <c r="A397" s="23"/>
      <c r="B397" s="23"/>
      <c r="C397" s="23"/>
      <c r="D397" s="4"/>
      <c r="E397" s="3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82"/>
      <c r="AN397" s="83"/>
      <c r="AO397" s="84"/>
      <c r="AP397" s="82"/>
      <c r="AQ397" s="82"/>
      <c r="AR397" s="84"/>
      <c r="AS397" s="82"/>
      <c r="AT397" s="82"/>
      <c r="AU397" s="82"/>
      <c r="AV397" s="82"/>
      <c r="AW397" s="82"/>
      <c r="AX397" s="82"/>
      <c r="AY397" s="82"/>
      <c r="AZ397" s="82"/>
      <c r="BA397" s="82"/>
    </row>
    <row r="398">
      <c r="A398" s="23"/>
      <c r="B398" s="23"/>
      <c r="C398" s="23"/>
      <c r="D398" s="4"/>
      <c r="E398" s="3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82"/>
      <c r="AN398" s="83"/>
      <c r="AO398" s="84"/>
      <c r="AP398" s="82"/>
      <c r="AQ398" s="82"/>
      <c r="AR398" s="84"/>
      <c r="AS398" s="82"/>
      <c r="AT398" s="82"/>
      <c r="AU398" s="82"/>
      <c r="AV398" s="82"/>
      <c r="AW398" s="82"/>
      <c r="AX398" s="82"/>
      <c r="AY398" s="82"/>
      <c r="AZ398" s="82"/>
      <c r="BA398" s="82"/>
    </row>
    <row r="399">
      <c r="A399" s="23"/>
      <c r="B399" s="23"/>
      <c r="C399" s="23"/>
      <c r="D399" s="4"/>
      <c r="E399" s="3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82"/>
      <c r="AN399" s="83"/>
      <c r="AO399" s="84"/>
      <c r="AP399" s="82"/>
      <c r="AQ399" s="82"/>
      <c r="AR399" s="84"/>
      <c r="AS399" s="82"/>
      <c r="AT399" s="82"/>
      <c r="AU399" s="82"/>
      <c r="AV399" s="82"/>
      <c r="AW399" s="82"/>
      <c r="AX399" s="82"/>
      <c r="AY399" s="82"/>
      <c r="AZ399" s="82"/>
      <c r="BA399" s="82"/>
    </row>
    <row r="400">
      <c r="A400" s="23"/>
      <c r="B400" s="23"/>
      <c r="C400" s="23"/>
      <c r="D400" s="4"/>
      <c r="E400" s="3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82"/>
      <c r="AN400" s="83"/>
      <c r="AO400" s="84"/>
      <c r="AP400" s="82"/>
      <c r="AQ400" s="82"/>
      <c r="AR400" s="84"/>
      <c r="AS400" s="82"/>
      <c r="AT400" s="82"/>
      <c r="AU400" s="82"/>
      <c r="AV400" s="82"/>
      <c r="AW400" s="82"/>
      <c r="AX400" s="82"/>
      <c r="AY400" s="82"/>
      <c r="AZ400" s="82"/>
      <c r="BA400" s="82"/>
    </row>
    <row r="401">
      <c r="A401" s="23"/>
      <c r="B401" s="23"/>
      <c r="C401" s="23"/>
      <c r="D401" s="4"/>
      <c r="E401" s="3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82"/>
      <c r="AN401" s="83"/>
      <c r="AO401" s="84"/>
      <c r="AP401" s="82"/>
      <c r="AQ401" s="82"/>
      <c r="AR401" s="84"/>
      <c r="AS401" s="82"/>
      <c r="AT401" s="82"/>
      <c r="AU401" s="82"/>
      <c r="AV401" s="82"/>
      <c r="AW401" s="82"/>
      <c r="AX401" s="82"/>
      <c r="AY401" s="82"/>
      <c r="AZ401" s="82"/>
      <c r="BA401" s="82"/>
    </row>
    <row r="402">
      <c r="A402" s="23"/>
      <c r="B402" s="23"/>
      <c r="C402" s="23"/>
      <c r="D402" s="4"/>
      <c r="E402" s="3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82"/>
      <c r="AN402" s="83"/>
      <c r="AO402" s="84"/>
      <c r="AP402" s="82"/>
      <c r="AQ402" s="82"/>
      <c r="AR402" s="84"/>
      <c r="AS402" s="82"/>
      <c r="AT402" s="82"/>
      <c r="AU402" s="82"/>
      <c r="AV402" s="82"/>
      <c r="AW402" s="82"/>
      <c r="AX402" s="82"/>
      <c r="AY402" s="82"/>
      <c r="AZ402" s="82"/>
      <c r="BA402" s="82"/>
    </row>
    <row r="403">
      <c r="A403" s="23"/>
      <c r="B403" s="23"/>
      <c r="C403" s="23"/>
      <c r="D403" s="4"/>
      <c r="E403" s="3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82"/>
      <c r="AN403" s="83"/>
      <c r="AO403" s="84"/>
      <c r="AP403" s="82"/>
      <c r="AQ403" s="82"/>
      <c r="AR403" s="84"/>
      <c r="AS403" s="82"/>
      <c r="AT403" s="82"/>
      <c r="AU403" s="82"/>
      <c r="AV403" s="82"/>
      <c r="AW403" s="82"/>
      <c r="AX403" s="82"/>
      <c r="AY403" s="82"/>
      <c r="AZ403" s="82"/>
      <c r="BA403" s="82"/>
    </row>
    <row r="404">
      <c r="A404" s="23"/>
      <c r="B404" s="23"/>
      <c r="C404" s="23"/>
      <c r="D404" s="4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82"/>
      <c r="AN404" s="83"/>
      <c r="AO404" s="84"/>
      <c r="AP404" s="82"/>
      <c r="AQ404" s="82"/>
      <c r="AR404" s="84"/>
      <c r="AS404" s="82"/>
      <c r="AT404" s="82"/>
      <c r="AU404" s="82"/>
      <c r="AV404" s="82"/>
      <c r="AW404" s="82"/>
      <c r="AX404" s="82"/>
      <c r="AY404" s="82"/>
      <c r="AZ404" s="82"/>
      <c r="BA404" s="82"/>
    </row>
    <row r="405">
      <c r="A405" s="23"/>
      <c r="B405" s="23"/>
      <c r="C405" s="23"/>
      <c r="D405" s="4"/>
      <c r="E405" s="3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82"/>
      <c r="AN405" s="83"/>
      <c r="AO405" s="84"/>
      <c r="AP405" s="82"/>
      <c r="AQ405" s="82"/>
      <c r="AR405" s="84"/>
      <c r="AS405" s="82"/>
      <c r="AT405" s="82"/>
      <c r="AU405" s="82"/>
      <c r="AV405" s="82"/>
      <c r="AW405" s="82"/>
      <c r="AX405" s="82"/>
      <c r="AY405" s="82"/>
      <c r="AZ405" s="82"/>
      <c r="BA405" s="82"/>
    </row>
    <row r="406">
      <c r="A406" s="23"/>
      <c r="B406" s="23"/>
      <c r="C406" s="23"/>
      <c r="D406" s="4"/>
      <c r="E406" s="3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82"/>
      <c r="AN406" s="83"/>
      <c r="AO406" s="84"/>
      <c r="AP406" s="82"/>
      <c r="AQ406" s="82"/>
      <c r="AR406" s="84"/>
      <c r="AS406" s="82"/>
      <c r="AT406" s="82"/>
      <c r="AU406" s="82"/>
      <c r="AV406" s="82"/>
      <c r="AW406" s="82"/>
      <c r="AX406" s="82"/>
      <c r="AY406" s="82"/>
      <c r="AZ406" s="82"/>
      <c r="BA406" s="82"/>
    </row>
    <row r="407">
      <c r="A407" s="23"/>
      <c r="B407" s="23"/>
      <c r="C407" s="23"/>
      <c r="D407" s="4"/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82"/>
      <c r="AN407" s="83"/>
      <c r="AO407" s="84"/>
      <c r="AP407" s="82"/>
      <c r="AQ407" s="82"/>
      <c r="AR407" s="84"/>
      <c r="AS407" s="82"/>
      <c r="AT407" s="82"/>
      <c r="AU407" s="82"/>
      <c r="AV407" s="82"/>
      <c r="AW407" s="82"/>
      <c r="AX407" s="82"/>
      <c r="AY407" s="82"/>
      <c r="AZ407" s="82"/>
      <c r="BA407" s="82"/>
    </row>
    <row r="408">
      <c r="A408" s="23"/>
      <c r="B408" s="23"/>
      <c r="C408" s="23"/>
      <c r="D408" s="4"/>
      <c r="E408" s="3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82"/>
      <c r="AN408" s="83"/>
      <c r="AO408" s="84"/>
      <c r="AP408" s="82"/>
      <c r="AQ408" s="82"/>
      <c r="AR408" s="84"/>
      <c r="AS408" s="82"/>
      <c r="AT408" s="82"/>
      <c r="AU408" s="82"/>
      <c r="AV408" s="82"/>
      <c r="AW408" s="82"/>
      <c r="AX408" s="82"/>
      <c r="AY408" s="82"/>
      <c r="AZ408" s="82"/>
      <c r="BA408" s="82"/>
    </row>
    <row r="409">
      <c r="A409" s="23"/>
      <c r="B409" s="23"/>
      <c r="C409" s="23"/>
      <c r="D409" s="4"/>
      <c r="E409" s="3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82"/>
      <c r="AN409" s="83"/>
      <c r="AO409" s="84"/>
      <c r="AP409" s="82"/>
      <c r="AQ409" s="82"/>
      <c r="AR409" s="84"/>
      <c r="AS409" s="82"/>
      <c r="AT409" s="82"/>
      <c r="AU409" s="82"/>
      <c r="AV409" s="82"/>
      <c r="AW409" s="82"/>
      <c r="AX409" s="82"/>
      <c r="AY409" s="82"/>
      <c r="AZ409" s="82"/>
      <c r="BA409" s="82"/>
    </row>
    <row r="410">
      <c r="A410" s="23"/>
      <c r="B410" s="23"/>
      <c r="C410" s="23"/>
      <c r="D410" s="4"/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82"/>
      <c r="AN410" s="83"/>
      <c r="AO410" s="84"/>
      <c r="AP410" s="82"/>
      <c r="AQ410" s="82"/>
      <c r="AR410" s="84"/>
      <c r="AS410" s="82"/>
      <c r="AT410" s="82"/>
      <c r="AU410" s="82"/>
      <c r="AV410" s="82"/>
      <c r="AW410" s="82"/>
      <c r="AX410" s="82"/>
      <c r="AY410" s="82"/>
      <c r="AZ410" s="82"/>
      <c r="BA410" s="82"/>
    </row>
    <row r="411">
      <c r="A411" s="23"/>
      <c r="B411" s="23"/>
      <c r="C411" s="23"/>
      <c r="D411" s="4"/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82"/>
      <c r="AN411" s="83"/>
      <c r="AO411" s="84"/>
      <c r="AP411" s="82"/>
      <c r="AQ411" s="82"/>
      <c r="AR411" s="84"/>
      <c r="AS411" s="82"/>
      <c r="AT411" s="82"/>
      <c r="AU411" s="82"/>
      <c r="AV411" s="82"/>
      <c r="AW411" s="82"/>
      <c r="AX411" s="82"/>
      <c r="AY411" s="82"/>
      <c r="AZ411" s="82"/>
      <c r="BA411" s="82"/>
    </row>
    <row r="412">
      <c r="A412" s="23"/>
      <c r="B412" s="23"/>
      <c r="C412" s="23"/>
      <c r="D412" s="4"/>
      <c r="E412" s="3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82"/>
      <c r="AN412" s="83"/>
      <c r="AO412" s="84"/>
      <c r="AP412" s="82"/>
      <c r="AQ412" s="82"/>
      <c r="AR412" s="84"/>
      <c r="AS412" s="82"/>
      <c r="AT412" s="82"/>
      <c r="AU412" s="82"/>
      <c r="AV412" s="82"/>
      <c r="AW412" s="82"/>
      <c r="AX412" s="82"/>
      <c r="AY412" s="82"/>
      <c r="AZ412" s="82"/>
      <c r="BA412" s="82"/>
    </row>
    <row r="413">
      <c r="A413" s="23"/>
      <c r="B413" s="23"/>
      <c r="C413" s="23"/>
      <c r="D413" s="4"/>
      <c r="E413" s="3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82"/>
      <c r="AN413" s="83"/>
      <c r="AO413" s="84"/>
      <c r="AP413" s="82"/>
      <c r="AQ413" s="82"/>
      <c r="AR413" s="84"/>
      <c r="AS413" s="82"/>
      <c r="AT413" s="82"/>
      <c r="AU413" s="82"/>
      <c r="AV413" s="82"/>
      <c r="AW413" s="82"/>
      <c r="AX413" s="82"/>
      <c r="AY413" s="82"/>
      <c r="AZ413" s="82"/>
      <c r="BA413" s="82"/>
    </row>
    <row r="414">
      <c r="A414" s="23"/>
      <c r="B414" s="23"/>
      <c r="C414" s="23"/>
      <c r="D414" s="4"/>
      <c r="E414" s="3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82"/>
      <c r="AN414" s="83"/>
      <c r="AO414" s="84"/>
      <c r="AP414" s="82"/>
      <c r="AQ414" s="82"/>
      <c r="AR414" s="84"/>
      <c r="AS414" s="82"/>
      <c r="AT414" s="82"/>
      <c r="AU414" s="82"/>
      <c r="AV414" s="82"/>
      <c r="AW414" s="82"/>
      <c r="AX414" s="82"/>
      <c r="AY414" s="82"/>
      <c r="AZ414" s="82"/>
      <c r="BA414" s="82"/>
    </row>
    <row r="415">
      <c r="A415" s="23"/>
      <c r="B415" s="23"/>
      <c r="C415" s="23"/>
      <c r="D415" s="4"/>
      <c r="E415" s="3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82"/>
      <c r="AN415" s="83"/>
      <c r="AO415" s="84"/>
      <c r="AP415" s="82"/>
      <c r="AQ415" s="82"/>
      <c r="AR415" s="84"/>
      <c r="AS415" s="82"/>
      <c r="AT415" s="82"/>
      <c r="AU415" s="82"/>
      <c r="AV415" s="82"/>
      <c r="AW415" s="82"/>
      <c r="AX415" s="82"/>
      <c r="AY415" s="82"/>
      <c r="AZ415" s="82"/>
      <c r="BA415" s="82"/>
    </row>
    <row r="416">
      <c r="A416" s="23"/>
      <c r="B416" s="23"/>
      <c r="C416" s="23"/>
      <c r="D416" s="4"/>
      <c r="E416" s="3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82"/>
      <c r="AN416" s="83"/>
      <c r="AO416" s="84"/>
      <c r="AP416" s="82"/>
      <c r="AQ416" s="82"/>
      <c r="AR416" s="84"/>
      <c r="AS416" s="82"/>
      <c r="AT416" s="82"/>
      <c r="AU416" s="82"/>
      <c r="AV416" s="82"/>
      <c r="AW416" s="82"/>
      <c r="AX416" s="82"/>
      <c r="AY416" s="82"/>
      <c r="AZ416" s="82"/>
      <c r="BA416" s="82"/>
    </row>
    <row r="417">
      <c r="A417" s="23"/>
      <c r="B417" s="23"/>
      <c r="C417" s="23"/>
      <c r="D417" s="4"/>
      <c r="E417" s="3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82"/>
      <c r="AN417" s="83"/>
      <c r="AO417" s="84"/>
      <c r="AP417" s="82"/>
      <c r="AQ417" s="82"/>
      <c r="AR417" s="84"/>
      <c r="AS417" s="82"/>
      <c r="AT417" s="82"/>
      <c r="AU417" s="82"/>
      <c r="AV417" s="82"/>
      <c r="AW417" s="82"/>
      <c r="AX417" s="82"/>
      <c r="AY417" s="82"/>
      <c r="AZ417" s="82"/>
      <c r="BA417" s="82"/>
    </row>
    <row r="418">
      <c r="A418" s="23"/>
      <c r="B418" s="23"/>
      <c r="C418" s="23"/>
      <c r="D418" s="4"/>
      <c r="E418" s="3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82"/>
      <c r="AN418" s="83"/>
      <c r="AO418" s="84"/>
      <c r="AP418" s="82"/>
      <c r="AQ418" s="82"/>
      <c r="AR418" s="84"/>
      <c r="AS418" s="82"/>
      <c r="AT418" s="82"/>
      <c r="AU418" s="82"/>
      <c r="AV418" s="82"/>
      <c r="AW418" s="82"/>
      <c r="AX418" s="82"/>
      <c r="AY418" s="82"/>
      <c r="AZ418" s="82"/>
      <c r="BA418" s="82"/>
    </row>
    <row r="419">
      <c r="A419" s="23"/>
      <c r="B419" s="23"/>
      <c r="C419" s="23"/>
      <c r="D419" s="4"/>
      <c r="E419" s="3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82"/>
      <c r="AN419" s="83"/>
      <c r="AO419" s="84"/>
      <c r="AP419" s="82"/>
      <c r="AQ419" s="82"/>
      <c r="AR419" s="84"/>
      <c r="AS419" s="82"/>
      <c r="AT419" s="82"/>
      <c r="AU419" s="82"/>
      <c r="AV419" s="82"/>
      <c r="AW419" s="82"/>
      <c r="AX419" s="82"/>
      <c r="AY419" s="82"/>
      <c r="AZ419" s="82"/>
      <c r="BA419" s="82"/>
    </row>
    <row r="420">
      <c r="A420" s="23"/>
      <c r="B420" s="23"/>
      <c r="C420" s="23"/>
      <c r="D420" s="4"/>
      <c r="E420" s="3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82"/>
      <c r="AN420" s="83"/>
      <c r="AO420" s="84"/>
      <c r="AP420" s="82"/>
      <c r="AQ420" s="82"/>
      <c r="AR420" s="84"/>
      <c r="AS420" s="82"/>
      <c r="AT420" s="82"/>
      <c r="AU420" s="82"/>
      <c r="AV420" s="82"/>
      <c r="AW420" s="82"/>
      <c r="AX420" s="82"/>
      <c r="AY420" s="82"/>
      <c r="AZ420" s="82"/>
      <c r="BA420" s="82"/>
    </row>
    <row r="421">
      <c r="A421" s="23"/>
      <c r="B421" s="23"/>
      <c r="C421" s="23"/>
      <c r="D421" s="4"/>
      <c r="E421" s="3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82"/>
      <c r="AN421" s="83"/>
      <c r="AO421" s="84"/>
      <c r="AP421" s="82"/>
      <c r="AQ421" s="82"/>
      <c r="AR421" s="84"/>
      <c r="AS421" s="82"/>
      <c r="AT421" s="82"/>
      <c r="AU421" s="82"/>
      <c r="AV421" s="82"/>
      <c r="AW421" s="82"/>
      <c r="AX421" s="82"/>
      <c r="AY421" s="82"/>
      <c r="AZ421" s="82"/>
      <c r="BA421" s="82"/>
    </row>
    <row r="422">
      <c r="A422" s="23"/>
      <c r="B422" s="23"/>
      <c r="C422" s="23"/>
      <c r="D422" s="4"/>
      <c r="E422" s="3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82"/>
      <c r="AN422" s="83"/>
      <c r="AO422" s="84"/>
      <c r="AP422" s="82"/>
      <c r="AQ422" s="82"/>
      <c r="AR422" s="84"/>
      <c r="AS422" s="82"/>
      <c r="AT422" s="82"/>
      <c r="AU422" s="82"/>
      <c r="AV422" s="82"/>
      <c r="AW422" s="82"/>
      <c r="AX422" s="82"/>
      <c r="AY422" s="82"/>
      <c r="AZ422" s="82"/>
      <c r="BA422" s="82"/>
    </row>
    <row r="423">
      <c r="A423" s="23"/>
      <c r="B423" s="23"/>
      <c r="C423" s="23"/>
      <c r="D423" s="4"/>
      <c r="E423" s="3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82"/>
      <c r="AN423" s="83"/>
      <c r="AO423" s="84"/>
      <c r="AP423" s="82"/>
      <c r="AQ423" s="82"/>
      <c r="AR423" s="84"/>
      <c r="AS423" s="82"/>
      <c r="AT423" s="82"/>
      <c r="AU423" s="82"/>
      <c r="AV423" s="82"/>
      <c r="AW423" s="82"/>
      <c r="AX423" s="82"/>
      <c r="AY423" s="82"/>
      <c r="AZ423" s="82"/>
      <c r="BA423" s="82"/>
    </row>
    <row r="424">
      <c r="A424" s="23"/>
      <c r="B424" s="23"/>
      <c r="C424" s="23"/>
      <c r="D424" s="4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82"/>
      <c r="AN424" s="83"/>
      <c r="AO424" s="84"/>
      <c r="AP424" s="82"/>
      <c r="AQ424" s="82"/>
      <c r="AR424" s="84"/>
      <c r="AS424" s="82"/>
      <c r="AT424" s="82"/>
      <c r="AU424" s="82"/>
      <c r="AV424" s="82"/>
      <c r="AW424" s="82"/>
      <c r="AX424" s="82"/>
      <c r="AY424" s="82"/>
      <c r="AZ424" s="82"/>
      <c r="BA424" s="82"/>
    </row>
    <row r="425">
      <c r="A425" s="23"/>
      <c r="B425" s="23"/>
      <c r="C425" s="23"/>
      <c r="D425" s="4"/>
      <c r="E425" s="3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82"/>
      <c r="AN425" s="83"/>
      <c r="AO425" s="84"/>
      <c r="AP425" s="82"/>
      <c r="AQ425" s="82"/>
      <c r="AR425" s="84"/>
      <c r="AS425" s="82"/>
      <c r="AT425" s="82"/>
      <c r="AU425" s="82"/>
      <c r="AV425" s="82"/>
      <c r="AW425" s="82"/>
      <c r="AX425" s="82"/>
      <c r="AY425" s="82"/>
      <c r="AZ425" s="82"/>
      <c r="BA425" s="82"/>
    </row>
    <row r="426">
      <c r="A426" s="23"/>
      <c r="B426" s="23"/>
      <c r="C426" s="23"/>
      <c r="D426" s="4"/>
      <c r="E426" s="3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82"/>
      <c r="AN426" s="83"/>
      <c r="AO426" s="84"/>
      <c r="AP426" s="82"/>
      <c r="AQ426" s="82"/>
      <c r="AR426" s="84"/>
      <c r="AS426" s="82"/>
      <c r="AT426" s="82"/>
      <c r="AU426" s="82"/>
      <c r="AV426" s="82"/>
      <c r="AW426" s="82"/>
      <c r="AX426" s="82"/>
      <c r="AY426" s="82"/>
      <c r="AZ426" s="82"/>
      <c r="BA426" s="82"/>
    </row>
    <row r="427">
      <c r="A427" s="23"/>
      <c r="B427" s="23"/>
      <c r="C427" s="23"/>
      <c r="D427" s="4"/>
      <c r="E427" s="3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82"/>
      <c r="AN427" s="83"/>
      <c r="AO427" s="84"/>
      <c r="AP427" s="82"/>
      <c r="AQ427" s="82"/>
      <c r="AR427" s="84"/>
      <c r="AS427" s="82"/>
      <c r="AT427" s="82"/>
      <c r="AU427" s="82"/>
      <c r="AV427" s="82"/>
      <c r="AW427" s="82"/>
      <c r="AX427" s="82"/>
      <c r="AY427" s="82"/>
      <c r="AZ427" s="82"/>
      <c r="BA427" s="82"/>
    </row>
    <row r="428">
      <c r="A428" s="23"/>
      <c r="B428" s="23"/>
      <c r="C428" s="23"/>
      <c r="D428" s="4"/>
      <c r="E428" s="3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82"/>
      <c r="AN428" s="83"/>
      <c r="AO428" s="84"/>
      <c r="AP428" s="82"/>
      <c r="AQ428" s="82"/>
      <c r="AR428" s="84"/>
      <c r="AS428" s="82"/>
      <c r="AT428" s="82"/>
      <c r="AU428" s="82"/>
      <c r="AV428" s="82"/>
      <c r="AW428" s="82"/>
      <c r="AX428" s="82"/>
      <c r="AY428" s="82"/>
      <c r="AZ428" s="82"/>
      <c r="BA428" s="82"/>
    </row>
    <row r="429">
      <c r="A429" s="23"/>
      <c r="B429" s="23"/>
      <c r="C429" s="23"/>
      <c r="D429" s="4"/>
      <c r="E429" s="3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82"/>
      <c r="AN429" s="83"/>
      <c r="AO429" s="84"/>
      <c r="AP429" s="82"/>
      <c r="AQ429" s="82"/>
      <c r="AR429" s="84"/>
      <c r="AS429" s="82"/>
      <c r="AT429" s="82"/>
      <c r="AU429" s="82"/>
      <c r="AV429" s="82"/>
      <c r="AW429" s="82"/>
      <c r="AX429" s="82"/>
      <c r="AY429" s="82"/>
      <c r="AZ429" s="82"/>
      <c r="BA429" s="82"/>
    </row>
    <row r="430">
      <c r="A430" s="23"/>
      <c r="B430" s="23"/>
      <c r="C430" s="23"/>
      <c r="D430" s="4"/>
      <c r="E430" s="3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82"/>
      <c r="AN430" s="83"/>
      <c r="AO430" s="84"/>
      <c r="AP430" s="82"/>
      <c r="AQ430" s="82"/>
      <c r="AR430" s="84"/>
      <c r="AS430" s="82"/>
      <c r="AT430" s="82"/>
      <c r="AU430" s="82"/>
      <c r="AV430" s="82"/>
      <c r="AW430" s="82"/>
      <c r="AX430" s="82"/>
      <c r="AY430" s="82"/>
      <c r="AZ430" s="82"/>
      <c r="BA430" s="82"/>
    </row>
    <row r="431">
      <c r="A431" s="23"/>
      <c r="B431" s="23"/>
      <c r="C431" s="23"/>
      <c r="D431" s="4"/>
      <c r="E431" s="3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82"/>
      <c r="AN431" s="83"/>
      <c r="AO431" s="84"/>
      <c r="AP431" s="82"/>
      <c r="AQ431" s="82"/>
      <c r="AR431" s="84"/>
      <c r="AS431" s="82"/>
      <c r="AT431" s="82"/>
      <c r="AU431" s="82"/>
      <c r="AV431" s="82"/>
      <c r="AW431" s="82"/>
      <c r="AX431" s="82"/>
      <c r="AY431" s="82"/>
      <c r="AZ431" s="82"/>
      <c r="BA431" s="82"/>
    </row>
    <row r="432">
      <c r="A432" s="23"/>
      <c r="B432" s="23"/>
      <c r="C432" s="23"/>
      <c r="D432" s="4"/>
      <c r="E432" s="3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82"/>
      <c r="AN432" s="83"/>
      <c r="AO432" s="84"/>
      <c r="AP432" s="82"/>
      <c r="AQ432" s="82"/>
      <c r="AR432" s="84"/>
      <c r="AS432" s="82"/>
      <c r="AT432" s="82"/>
      <c r="AU432" s="82"/>
      <c r="AV432" s="82"/>
      <c r="AW432" s="82"/>
      <c r="AX432" s="82"/>
      <c r="AY432" s="82"/>
      <c r="AZ432" s="82"/>
      <c r="BA432" s="82"/>
    </row>
    <row r="433">
      <c r="A433" s="23"/>
      <c r="B433" s="23"/>
      <c r="C433" s="23"/>
      <c r="D433" s="4"/>
      <c r="E433" s="3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82"/>
      <c r="AN433" s="83"/>
      <c r="AO433" s="84"/>
      <c r="AP433" s="82"/>
      <c r="AQ433" s="82"/>
      <c r="AR433" s="84"/>
      <c r="AS433" s="82"/>
      <c r="AT433" s="82"/>
      <c r="AU433" s="82"/>
      <c r="AV433" s="82"/>
      <c r="AW433" s="82"/>
      <c r="AX433" s="82"/>
      <c r="AY433" s="82"/>
      <c r="AZ433" s="82"/>
      <c r="BA433" s="82"/>
    </row>
    <row r="434">
      <c r="A434" s="23"/>
      <c r="B434" s="23"/>
      <c r="C434" s="23"/>
      <c r="D434" s="4"/>
      <c r="E434" s="3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82"/>
      <c r="AN434" s="83"/>
      <c r="AO434" s="84"/>
      <c r="AP434" s="82"/>
      <c r="AQ434" s="82"/>
      <c r="AR434" s="84"/>
      <c r="AS434" s="82"/>
      <c r="AT434" s="82"/>
      <c r="AU434" s="82"/>
      <c r="AV434" s="82"/>
      <c r="AW434" s="82"/>
      <c r="AX434" s="82"/>
      <c r="AY434" s="82"/>
      <c r="AZ434" s="82"/>
      <c r="BA434" s="82"/>
    </row>
    <row r="435">
      <c r="A435" s="23"/>
      <c r="B435" s="23"/>
      <c r="C435" s="23"/>
      <c r="D435" s="4"/>
      <c r="E435" s="3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82"/>
      <c r="AN435" s="83"/>
      <c r="AO435" s="84"/>
      <c r="AP435" s="82"/>
      <c r="AQ435" s="82"/>
      <c r="AR435" s="84"/>
      <c r="AS435" s="82"/>
      <c r="AT435" s="82"/>
      <c r="AU435" s="82"/>
      <c r="AV435" s="82"/>
      <c r="AW435" s="82"/>
      <c r="AX435" s="82"/>
      <c r="AY435" s="82"/>
      <c r="AZ435" s="82"/>
      <c r="BA435" s="82"/>
    </row>
    <row r="436">
      <c r="A436" s="23"/>
      <c r="B436" s="23"/>
      <c r="C436" s="23"/>
      <c r="D436" s="4"/>
      <c r="E436" s="3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82"/>
      <c r="AN436" s="83"/>
      <c r="AO436" s="84"/>
      <c r="AP436" s="82"/>
      <c r="AQ436" s="82"/>
      <c r="AR436" s="84"/>
      <c r="AS436" s="82"/>
      <c r="AT436" s="82"/>
      <c r="AU436" s="82"/>
      <c r="AV436" s="82"/>
      <c r="AW436" s="82"/>
      <c r="AX436" s="82"/>
      <c r="AY436" s="82"/>
      <c r="AZ436" s="82"/>
      <c r="BA436" s="82"/>
    </row>
    <row r="437">
      <c r="A437" s="23"/>
      <c r="B437" s="23"/>
      <c r="C437" s="23"/>
      <c r="D437" s="4"/>
      <c r="E437" s="3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82"/>
      <c r="AN437" s="83"/>
      <c r="AO437" s="84"/>
      <c r="AP437" s="82"/>
      <c r="AQ437" s="82"/>
      <c r="AR437" s="84"/>
      <c r="AS437" s="82"/>
      <c r="AT437" s="82"/>
      <c r="AU437" s="82"/>
      <c r="AV437" s="82"/>
      <c r="AW437" s="82"/>
      <c r="AX437" s="82"/>
      <c r="AY437" s="82"/>
      <c r="AZ437" s="82"/>
      <c r="BA437" s="82"/>
    </row>
    <row r="438">
      <c r="A438" s="23"/>
      <c r="B438" s="23"/>
      <c r="C438" s="23"/>
      <c r="D438" s="4"/>
      <c r="E438" s="3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82"/>
      <c r="AN438" s="83"/>
      <c r="AO438" s="84"/>
      <c r="AP438" s="82"/>
      <c r="AQ438" s="82"/>
      <c r="AR438" s="84"/>
      <c r="AS438" s="82"/>
      <c r="AT438" s="82"/>
      <c r="AU438" s="82"/>
      <c r="AV438" s="82"/>
      <c r="AW438" s="82"/>
      <c r="AX438" s="82"/>
      <c r="AY438" s="82"/>
      <c r="AZ438" s="82"/>
      <c r="BA438" s="82"/>
    </row>
    <row r="439">
      <c r="A439" s="23"/>
      <c r="B439" s="23"/>
      <c r="C439" s="23"/>
      <c r="D439" s="4"/>
      <c r="E439" s="3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82"/>
      <c r="AN439" s="83"/>
      <c r="AO439" s="84"/>
      <c r="AP439" s="82"/>
      <c r="AQ439" s="82"/>
      <c r="AR439" s="84"/>
      <c r="AS439" s="82"/>
      <c r="AT439" s="82"/>
      <c r="AU439" s="82"/>
      <c r="AV439" s="82"/>
      <c r="AW439" s="82"/>
      <c r="AX439" s="82"/>
      <c r="AY439" s="82"/>
      <c r="AZ439" s="82"/>
      <c r="BA439" s="82"/>
    </row>
    <row r="440">
      <c r="A440" s="23"/>
      <c r="B440" s="23"/>
      <c r="C440" s="23"/>
      <c r="D440" s="4"/>
      <c r="E440" s="3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82"/>
      <c r="AN440" s="83"/>
      <c r="AO440" s="84"/>
      <c r="AP440" s="82"/>
      <c r="AQ440" s="82"/>
      <c r="AR440" s="84"/>
      <c r="AS440" s="82"/>
      <c r="AT440" s="82"/>
      <c r="AU440" s="82"/>
      <c r="AV440" s="82"/>
      <c r="AW440" s="82"/>
      <c r="AX440" s="82"/>
      <c r="AY440" s="82"/>
      <c r="AZ440" s="82"/>
      <c r="BA440" s="82"/>
    </row>
    <row r="441">
      <c r="A441" s="23"/>
      <c r="B441" s="23"/>
      <c r="C441" s="23"/>
      <c r="D441" s="4"/>
      <c r="E441" s="3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82"/>
      <c r="AN441" s="83"/>
      <c r="AO441" s="84"/>
      <c r="AP441" s="82"/>
      <c r="AQ441" s="82"/>
      <c r="AR441" s="84"/>
      <c r="AS441" s="82"/>
      <c r="AT441" s="82"/>
      <c r="AU441" s="82"/>
      <c r="AV441" s="82"/>
      <c r="AW441" s="82"/>
      <c r="AX441" s="82"/>
      <c r="AY441" s="82"/>
      <c r="AZ441" s="82"/>
      <c r="BA441" s="82"/>
    </row>
    <row r="442">
      <c r="A442" s="23"/>
      <c r="B442" s="23"/>
      <c r="C442" s="23"/>
      <c r="D442" s="4"/>
      <c r="E442" s="3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82"/>
      <c r="AN442" s="83"/>
      <c r="AO442" s="84"/>
      <c r="AP442" s="82"/>
      <c r="AQ442" s="82"/>
      <c r="AR442" s="84"/>
      <c r="AS442" s="82"/>
      <c r="AT442" s="82"/>
      <c r="AU442" s="82"/>
      <c r="AV442" s="82"/>
      <c r="AW442" s="82"/>
      <c r="AX442" s="82"/>
      <c r="AY442" s="82"/>
      <c r="AZ442" s="82"/>
      <c r="BA442" s="82"/>
    </row>
    <row r="443">
      <c r="A443" s="23"/>
      <c r="B443" s="23"/>
      <c r="C443" s="23"/>
      <c r="D443" s="4"/>
      <c r="E443" s="3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82"/>
      <c r="AN443" s="83"/>
      <c r="AO443" s="84"/>
      <c r="AP443" s="82"/>
      <c r="AQ443" s="82"/>
      <c r="AR443" s="84"/>
      <c r="AS443" s="82"/>
      <c r="AT443" s="82"/>
      <c r="AU443" s="82"/>
      <c r="AV443" s="82"/>
      <c r="AW443" s="82"/>
      <c r="AX443" s="82"/>
      <c r="AY443" s="82"/>
      <c r="AZ443" s="82"/>
      <c r="BA443" s="82"/>
    </row>
    <row r="444">
      <c r="A444" s="23"/>
      <c r="B444" s="23"/>
      <c r="C444" s="23"/>
      <c r="D444" s="4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82"/>
      <c r="AN444" s="83"/>
      <c r="AO444" s="84"/>
      <c r="AP444" s="82"/>
      <c r="AQ444" s="82"/>
      <c r="AR444" s="84"/>
      <c r="AS444" s="82"/>
      <c r="AT444" s="82"/>
      <c r="AU444" s="82"/>
      <c r="AV444" s="82"/>
      <c r="AW444" s="82"/>
      <c r="AX444" s="82"/>
      <c r="AY444" s="82"/>
      <c r="AZ444" s="82"/>
      <c r="BA444" s="82"/>
    </row>
    <row r="445">
      <c r="A445" s="23"/>
      <c r="B445" s="23"/>
      <c r="C445" s="23"/>
      <c r="D445" s="4"/>
      <c r="E445" s="3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82"/>
      <c r="AN445" s="83"/>
      <c r="AO445" s="84"/>
      <c r="AP445" s="82"/>
      <c r="AQ445" s="82"/>
      <c r="AR445" s="84"/>
      <c r="AS445" s="82"/>
      <c r="AT445" s="82"/>
      <c r="AU445" s="82"/>
      <c r="AV445" s="82"/>
      <c r="AW445" s="82"/>
      <c r="AX445" s="82"/>
      <c r="AY445" s="82"/>
      <c r="AZ445" s="82"/>
      <c r="BA445" s="82"/>
    </row>
    <row r="446">
      <c r="A446" s="23"/>
      <c r="B446" s="23"/>
      <c r="C446" s="23"/>
      <c r="D446" s="4"/>
      <c r="E446" s="3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82"/>
      <c r="AN446" s="83"/>
      <c r="AO446" s="84"/>
      <c r="AP446" s="82"/>
      <c r="AQ446" s="82"/>
      <c r="AR446" s="84"/>
      <c r="AS446" s="82"/>
      <c r="AT446" s="82"/>
      <c r="AU446" s="82"/>
      <c r="AV446" s="82"/>
      <c r="AW446" s="82"/>
      <c r="AX446" s="82"/>
      <c r="AY446" s="82"/>
      <c r="AZ446" s="82"/>
      <c r="BA446" s="82"/>
    </row>
    <row r="447">
      <c r="A447" s="23"/>
      <c r="B447" s="23"/>
      <c r="C447" s="23"/>
      <c r="D447" s="4"/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82"/>
      <c r="AN447" s="83"/>
      <c r="AO447" s="84"/>
      <c r="AP447" s="82"/>
      <c r="AQ447" s="82"/>
      <c r="AR447" s="84"/>
      <c r="AS447" s="82"/>
      <c r="AT447" s="82"/>
      <c r="AU447" s="82"/>
      <c r="AV447" s="82"/>
      <c r="AW447" s="82"/>
      <c r="AX447" s="82"/>
      <c r="AY447" s="82"/>
      <c r="AZ447" s="82"/>
      <c r="BA447" s="82"/>
    </row>
    <row r="448">
      <c r="A448" s="23"/>
      <c r="B448" s="23"/>
      <c r="C448" s="23"/>
      <c r="D448" s="4"/>
      <c r="E448" s="3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82"/>
      <c r="AN448" s="83"/>
      <c r="AO448" s="84"/>
      <c r="AP448" s="82"/>
      <c r="AQ448" s="82"/>
      <c r="AR448" s="84"/>
      <c r="AS448" s="82"/>
      <c r="AT448" s="82"/>
      <c r="AU448" s="82"/>
      <c r="AV448" s="82"/>
      <c r="AW448" s="82"/>
      <c r="AX448" s="82"/>
      <c r="AY448" s="82"/>
      <c r="AZ448" s="82"/>
      <c r="BA448" s="82"/>
    </row>
    <row r="449">
      <c r="A449" s="23"/>
      <c r="B449" s="23"/>
      <c r="C449" s="23"/>
      <c r="D449" s="4"/>
      <c r="E449" s="3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82"/>
      <c r="AN449" s="83"/>
      <c r="AO449" s="84"/>
      <c r="AP449" s="82"/>
      <c r="AQ449" s="82"/>
      <c r="AR449" s="84"/>
      <c r="AS449" s="82"/>
      <c r="AT449" s="82"/>
      <c r="AU449" s="82"/>
      <c r="AV449" s="82"/>
      <c r="AW449" s="82"/>
      <c r="AX449" s="82"/>
      <c r="AY449" s="82"/>
      <c r="AZ449" s="82"/>
      <c r="BA449" s="82"/>
    </row>
    <row r="450">
      <c r="A450" s="23"/>
      <c r="B450" s="23"/>
      <c r="C450" s="23"/>
      <c r="D450" s="4"/>
      <c r="E450" s="3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82"/>
      <c r="AN450" s="83"/>
      <c r="AO450" s="84"/>
      <c r="AP450" s="82"/>
      <c r="AQ450" s="82"/>
      <c r="AR450" s="84"/>
      <c r="AS450" s="82"/>
      <c r="AT450" s="82"/>
      <c r="AU450" s="82"/>
      <c r="AV450" s="82"/>
      <c r="AW450" s="82"/>
      <c r="AX450" s="82"/>
      <c r="AY450" s="82"/>
      <c r="AZ450" s="82"/>
      <c r="BA450" s="82"/>
    </row>
    <row r="451">
      <c r="A451" s="23"/>
      <c r="B451" s="23"/>
      <c r="C451" s="23"/>
      <c r="D451" s="4"/>
      <c r="E451" s="3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82"/>
      <c r="AN451" s="83"/>
      <c r="AO451" s="84"/>
      <c r="AP451" s="82"/>
      <c r="AQ451" s="82"/>
      <c r="AR451" s="84"/>
      <c r="AS451" s="82"/>
      <c r="AT451" s="82"/>
      <c r="AU451" s="82"/>
      <c r="AV451" s="82"/>
      <c r="AW451" s="82"/>
      <c r="AX451" s="82"/>
      <c r="AY451" s="82"/>
      <c r="AZ451" s="82"/>
      <c r="BA451" s="82"/>
    </row>
    <row r="452">
      <c r="A452" s="23"/>
      <c r="B452" s="23"/>
      <c r="C452" s="23"/>
      <c r="D452" s="4"/>
      <c r="E452" s="3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82"/>
      <c r="AN452" s="83"/>
      <c r="AO452" s="84"/>
      <c r="AP452" s="82"/>
      <c r="AQ452" s="82"/>
      <c r="AR452" s="84"/>
      <c r="AS452" s="82"/>
      <c r="AT452" s="82"/>
      <c r="AU452" s="82"/>
      <c r="AV452" s="82"/>
      <c r="AW452" s="82"/>
      <c r="AX452" s="82"/>
      <c r="AY452" s="82"/>
      <c r="AZ452" s="82"/>
      <c r="BA452" s="82"/>
    </row>
    <row r="453">
      <c r="A453" s="23"/>
      <c r="B453" s="23"/>
      <c r="C453" s="23"/>
      <c r="D453" s="4"/>
      <c r="E453" s="3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82"/>
      <c r="AN453" s="83"/>
      <c r="AO453" s="84"/>
      <c r="AP453" s="82"/>
      <c r="AQ453" s="82"/>
      <c r="AR453" s="84"/>
      <c r="AS453" s="82"/>
      <c r="AT453" s="82"/>
      <c r="AU453" s="82"/>
      <c r="AV453" s="82"/>
      <c r="AW453" s="82"/>
      <c r="AX453" s="82"/>
      <c r="AY453" s="82"/>
      <c r="AZ453" s="82"/>
      <c r="BA453" s="82"/>
    </row>
    <row r="454">
      <c r="A454" s="23"/>
      <c r="B454" s="23"/>
      <c r="C454" s="23"/>
      <c r="D454" s="4"/>
      <c r="E454" s="3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82"/>
      <c r="AN454" s="83"/>
      <c r="AO454" s="84"/>
      <c r="AP454" s="82"/>
      <c r="AQ454" s="82"/>
      <c r="AR454" s="84"/>
      <c r="AS454" s="82"/>
      <c r="AT454" s="82"/>
      <c r="AU454" s="82"/>
      <c r="AV454" s="82"/>
      <c r="AW454" s="82"/>
      <c r="AX454" s="82"/>
      <c r="AY454" s="82"/>
      <c r="AZ454" s="82"/>
      <c r="BA454" s="82"/>
    </row>
    <row r="455">
      <c r="A455" s="23"/>
      <c r="B455" s="23"/>
      <c r="C455" s="23"/>
      <c r="D455" s="4"/>
      <c r="E455" s="3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82"/>
      <c r="AN455" s="83"/>
      <c r="AO455" s="84"/>
      <c r="AP455" s="82"/>
      <c r="AQ455" s="82"/>
      <c r="AR455" s="84"/>
      <c r="AS455" s="82"/>
      <c r="AT455" s="82"/>
      <c r="AU455" s="82"/>
      <c r="AV455" s="82"/>
      <c r="AW455" s="82"/>
      <c r="AX455" s="82"/>
      <c r="AY455" s="82"/>
      <c r="AZ455" s="82"/>
      <c r="BA455" s="82"/>
    </row>
    <row r="456">
      <c r="A456" s="23"/>
      <c r="B456" s="23"/>
      <c r="C456" s="23"/>
      <c r="D456" s="4"/>
      <c r="E456" s="3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82"/>
      <c r="AN456" s="83"/>
      <c r="AO456" s="84"/>
      <c r="AP456" s="82"/>
      <c r="AQ456" s="82"/>
      <c r="AR456" s="84"/>
      <c r="AS456" s="82"/>
      <c r="AT456" s="82"/>
      <c r="AU456" s="82"/>
      <c r="AV456" s="82"/>
      <c r="AW456" s="82"/>
      <c r="AX456" s="82"/>
      <c r="AY456" s="82"/>
      <c r="AZ456" s="82"/>
      <c r="BA456" s="82"/>
    </row>
    <row r="457">
      <c r="A457" s="23"/>
      <c r="B457" s="23"/>
      <c r="C457" s="23"/>
      <c r="D457" s="4"/>
      <c r="E457" s="3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82"/>
      <c r="AN457" s="83"/>
      <c r="AO457" s="84"/>
      <c r="AP457" s="82"/>
      <c r="AQ457" s="82"/>
      <c r="AR457" s="84"/>
      <c r="AS457" s="82"/>
      <c r="AT457" s="82"/>
      <c r="AU457" s="82"/>
      <c r="AV457" s="82"/>
      <c r="AW457" s="82"/>
      <c r="AX457" s="82"/>
      <c r="AY457" s="82"/>
      <c r="AZ457" s="82"/>
      <c r="BA457" s="82"/>
    </row>
    <row r="458">
      <c r="A458" s="23"/>
      <c r="B458" s="23"/>
      <c r="C458" s="23"/>
      <c r="D458" s="4"/>
      <c r="E458" s="3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82"/>
      <c r="AN458" s="83"/>
      <c r="AO458" s="84"/>
      <c r="AP458" s="82"/>
      <c r="AQ458" s="82"/>
      <c r="AR458" s="84"/>
      <c r="AS458" s="82"/>
      <c r="AT458" s="82"/>
      <c r="AU458" s="82"/>
      <c r="AV458" s="82"/>
      <c r="AW458" s="82"/>
      <c r="AX458" s="82"/>
      <c r="AY458" s="82"/>
      <c r="AZ458" s="82"/>
      <c r="BA458" s="82"/>
    </row>
    <row r="459">
      <c r="A459" s="23"/>
      <c r="B459" s="23"/>
      <c r="C459" s="23"/>
      <c r="D459" s="4"/>
      <c r="E459" s="3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82"/>
      <c r="AN459" s="83"/>
      <c r="AO459" s="84"/>
      <c r="AP459" s="82"/>
      <c r="AQ459" s="82"/>
      <c r="AR459" s="84"/>
      <c r="AS459" s="82"/>
      <c r="AT459" s="82"/>
      <c r="AU459" s="82"/>
      <c r="AV459" s="82"/>
      <c r="AW459" s="82"/>
      <c r="AX459" s="82"/>
      <c r="AY459" s="82"/>
      <c r="AZ459" s="82"/>
      <c r="BA459" s="82"/>
    </row>
    <row r="460">
      <c r="A460" s="23"/>
      <c r="B460" s="23"/>
      <c r="C460" s="23"/>
      <c r="D460" s="4"/>
      <c r="E460" s="3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82"/>
      <c r="AN460" s="83"/>
      <c r="AO460" s="84"/>
      <c r="AP460" s="82"/>
      <c r="AQ460" s="82"/>
      <c r="AR460" s="84"/>
      <c r="AS460" s="82"/>
      <c r="AT460" s="82"/>
      <c r="AU460" s="82"/>
      <c r="AV460" s="82"/>
      <c r="AW460" s="82"/>
      <c r="AX460" s="82"/>
      <c r="AY460" s="82"/>
      <c r="AZ460" s="82"/>
      <c r="BA460" s="82"/>
    </row>
    <row r="461">
      <c r="A461" s="23"/>
      <c r="B461" s="23"/>
      <c r="C461" s="23"/>
      <c r="D461" s="4"/>
      <c r="E461" s="3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82"/>
      <c r="AN461" s="83"/>
      <c r="AO461" s="84"/>
      <c r="AP461" s="82"/>
      <c r="AQ461" s="82"/>
      <c r="AR461" s="84"/>
      <c r="AS461" s="82"/>
      <c r="AT461" s="82"/>
      <c r="AU461" s="82"/>
      <c r="AV461" s="82"/>
      <c r="AW461" s="82"/>
      <c r="AX461" s="82"/>
      <c r="AY461" s="82"/>
      <c r="AZ461" s="82"/>
      <c r="BA461" s="82"/>
    </row>
    <row r="462">
      <c r="A462" s="23"/>
      <c r="B462" s="23"/>
      <c r="C462" s="23"/>
      <c r="D462" s="4"/>
      <c r="E462" s="3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82"/>
      <c r="AN462" s="83"/>
      <c r="AO462" s="84"/>
      <c r="AP462" s="82"/>
      <c r="AQ462" s="82"/>
      <c r="AR462" s="84"/>
      <c r="AS462" s="82"/>
      <c r="AT462" s="82"/>
      <c r="AU462" s="82"/>
      <c r="AV462" s="82"/>
      <c r="AW462" s="82"/>
      <c r="AX462" s="82"/>
      <c r="AY462" s="82"/>
      <c r="AZ462" s="82"/>
      <c r="BA462" s="82"/>
    </row>
    <row r="463">
      <c r="A463" s="23"/>
      <c r="B463" s="23"/>
      <c r="C463" s="23"/>
      <c r="D463" s="4"/>
      <c r="E463" s="3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82"/>
      <c r="AN463" s="83"/>
      <c r="AO463" s="84"/>
      <c r="AP463" s="82"/>
      <c r="AQ463" s="82"/>
      <c r="AR463" s="84"/>
      <c r="AS463" s="82"/>
      <c r="AT463" s="82"/>
      <c r="AU463" s="82"/>
      <c r="AV463" s="82"/>
      <c r="AW463" s="82"/>
      <c r="AX463" s="82"/>
      <c r="AY463" s="82"/>
      <c r="AZ463" s="82"/>
      <c r="BA463" s="82"/>
    </row>
    <row r="464">
      <c r="A464" s="23"/>
      <c r="B464" s="23"/>
      <c r="C464" s="23"/>
      <c r="D464" s="4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82"/>
      <c r="AN464" s="83"/>
      <c r="AO464" s="84"/>
      <c r="AP464" s="82"/>
      <c r="AQ464" s="82"/>
      <c r="AR464" s="84"/>
      <c r="AS464" s="82"/>
      <c r="AT464" s="82"/>
      <c r="AU464" s="82"/>
      <c r="AV464" s="82"/>
      <c r="AW464" s="82"/>
      <c r="AX464" s="82"/>
      <c r="AY464" s="82"/>
      <c r="AZ464" s="82"/>
      <c r="BA464" s="82"/>
    </row>
    <row r="465">
      <c r="A465" s="23"/>
      <c r="B465" s="23"/>
      <c r="C465" s="23"/>
      <c r="D465" s="4"/>
      <c r="E465" s="3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82"/>
      <c r="AN465" s="83"/>
      <c r="AO465" s="84"/>
      <c r="AP465" s="82"/>
      <c r="AQ465" s="82"/>
      <c r="AR465" s="84"/>
      <c r="AS465" s="82"/>
      <c r="AT465" s="82"/>
      <c r="AU465" s="82"/>
      <c r="AV465" s="82"/>
      <c r="AW465" s="82"/>
      <c r="AX465" s="82"/>
      <c r="AY465" s="82"/>
      <c r="AZ465" s="82"/>
      <c r="BA465" s="82"/>
    </row>
    <row r="466">
      <c r="A466" s="23"/>
      <c r="B466" s="23"/>
      <c r="C466" s="23"/>
      <c r="D466" s="4"/>
      <c r="E466" s="3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82"/>
      <c r="AN466" s="83"/>
      <c r="AO466" s="84"/>
      <c r="AP466" s="82"/>
      <c r="AQ466" s="82"/>
      <c r="AR466" s="84"/>
      <c r="AS466" s="82"/>
      <c r="AT466" s="82"/>
      <c r="AU466" s="82"/>
      <c r="AV466" s="82"/>
      <c r="AW466" s="82"/>
      <c r="AX466" s="82"/>
      <c r="AY466" s="82"/>
      <c r="AZ466" s="82"/>
      <c r="BA466" s="82"/>
    </row>
    <row r="467">
      <c r="A467" s="23"/>
      <c r="B467" s="23"/>
      <c r="C467" s="23"/>
      <c r="D467" s="4"/>
      <c r="E467" s="3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82"/>
      <c r="AN467" s="83"/>
      <c r="AO467" s="84"/>
      <c r="AP467" s="82"/>
      <c r="AQ467" s="82"/>
      <c r="AR467" s="84"/>
      <c r="AS467" s="82"/>
      <c r="AT467" s="82"/>
      <c r="AU467" s="82"/>
      <c r="AV467" s="82"/>
      <c r="AW467" s="82"/>
      <c r="AX467" s="82"/>
      <c r="AY467" s="82"/>
      <c r="AZ467" s="82"/>
      <c r="BA467" s="82"/>
    </row>
    <row r="468">
      <c r="A468" s="23"/>
      <c r="B468" s="23"/>
      <c r="C468" s="23"/>
      <c r="D468" s="4"/>
      <c r="E468" s="3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82"/>
      <c r="AN468" s="83"/>
      <c r="AO468" s="84"/>
      <c r="AP468" s="82"/>
      <c r="AQ468" s="82"/>
      <c r="AR468" s="84"/>
      <c r="AS468" s="82"/>
      <c r="AT468" s="82"/>
      <c r="AU468" s="82"/>
      <c r="AV468" s="82"/>
      <c r="AW468" s="82"/>
      <c r="AX468" s="82"/>
      <c r="AY468" s="82"/>
      <c r="AZ468" s="82"/>
      <c r="BA468" s="82"/>
    </row>
    <row r="469">
      <c r="A469" s="23"/>
      <c r="B469" s="23"/>
      <c r="C469" s="23"/>
      <c r="D469" s="4"/>
      <c r="E469" s="3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82"/>
      <c r="AN469" s="83"/>
      <c r="AO469" s="84"/>
      <c r="AP469" s="82"/>
      <c r="AQ469" s="82"/>
      <c r="AR469" s="84"/>
      <c r="AS469" s="82"/>
      <c r="AT469" s="82"/>
      <c r="AU469" s="82"/>
      <c r="AV469" s="82"/>
      <c r="AW469" s="82"/>
      <c r="AX469" s="82"/>
      <c r="AY469" s="82"/>
      <c r="AZ469" s="82"/>
      <c r="BA469" s="82"/>
    </row>
    <row r="470">
      <c r="A470" s="23"/>
      <c r="B470" s="23"/>
      <c r="C470" s="23"/>
      <c r="D470" s="4"/>
      <c r="E470" s="3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82"/>
      <c r="AN470" s="83"/>
      <c r="AO470" s="84"/>
      <c r="AP470" s="82"/>
      <c r="AQ470" s="82"/>
      <c r="AR470" s="84"/>
      <c r="AS470" s="82"/>
      <c r="AT470" s="82"/>
      <c r="AU470" s="82"/>
      <c r="AV470" s="82"/>
      <c r="AW470" s="82"/>
      <c r="AX470" s="82"/>
      <c r="AY470" s="82"/>
      <c r="AZ470" s="82"/>
      <c r="BA470" s="82"/>
    </row>
    <row r="471">
      <c r="A471" s="23"/>
      <c r="B471" s="23"/>
      <c r="C471" s="23"/>
      <c r="D471" s="4"/>
      <c r="E471" s="3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82"/>
      <c r="AN471" s="83"/>
      <c r="AO471" s="84"/>
      <c r="AP471" s="82"/>
      <c r="AQ471" s="82"/>
      <c r="AR471" s="84"/>
      <c r="AS471" s="82"/>
      <c r="AT471" s="82"/>
      <c r="AU471" s="82"/>
      <c r="AV471" s="82"/>
      <c r="AW471" s="82"/>
      <c r="AX471" s="82"/>
      <c r="AY471" s="82"/>
      <c r="AZ471" s="82"/>
      <c r="BA471" s="82"/>
    </row>
    <row r="472">
      <c r="A472" s="23"/>
      <c r="B472" s="23"/>
      <c r="C472" s="23"/>
      <c r="D472" s="4"/>
      <c r="E472" s="3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82"/>
      <c r="AN472" s="83"/>
      <c r="AO472" s="84"/>
      <c r="AP472" s="82"/>
      <c r="AQ472" s="82"/>
      <c r="AR472" s="84"/>
      <c r="AS472" s="82"/>
      <c r="AT472" s="82"/>
      <c r="AU472" s="82"/>
      <c r="AV472" s="82"/>
      <c r="AW472" s="82"/>
      <c r="AX472" s="82"/>
      <c r="AY472" s="82"/>
      <c r="AZ472" s="82"/>
      <c r="BA472" s="82"/>
    </row>
    <row r="473">
      <c r="A473" s="23"/>
      <c r="B473" s="23"/>
      <c r="C473" s="23"/>
      <c r="D473" s="4"/>
      <c r="E473" s="3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82"/>
      <c r="AN473" s="83"/>
      <c r="AO473" s="84"/>
      <c r="AP473" s="82"/>
      <c r="AQ473" s="82"/>
      <c r="AR473" s="84"/>
      <c r="AS473" s="82"/>
      <c r="AT473" s="82"/>
      <c r="AU473" s="82"/>
      <c r="AV473" s="82"/>
      <c r="AW473" s="82"/>
      <c r="AX473" s="82"/>
      <c r="AY473" s="82"/>
      <c r="AZ473" s="82"/>
      <c r="BA473" s="82"/>
    </row>
    <row r="474">
      <c r="A474" s="23"/>
      <c r="B474" s="23"/>
      <c r="C474" s="23"/>
      <c r="D474" s="4"/>
      <c r="E474" s="3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82"/>
      <c r="AN474" s="83"/>
      <c r="AO474" s="84"/>
      <c r="AP474" s="82"/>
      <c r="AQ474" s="82"/>
      <c r="AR474" s="84"/>
      <c r="AS474" s="82"/>
      <c r="AT474" s="82"/>
      <c r="AU474" s="82"/>
      <c r="AV474" s="82"/>
      <c r="AW474" s="82"/>
      <c r="AX474" s="82"/>
      <c r="AY474" s="82"/>
      <c r="AZ474" s="82"/>
      <c r="BA474" s="82"/>
    </row>
    <row r="475">
      <c r="A475" s="23"/>
      <c r="B475" s="23"/>
      <c r="C475" s="23"/>
      <c r="D475" s="4"/>
      <c r="E475" s="3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82"/>
      <c r="AN475" s="83"/>
      <c r="AO475" s="84"/>
      <c r="AP475" s="82"/>
      <c r="AQ475" s="82"/>
      <c r="AR475" s="84"/>
      <c r="AS475" s="82"/>
      <c r="AT475" s="82"/>
      <c r="AU475" s="82"/>
      <c r="AV475" s="82"/>
      <c r="AW475" s="82"/>
      <c r="AX475" s="82"/>
      <c r="AY475" s="82"/>
      <c r="AZ475" s="82"/>
      <c r="BA475" s="82"/>
    </row>
    <row r="476">
      <c r="A476" s="23"/>
      <c r="B476" s="23"/>
      <c r="C476" s="23"/>
      <c r="D476" s="4"/>
      <c r="E476" s="3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82"/>
      <c r="AN476" s="83"/>
      <c r="AO476" s="84"/>
      <c r="AP476" s="82"/>
      <c r="AQ476" s="82"/>
      <c r="AR476" s="84"/>
      <c r="AS476" s="82"/>
      <c r="AT476" s="82"/>
      <c r="AU476" s="82"/>
      <c r="AV476" s="82"/>
      <c r="AW476" s="82"/>
      <c r="AX476" s="82"/>
      <c r="AY476" s="82"/>
      <c r="AZ476" s="82"/>
      <c r="BA476" s="82"/>
    </row>
    <row r="477">
      <c r="A477" s="23"/>
      <c r="B477" s="23"/>
      <c r="C477" s="23"/>
      <c r="D477" s="4"/>
      <c r="E477" s="3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82"/>
      <c r="AN477" s="83"/>
      <c r="AO477" s="84"/>
      <c r="AP477" s="82"/>
      <c r="AQ477" s="82"/>
      <c r="AR477" s="84"/>
      <c r="AS477" s="82"/>
      <c r="AT477" s="82"/>
      <c r="AU477" s="82"/>
      <c r="AV477" s="82"/>
      <c r="AW477" s="82"/>
      <c r="AX477" s="82"/>
      <c r="AY477" s="82"/>
      <c r="AZ477" s="82"/>
      <c r="BA477" s="82"/>
    </row>
    <row r="478">
      <c r="A478" s="23"/>
      <c r="B478" s="23"/>
      <c r="C478" s="23"/>
      <c r="D478" s="4"/>
      <c r="E478" s="3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82"/>
      <c r="AN478" s="83"/>
      <c r="AO478" s="84"/>
      <c r="AP478" s="82"/>
      <c r="AQ478" s="82"/>
      <c r="AR478" s="84"/>
      <c r="AS478" s="82"/>
      <c r="AT478" s="82"/>
      <c r="AU478" s="82"/>
      <c r="AV478" s="82"/>
      <c r="AW478" s="82"/>
      <c r="AX478" s="82"/>
      <c r="AY478" s="82"/>
      <c r="AZ478" s="82"/>
      <c r="BA478" s="82"/>
    </row>
    <row r="479">
      <c r="A479" s="23"/>
      <c r="B479" s="23"/>
      <c r="C479" s="23"/>
      <c r="D479" s="4"/>
      <c r="E479" s="3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82"/>
      <c r="AN479" s="83"/>
      <c r="AO479" s="84"/>
      <c r="AP479" s="82"/>
      <c r="AQ479" s="82"/>
      <c r="AR479" s="84"/>
      <c r="AS479" s="82"/>
      <c r="AT479" s="82"/>
      <c r="AU479" s="82"/>
      <c r="AV479" s="82"/>
      <c r="AW479" s="82"/>
      <c r="AX479" s="82"/>
      <c r="AY479" s="82"/>
      <c r="AZ479" s="82"/>
      <c r="BA479" s="82"/>
    </row>
    <row r="480">
      <c r="A480" s="23"/>
      <c r="B480" s="23"/>
      <c r="C480" s="23"/>
      <c r="D480" s="4"/>
      <c r="E480" s="3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82"/>
      <c r="AN480" s="83"/>
      <c r="AO480" s="84"/>
      <c r="AP480" s="82"/>
      <c r="AQ480" s="82"/>
      <c r="AR480" s="84"/>
      <c r="AS480" s="82"/>
      <c r="AT480" s="82"/>
      <c r="AU480" s="82"/>
      <c r="AV480" s="82"/>
      <c r="AW480" s="82"/>
      <c r="AX480" s="82"/>
      <c r="AY480" s="82"/>
      <c r="AZ480" s="82"/>
      <c r="BA480" s="82"/>
    </row>
    <row r="481">
      <c r="A481" s="23"/>
      <c r="B481" s="23"/>
      <c r="C481" s="23"/>
      <c r="D481" s="4"/>
      <c r="E481" s="3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82"/>
      <c r="AN481" s="83"/>
      <c r="AO481" s="84"/>
      <c r="AP481" s="82"/>
      <c r="AQ481" s="82"/>
      <c r="AR481" s="84"/>
      <c r="AS481" s="82"/>
      <c r="AT481" s="82"/>
      <c r="AU481" s="82"/>
      <c r="AV481" s="82"/>
      <c r="AW481" s="82"/>
      <c r="AX481" s="82"/>
      <c r="AY481" s="82"/>
      <c r="AZ481" s="82"/>
      <c r="BA481" s="82"/>
    </row>
    <row r="482">
      <c r="A482" s="23"/>
      <c r="B482" s="23"/>
      <c r="C482" s="23"/>
      <c r="D482" s="4"/>
      <c r="E482" s="3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82"/>
      <c r="AN482" s="83"/>
      <c r="AO482" s="84"/>
      <c r="AP482" s="82"/>
      <c r="AQ482" s="82"/>
      <c r="AR482" s="84"/>
      <c r="AS482" s="82"/>
      <c r="AT482" s="82"/>
      <c r="AU482" s="82"/>
      <c r="AV482" s="82"/>
      <c r="AW482" s="82"/>
      <c r="AX482" s="82"/>
      <c r="AY482" s="82"/>
      <c r="AZ482" s="82"/>
      <c r="BA482" s="82"/>
    </row>
    <row r="483">
      <c r="A483" s="23"/>
      <c r="B483" s="23"/>
      <c r="C483" s="23"/>
      <c r="D483" s="4"/>
      <c r="E483" s="3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82"/>
      <c r="AN483" s="83"/>
      <c r="AO483" s="84"/>
      <c r="AP483" s="82"/>
      <c r="AQ483" s="82"/>
      <c r="AR483" s="84"/>
      <c r="AS483" s="82"/>
      <c r="AT483" s="82"/>
      <c r="AU483" s="82"/>
      <c r="AV483" s="82"/>
      <c r="AW483" s="82"/>
      <c r="AX483" s="82"/>
      <c r="AY483" s="82"/>
      <c r="AZ483" s="82"/>
      <c r="BA483" s="82"/>
    </row>
    <row r="484">
      <c r="A484" s="23"/>
      <c r="B484" s="23"/>
      <c r="C484" s="23"/>
      <c r="D484" s="4"/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82"/>
      <c r="AN484" s="83"/>
      <c r="AO484" s="84"/>
      <c r="AP484" s="82"/>
      <c r="AQ484" s="82"/>
      <c r="AR484" s="84"/>
      <c r="AS484" s="82"/>
      <c r="AT484" s="82"/>
      <c r="AU484" s="82"/>
      <c r="AV484" s="82"/>
      <c r="AW484" s="82"/>
      <c r="AX484" s="82"/>
      <c r="AY484" s="82"/>
      <c r="AZ484" s="82"/>
      <c r="BA484" s="82"/>
    </row>
    <row r="485">
      <c r="A485" s="23"/>
      <c r="B485" s="23"/>
      <c r="C485" s="23"/>
      <c r="D485" s="4"/>
      <c r="E485" s="3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82"/>
      <c r="AN485" s="83"/>
      <c r="AO485" s="84"/>
      <c r="AP485" s="82"/>
      <c r="AQ485" s="82"/>
      <c r="AR485" s="84"/>
      <c r="AS485" s="82"/>
      <c r="AT485" s="82"/>
      <c r="AU485" s="82"/>
      <c r="AV485" s="82"/>
      <c r="AW485" s="82"/>
      <c r="AX485" s="82"/>
      <c r="AY485" s="82"/>
      <c r="AZ485" s="82"/>
      <c r="BA485" s="82"/>
    </row>
    <row r="486">
      <c r="A486" s="23"/>
      <c r="B486" s="23"/>
      <c r="C486" s="23"/>
      <c r="D486" s="4"/>
      <c r="E486" s="3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82"/>
      <c r="AN486" s="83"/>
      <c r="AO486" s="84"/>
      <c r="AP486" s="82"/>
      <c r="AQ486" s="82"/>
      <c r="AR486" s="84"/>
      <c r="AS486" s="82"/>
      <c r="AT486" s="82"/>
      <c r="AU486" s="82"/>
      <c r="AV486" s="82"/>
      <c r="AW486" s="82"/>
      <c r="AX486" s="82"/>
      <c r="AY486" s="82"/>
      <c r="AZ486" s="82"/>
      <c r="BA486" s="82"/>
    </row>
    <row r="487">
      <c r="A487" s="23"/>
      <c r="B487" s="23"/>
      <c r="C487" s="23"/>
      <c r="D487" s="4"/>
      <c r="E487" s="3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82"/>
      <c r="AN487" s="83"/>
      <c r="AO487" s="84"/>
      <c r="AP487" s="82"/>
      <c r="AQ487" s="82"/>
      <c r="AR487" s="84"/>
      <c r="AS487" s="82"/>
      <c r="AT487" s="82"/>
      <c r="AU487" s="82"/>
      <c r="AV487" s="82"/>
      <c r="AW487" s="82"/>
      <c r="AX487" s="82"/>
      <c r="AY487" s="82"/>
      <c r="AZ487" s="82"/>
      <c r="BA487" s="82"/>
    </row>
    <row r="488">
      <c r="A488" s="23"/>
      <c r="B488" s="23"/>
      <c r="C488" s="23"/>
      <c r="D488" s="4"/>
      <c r="E488" s="3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82"/>
      <c r="AN488" s="83"/>
      <c r="AO488" s="84"/>
      <c r="AP488" s="82"/>
      <c r="AQ488" s="82"/>
      <c r="AR488" s="84"/>
      <c r="AS488" s="82"/>
      <c r="AT488" s="82"/>
      <c r="AU488" s="82"/>
      <c r="AV488" s="82"/>
      <c r="AW488" s="82"/>
      <c r="AX488" s="82"/>
      <c r="AY488" s="82"/>
      <c r="AZ488" s="82"/>
      <c r="BA488" s="82"/>
    </row>
    <row r="489">
      <c r="A489" s="23"/>
      <c r="B489" s="23"/>
      <c r="C489" s="23"/>
      <c r="D489" s="4"/>
      <c r="E489" s="3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82"/>
      <c r="AN489" s="83"/>
      <c r="AO489" s="84"/>
      <c r="AP489" s="82"/>
      <c r="AQ489" s="82"/>
      <c r="AR489" s="84"/>
      <c r="AS489" s="82"/>
      <c r="AT489" s="82"/>
      <c r="AU489" s="82"/>
      <c r="AV489" s="82"/>
      <c r="AW489" s="82"/>
      <c r="AX489" s="82"/>
      <c r="AY489" s="82"/>
      <c r="AZ489" s="82"/>
      <c r="BA489" s="82"/>
    </row>
    <row r="490">
      <c r="A490" s="23"/>
      <c r="B490" s="23"/>
      <c r="C490" s="23"/>
      <c r="D490" s="4"/>
      <c r="E490" s="3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82"/>
      <c r="AN490" s="83"/>
      <c r="AO490" s="84"/>
      <c r="AP490" s="82"/>
      <c r="AQ490" s="82"/>
      <c r="AR490" s="84"/>
      <c r="AS490" s="82"/>
      <c r="AT490" s="82"/>
      <c r="AU490" s="82"/>
      <c r="AV490" s="82"/>
      <c r="AW490" s="82"/>
      <c r="AX490" s="82"/>
      <c r="AY490" s="82"/>
      <c r="AZ490" s="82"/>
      <c r="BA490" s="82"/>
    </row>
    <row r="491">
      <c r="A491" s="23"/>
      <c r="B491" s="23"/>
      <c r="C491" s="23"/>
      <c r="D491" s="4"/>
      <c r="E491" s="3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82"/>
      <c r="AN491" s="83"/>
      <c r="AO491" s="84"/>
      <c r="AP491" s="82"/>
      <c r="AQ491" s="82"/>
      <c r="AR491" s="84"/>
      <c r="AS491" s="82"/>
      <c r="AT491" s="82"/>
      <c r="AU491" s="82"/>
      <c r="AV491" s="82"/>
      <c r="AW491" s="82"/>
      <c r="AX491" s="82"/>
      <c r="AY491" s="82"/>
      <c r="AZ491" s="82"/>
      <c r="BA491" s="82"/>
    </row>
    <row r="492">
      <c r="A492" s="23"/>
      <c r="B492" s="23"/>
      <c r="C492" s="23"/>
      <c r="D492" s="4"/>
      <c r="E492" s="3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82"/>
      <c r="AN492" s="83"/>
      <c r="AO492" s="84"/>
      <c r="AP492" s="82"/>
      <c r="AQ492" s="82"/>
      <c r="AR492" s="84"/>
      <c r="AS492" s="82"/>
      <c r="AT492" s="82"/>
      <c r="AU492" s="82"/>
      <c r="AV492" s="82"/>
      <c r="AW492" s="82"/>
      <c r="AX492" s="82"/>
      <c r="AY492" s="82"/>
      <c r="AZ492" s="82"/>
      <c r="BA492" s="82"/>
    </row>
    <row r="493">
      <c r="A493" s="23"/>
      <c r="B493" s="23"/>
      <c r="C493" s="23"/>
      <c r="D493" s="4"/>
      <c r="E493" s="3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82"/>
      <c r="AN493" s="83"/>
      <c r="AO493" s="84"/>
      <c r="AP493" s="82"/>
      <c r="AQ493" s="82"/>
      <c r="AR493" s="84"/>
      <c r="AS493" s="82"/>
      <c r="AT493" s="82"/>
      <c r="AU493" s="82"/>
      <c r="AV493" s="82"/>
      <c r="AW493" s="82"/>
      <c r="AX493" s="82"/>
      <c r="AY493" s="82"/>
      <c r="AZ493" s="82"/>
      <c r="BA493" s="82"/>
    </row>
    <row r="494">
      <c r="A494" s="23"/>
      <c r="B494" s="23"/>
      <c r="C494" s="23"/>
      <c r="D494" s="4"/>
      <c r="E494" s="3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82"/>
      <c r="AN494" s="83"/>
      <c r="AO494" s="84"/>
      <c r="AP494" s="82"/>
      <c r="AQ494" s="82"/>
      <c r="AR494" s="84"/>
      <c r="AS494" s="82"/>
      <c r="AT494" s="82"/>
      <c r="AU494" s="82"/>
      <c r="AV494" s="82"/>
      <c r="AW494" s="82"/>
      <c r="AX494" s="82"/>
      <c r="AY494" s="82"/>
      <c r="AZ494" s="82"/>
      <c r="BA494" s="82"/>
    </row>
    <row r="495">
      <c r="A495" s="23"/>
      <c r="B495" s="23"/>
      <c r="C495" s="23"/>
      <c r="D495" s="4"/>
      <c r="E495" s="3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82"/>
      <c r="AN495" s="83"/>
      <c r="AO495" s="84"/>
      <c r="AP495" s="82"/>
      <c r="AQ495" s="82"/>
      <c r="AR495" s="84"/>
      <c r="AS495" s="82"/>
      <c r="AT495" s="82"/>
      <c r="AU495" s="82"/>
      <c r="AV495" s="82"/>
      <c r="AW495" s="82"/>
      <c r="AX495" s="82"/>
      <c r="AY495" s="82"/>
      <c r="AZ495" s="82"/>
      <c r="BA495" s="82"/>
    </row>
    <row r="496">
      <c r="A496" s="23"/>
      <c r="B496" s="23"/>
      <c r="C496" s="23"/>
      <c r="D496" s="4"/>
      <c r="E496" s="3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82"/>
      <c r="AN496" s="83"/>
      <c r="AO496" s="84"/>
      <c r="AP496" s="82"/>
      <c r="AQ496" s="82"/>
      <c r="AR496" s="84"/>
      <c r="AS496" s="82"/>
      <c r="AT496" s="82"/>
      <c r="AU496" s="82"/>
      <c r="AV496" s="82"/>
      <c r="AW496" s="82"/>
      <c r="AX496" s="82"/>
      <c r="AY496" s="82"/>
      <c r="AZ496" s="82"/>
      <c r="BA496" s="82"/>
    </row>
    <row r="497">
      <c r="A497" s="23"/>
      <c r="B497" s="23"/>
      <c r="C497" s="23"/>
      <c r="D497" s="4"/>
      <c r="E497" s="3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82"/>
      <c r="AN497" s="83"/>
      <c r="AO497" s="84"/>
      <c r="AP497" s="82"/>
      <c r="AQ497" s="82"/>
      <c r="AR497" s="84"/>
      <c r="AS497" s="82"/>
      <c r="AT497" s="82"/>
      <c r="AU497" s="82"/>
      <c r="AV497" s="82"/>
      <c r="AW497" s="82"/>
      <c r="AX497" s="82"/>
      <c r="AY497" s="82"/>
      <c r="AZ497" s="82"/>
      <c r="BA497" s="82"/>
    </row>
    <row r="498">
      <c r="A498" s="23"/>
      <c r="B498" s="23"/>
      <c r="C498" s="23"/>
      <c r="D498" s="4"/>
      <c r="E498" s="3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82"/>
      <c r="AN498" s="83"/>
      <c r="AO498" s="84"/>
      <c r="AP498" s="82"/>
      <c r="AQ498" s="82"/>
      <c r="AR498" s="84"/>
      <c r="AS498" s="82"/>
      <c r="AT498" s="82"/>
      <c r="AU498" s="82"/>
      <c r="AV498" s="82"/>
      <c r="AW498" s="82"/>
      <c r="AX498" s="82"/>
      <c r="AY498" s="82"/>
      <c r="AZ498" s="82"/>
      <c r="BA498" s="82"/>
    </row>
    <row r="499">
      <c r="A499" s="23"/>
      <c r="B499" s="23"/>
      <c r="C499" s="23"/>
      <c r="D499" s="4"/>
      <c r="E499" s="3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82"/>
      <c r="AN499" s="83"/>
      <c r="AO499" s="84"/>
      <c r="AP499" s="82"/>
      <c r="AQ499" s="82"/>
      <c r="AR499" s="84"/>
      <c r="AS499" s="82"/>
      <c r="AT499" s="82"/>
      <c r="AU499" s="82"/>
      <c r="AV499" s="82"/>
      <c r="AW499" s="82"/>
      <c r="AX499" s="82"/>
      <c r="AY499" s="82"/>
      <c r="AZ499" s="82"/>
      <c r="BA499" s="82"/>
    </row>
    <row r="500">
      <c r="A500" s="23"/>
      <c r="B500" s="23"/>
      <c r="C500" s="23"/>
      <c r="D500" s="4"/>
      <c r="E500" s="3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82"/>
      <c r="AN500" s="83"/>
      <c r="AO500" s="84"/>
      <c r="AP500" s="82"/>
      <c r="AQ500" s="82"/>
      <c r="AR500" s="84"/>
      <c r="AS500" s="82"/>
      <c r="AT500" s="82"/>
      <c r="AU500" s="82"/>
      <c r="AV500" s="82"/>
      <c r="AW500" s="82"/>
      <c r="AX500" s="82"/>
      <c r="AY500" s="82"/>
      <c r="AZ500" s="82"/>
      <c r="BA500" s="82"/>
    </row>
    <row r="501">
      <c r="A501" s="23"/>
      <c r="B501" s="23"/>
      <c r="C501" s="23"/>
      <c r="D501" s="4"/>
      <c r="E501" s="3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82"/>
      <c r="AN501" s="83"/>
      <c r="AO501" s="84"/>
      <c r="AP501" s="82"/>
      <c r="AQ501" s="82"/>
      <c r="AR501" s="84"/>
      <c r="AS501" s="82"/>
      <c r="AT501" s="82"/>
      <c r="AU501" s="82"/>
      <c r="AV501" s="82"/>
      <c r="AW501" s="82"/>
      <c r="AX501" s="82"/>
      <c r="AY501" s="82"/>
      <c r="AZ501" s="82"/>
      <c r="BA501" s="82"/>
    </row>
    <row r="502">
      <c r="A502" s="23"/>
      <c r="B502" s="23"/>
      <c r="C502" s="23"/>
      <c r="D502" s="4"/>
      <c r="E502" s="3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82"/>
      <c r="AN502" s="83"/>
      <c r="AO502" s="84"/>
      <c r="AP502" s="82"/>
      <c r="AQ502" s="82"/>
      <c r="AR502" s="84"/>
      <c r="AS502" s="82"/>
      <c r="AT502" s="82"/>
      <c r="AU502" s="82"/>
      <c r="AV502" s="82"/>
      <c r="AW502" s="82"/>
      <c r="AX502" s="82"/>
      <c r="AY502" s="82"/>
      <c r="AZ502" s="82"/>
      <c r="BA502" s="82"/>
    </row>
    <row r="503">
      <c r="A503" s="23"/>
      <c r="B503" s="23"/>
      <c r="C503" s="23"/>
      <c r="D503" s="4"/>
      <c r="E503" s="3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82"/>
      <c r="AN503" s="83"/>
      <c r="AO503" s="84"/>
      <c r="AP503" s="82"/>
      <c r="AQ503" s="82"/>
      <c r="AR503" s="84"/>
      <c r="AS503" s="82"/>
      <c r="AT503" s="82"/>
      <c r="AU503" s="82"/>
      <c r="AV503" s="82"/>
      <c r="AW503" s="82"/>
      <c r="AX503" s="82"/>
      <c r="AY503" s="82"/>
      <c r="AZ503" s="82"/>
      <c r="BA503" s="82"/>
    </row>
    <row r="504">
      <c r="A504" s="23"/>
      <c r="B504" s="23"/>
      <c r="C504" s="23"/>
      <c r="D504" s="4"/>
      <c r="E504" s="3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82"/>
      <c r="AN504" s="83"/>
      <c r="AO504" s="84"/>
      <c r="AP504" s="82"/>
      <c r="AQ504" s="82"/>
      <c r="AR504" s="84"/>
      <c r="AS504" s="82"/>
      <c r="AT504" s="82"/>
      <c r="AU504" s="82"/>
      <c r="AV504" s="82"/>
      <c r="AW504" s="82"/>
      <c r="AX504" s="82"/>
      <c r="AY504" s="82"/>
      <c r="AZ504" s="82"/>
      <c r="BA504" s="82"/>
    </row>
    <row r="505">
      <c r="A505" s="23"/>
      <c r="B505" s="23"/>
      <c r="C505" s="23"/>
      <c r="D505" s="4"/>
      <c r="E505" s="3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82"/>
      <c r="AN505" s="83"/>
      <c r="AO505" s="84"/>
      <c r="AP505" s="82"/>
      <c r="AQ505" s="82"/>
      <c r="AR505" s="84"/>
      <c r="AS505" s="82"/>
      <c r="AT505" s="82"/>
      <c r="AU505" s="82"/>
      <c r="AV505" s="82"/>
      <c r="AW505" s="82"/>
      <c r="AX505" s="82"/>
      <c r="AY505" s="82"/>
      <c r="AZ505" s="82"/>
      <c r="BA505" s="82"/>
    </row>
    <row r="506">
      <c r="A506" s="23"/>
      <c r="B506" s="23"/>
      <c r="C506" s="23"/>
      <c r="D506" s="4"/>
      <c r="E506" s="3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82"/>
      <c r="AN506" s="83"/>
      <c r="AO506" s="84"/>
      <c r="AP506" s="82"/>
      <c r="AQ506" s="82"/>
      <c r="AR506" s="84"/>
      <c r="AS506" s="82"/>
      <c r="AT506" s="82"/>
      <c r="AU506" s="82"/>
      <c r="AV506" s="82"/>
      <c r="AW506" s="82"/>
      <c r="AX506" s="82"/>
      <c r="AY506" s="82"/>
      <c r="AZ506" s="82"/>
      <c r="BA506" s="82"/>
    </row>
    <row r="507">
      <c r="A507" s="23"/>
      <c r="B507" s="23"/>
      <c r="C507" s="23"/>
      <c r="D507" s="4"/>
      <c r="E507" s="3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82"/>
      <c r="AN507" s="83"/>
      <c r="AO507" s="84"/>
      <c r="AP507" s="82"/>
      <c r="AQ507" s="82"/>
      <c r="AR507" s="84"/>
      <c r="AS507" s="82"/>
      <c r="AT507" s="82"/>
      <c r="AU507" s="82"/>
      <c r="AV507" s="82"/>
      <c r="AW507" s="82"/>
      <c r="AX507" s="82"/>
      <c r="AY507" s="82"/>
      <c r="AZ507" s="82"/>
      <c r="BA507" s="82"/>
    </row>
    <row r="508">
      <c r="A508" s="23"/>
      <c r="B508" s="23"/>
      <c r="C508" s="23"/>
      <c r="D508" s="4"/>
      <c r="E508" s="3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82"/>
      <c r="AN508" s="83"/>
      <c r="AO508" s="84"/>
      <c r="AP508" s="82"/>
      <c r="AQ508" s="82"/>
      <c r="AR508" s="84"/>
      <c r="AS508" s="82"/>
      <c r="AT508" s="82"/>
      <c r="AU508" s="82"/>
      <c r="AV508" s="82"/>
      <c r="AW508" s="82"/>
      <c r="AX508" s="82"/>
      <c r="AY508" s="82"/>
      <c r="AZ508" s="82"/>
      <c r="BA508" s="82"/>
    </row>
    <row r="509">
      <c r="A509" s="23"/>
      <c r="B509" s="23"/>
      <c r="C509" s="23"/>
      <c r="D509" s="4"/>
      <c r="E509" s="3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82"/>
      <c r="AN509" s="83"/>
      <c r="AO509" s="84"/>
      <c r="AP509" s="82"/>
      <c r="AQ509" s="82"/>
      <c r="AR509" s="84"/>
      <c r="AS509" s="82"/>
      <c r="AT509" s="82"/>
      <c r="AU509" s="82"/>
      <c r="AV509" s="82"/>
      <c r="AW509" s="82"/>
      <c r="AX509" s="82"/>
      <c r="AY509" s="82"/>
      <c r="AZ509" s="82"/>
      <c r="BA509" s="82"/>
    </row>
    <row r="510">
      <c r="A510" s="23"/>
      <c r="B510" s="23"/>
      <c r="C510" s="23"/>
      <c r="D510" s="4"/>
      <c r="E510" s="3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82"/>
      <c r="AN510" s="83"/>
      <c r="AO510" s="84"/>
      <c r="AP510" s="82"/>
      <c r="AQ510" s="82"/>
      <c r="AR510" s="84"/>
      <c r="AS510" s="82"/>
      <c r="AT510" s="82"/>
      <c r="AU510" s="82"/>
      <c r="AV510" s="82"/>
      <c r="AW510" s="82"/>
      <c r="AX510" s="82"/>
      <c r="AY510" s="82"/>
      <c r="AZ510" s="82"/>
      <c r="BA510" s="82"/>
    </row>
    <row r="511">
      <c r="A511" s="23"/>
      <c r="B511" s="23"/>
      <c r="C511" s="23"/>
      <c r="D511" s="4"/>
      <c r="E511" s="3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82"/>
      <c r="AN511" s="83"/>
      <c r="AO511" s="84"/>
      <c r="AP511" s="82"/>
      <c r="AQ511" s="82"/>
      <c r="AR511" s="84"/>
      <c r="AS511" s="82"/>
      <c r="AT511" s="82"/>
      <c r="AU511" s="82"/>
      <c r="AV511" s="82"/>
      <c r="AW511" s="82"/>
      <c r="AX511" s="82"/>
      <c r="AY511" s="82"/>
      <c r="AZ511" s="82"/>
      <c r="BA511" s="82"/>
    </row>
    <row r="512">
      <c r="A512" s="23"/>
      <c r="B512" s="23"/>
      <c r="C512" s="23"/>
      <c r="D512" s="4"/>
      <c r="E512" s="3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82"/>
      <c r="AN512" s="83"/>
      <c r="AO512" s="84"/>
      <c r="AP512" s="82"/>
      <c r="AQ512" s="82"/>
      <c r="AR512" s="84"/>
      <c r="AS512" s="82"/>
      <c r="AT512" s="82"/>
      <c r="AU512" s="82"/>
      <c r="AV512" s="82"/>
      <c r="AW512" s="82"/>
      <c r="AX512" s="82"/>
      <c r="AY512" s="82"/>
      <c r="AZ512" s="82"/>
      <c r="BA512" s="82"/>
    </row>
    <row r="513">
      <c r="A513" s="23"/>
      <c r="B513" s="23"/>
      <c r="C513" s="23"/>
      <c r="D513" s="4"/>
      <c r="E513" s="3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82"/>
      <c r="AN513" s="83"/>
      <c r="AO513" s="84"/>
      <c r="AP513" s="82"/>
      <c r="AQ513" s="82"/>
      <c r="AR513" s="84"/>
      <c r="AS513" s="82"/>
      <c r="AT513" s="82"/>
      <c r="AU513" s="82"/>
      <c r="AV513" s="82"/>
      <c r="AW513" s="82"/>
      <c r="AX513" s="82"/>
      <c r="AY513" s="82"/>
      <c r="AZ513" s="82"/>
      <c r="BA513" s="82"/>
    </row>
    <row r="514">
      <c r="A514" s="23"/>
      <c r="B514" s="23"/>
      <c r="C514" s="23"/>
      <c r="D514" s="4"/>
      <c r="E514" s="3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82"/>
      <c r="AN514" s="83"/>
      <c r="AO514" s="84"/>
      <c r="AP514" s="82"/>
      <c r="AQ514" s="82"/>
      <c r="AR514" s="84"/>
      <c r="AS514" s="82"/>
      <c r="AT514" s="82"/>
      <c r="AU514" s="82"/>
      <c r="AV514" s="82"/>
      <c r="AW514" s="82"/>
      <c r="AX514" s="82"/>
      <c r="AY514" s="82"/>
      <c r="AZ514" s="82"/>
      <c r="BA514" s="82"/>
    </row>
    <row r="515">
      <c r="A515" s="23"/>
      <c r="B515" s="23"/>
      <c r="C515" s="23"/>
      <c r="D515" s="4"/>
      <c r="E515" s="3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82"/>
      <c r="AN515" s="83"/>
      <c r="AO515" s="84"/>
      <c r="AP515" s="82"/>
      <c r="AQ515" s="82"/>
      <c r="AR515" s="84"/>
      <c r="AS515" s="82"/>
      <c r="AT515" s="82"/>
      <c r="AU515" s="82"/>
      <c r="AV515" s="82"/>
      <c r="AW515" s="82"/>
      <c r="AX515" s="82"/>
      <c r="AY515" s="82"/>
      <c r="AZ515" s="82"/>
      <c r="BA515" s="82"/>
    </row>
    <row r="516">
      <c r="A516" s="23"/>
      <c r="B516" s="23"/>
      <c r="C516" s="23"/>
      <c r="D516" s="4"/>
      <c r="E516" s="3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82"/>
      <c r="AN516" s="83"/>
      <c r="AO516" s="84"/>
      <c r="AP516" s="82"/>
      <c r="AQ516" s="82"/>
      <c r="AR516" s="84"/>
      <c r="AS516" s="82"/>
      <c r="AT516" s="82"/>
      <c r="AU516" s="82"/>
      <c r="AV516" s="82"/>
      <c r="AW516" s="82"/>
      <c r="AX516" s="82"/>
      <c r="AY516" s="82"/>
      <c r="AZ516" s="82"/>
      <c r="BA516" s="82"/>
    </row>
    <row r="517">
      <c r="A517" s="23"/>
      <c r="B517" s="23"/>
      <c r="C517" s="23"/>
      <c r="D517" s="4"/>
      <c r="E517" s="3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82"/>
      <c r="AN517" s="83"/>
      <c r="AO517" s="84"/>
      <c r="AP517" s="82"/>
      <c r="AQ517" s="82"/>
      <c r="AR517" s="84"/>
      <c r="AS517" s="82"/>
      <c r="AT517" s="82"/>
      <c r="AU517" s="82"/>
      <c r="AV517" s="82"/>
      <c r="AW517" s="82"/>
      <c r="AX517" s="82"/>
      <c r="AY517" s="82"/>
      <c r="AZ517" s="82"/>
      <c r="BA517" s="82"/>
    </row>
    <row r="518">
      <c r="A518" s="23"/>
      <c r="B518" s="23"/>
      <c r="C518" s="23"/>
      <c r="D518" s="4"/>
      <c r="E518" s="3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82"/>
      <c r="AN518" s="83"/>
      <c r="AO518" s="84"/>
      <c r="AP518" s="82"/>
      <c r="AQ518" s="82"/>
      <c r="AR518" s="84"/>
      <c r="AS518" s="82"/>
      <c r="AT518" s="82"/>
      <c r="AU518" s="82"/>
      <c r="AV518" s="82"/>
      <c r="AW518" s="82"/>
      <c r="AX518" s="82"/>
      <c r="AY518" s="82"/>
      <c r="AZ518" s="82"/>
      <c r="BA518" s="82"/>
    </row>
    <row r="519">
      <c r="A519" s="23"/>
      <c r="B519" s="23"/>
      <c r="C519" s="23"/>
      <c r="D519" s="4"/>
      <c r="E519" s="3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82"/>
      <c r="AN519" s="83"/>
      <c r="AO519" s="84"/>
      <c r="AP519" s="82"/>
      <c r="AQ519" s="82"/>
      <c r="AR519" s="84"/>
      <c r="AS519" s="82"/>
      <c r="AT519" s="82"/>
      <c r="AU519" s="82"/>
      <c r="AV519" s="82"/>
      <c r="AW519" s="82"/>
      <c r="AX519" s="82"/>
      <c r="AY519" s="82"/>
      <c r="AZ519" s="82"/>
      <c r="BA519" s="82"/>
    </row>
    <row r="520">
      <c r="A520" s="23"/>
      <c r="B520" s="23"/>
      <c r="C520" s="23"/>
      <c r="D520" s="4"/>
      <c r="E520" s="3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82"/>
      <c r="AN520" s="83"/>
      <c r="AO520" s="84"/>
      <c r="AP520" s="82"/>
      <c r="AQ520" s="82"/>
      <c r="AR520" s="84"/>
      <c r="AS520" s="82"/>
      <c r="AT520" s="82"/>
      <c r="AU520" s="82"/>
      <c r="AV520" s="82"/>
      <c r="AW520" s="82"/>
      <c r="AX520" s="82"/>
      <c r="AY520" s="82"/>
      <c r="AZ520" s="82"/>
      <c r="BA520" s="82"/>
    </row>
    <row r="521">
      <c r="A521" s="23"/>
      <c r="B521" s="23"/>
      <c r="C521" s="23"/>
      <c r="D521" s="4"/>
      <c r="E521" s="3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82"/>
      <c r="AN521" s="83"/>
      <c r="AO521" s="84"/>
      <c r="AP521" s="82"/>
      <c r="AQ521" s="82"/>
      <c r="AR521" s="84"/>
      <c r="AS521" s="82"/>
      <c r="AT521" s="82"/>
      <c r="AU521" s="82"/>
      <c r="AV521" s="82"/>
      <c r="AW521" s="82"/>
      <c r="AX521" s="82"/>
      <c r="AY521" s="82"/>
      <c r="AZ521" s="82"/>
      <c r="BA521" s="82"/>
    </row>
    <row r="522">
      <c r="A522" s="23"/>
      <c r="B522" s="23"/>
      <c r="C522" s="23"/>
      <c r="D522" s="4"/>
      <c r="E522" s="3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82"/>
      <c r="AN522" s="83"/>
      <c r="AO522" s="84"/>
      <c r="AP522" s="82"/>
      <c r="AQ522" s="82"/>
      <c r="AR522" s="84"/>
      <c r="AS522" s="82"/>
      <c r="AT522" s="82"/>
      <c r="AU522" s="82"/>
      <c r="AV522" s="82"/>
      <c r="AW522" s="82"/>
      <c r="AX522" s="82"/>
      <c r="AY522" s="82"/>
      <c r="AZ522" s="82"/>
      <c r="BA522" s="82"/>
    </row>
    <row r="523">
      <c r="A523" s="23"/>
      <c r="B523" s="23"/>
      <c r="C523" s="23"/>
      <c r="D523" s="4"/>
      <c r="E523" s="3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82"/>
      <c r="AN523" s="83"/>
      <c r="AO523" s="84"/>
      <c r="AP523" s="82"/>
      <c r="AQ523" s="82"/>
      <c r="AR523" s="84"/>
      <c r="AS523" s="82"/>
      <c r="AT523" s="82"/>
      <c r="AU523" s="82"/>
      <c r="AV523" s="82"/>
      <c r="AW523" s="82"/>
      <c r="AX523" s="82"/>
      <c r="AY523" s="82"/>
      <c r="AZ523" s="82"/>
      <c r="BA523" s="82"/>
    </row>
    <row r="524">
      <c r="A524" s="23"/>
      <c r="B524" s="23"/>
      <c r="C524" s="23"/>
      <c r="D524" s="4"/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82"/>
      <c r="AN524" s="83"/>
      <c r="AO524" s="84"/>
      <c r="AP524" s="82"/>
      <c r="AQ524" s="82"/>
      <c r="AR524" s="84"/>
      <c r="AS524" s="82"/>
      <c r="AT524" s="82"/>
      <c r="AU524" s="82"/>
      <c r="AV524" s="82"/>
      <c r="AW524" s="82"/>
      <c r="AX524" s="82"/>
      <c r="AY524" s="82"/>
      <c r="AZ524" s="82"/>
      <c r="BA524" s="82"/>
    </row>
    <row r="525">
      <c r="A525" s="23"/>
      <c r="B525" s="23"/>
      <c r="C525" s="23"/>
      <c r="D525" s="4"/>
      <c r="E525" s="3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82"/>
      <c r="AN525" s="83"/>
      <c r="AO525" s="84"/>
      <c r="AP525" s="82"/>
      <c r="AQ525" s="82"/>
      <c r="AR525" s="84"/>
      <c r="AS525" s="82"/>
      <c r="AT525" s="82"/>
      <c r="AU525" s="82"/>
      <c r="AV525" s="82"/>
      <c r="AW525" s="82"/>
      <c r="AX525" s="82"/>
      <c r="AY525" s="82"/>
      <c r="AZ525" s="82"/>
      <c r="BA525" s="82"/>
    </row>
    <row r="526">
      <c r="A526" s="23"/>
      <c r="B526" s="23"/>
      <c r="C526" s="23"/>
      <c r="D526" s="4"/>
      <c r="E526" s="3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82"/>
      <c r="AN526" s="83"/>
      <c r="AO526" s="84"/>
      <c r="AP526" s="82"/>
      <c r="AQ526" s="82"/>
      <c r="AR526" s="84"/>
      <c r="AS526" s="82"/>
      <c r="AT526" s="82"/>
      <c r="AU526" s="82"/>
      <c r="AV526" s="82"/>
      <c r="AW526" s="82"/>
      <c r="AX526" s="82"/>
      <c r="AY526" s="82"/>
      <c r="AZ526" s="82"/>
      <c r="BA526" s="82"/>
    </row>
    <row r="527">
      <c r="A527" s="23"/>
      <c r="B527" s="23"/>
      <c r="C527" s="23"/>
      <c r="D527" s="4"/>
      <c r="E527" s="3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82"/>
      <c r="AN527" s="83"/>
      <c r="AO527" s="84"/>
      <c r="AP527" s="82"/>
      <c r="AQ527" s="82"/>
      <c r="AR527" s="84"/>
      <c r="AS527" s="82"/>
      <c r="AT527" s="82"/>
      <c r="AU527" s="82"/>
      <c r="AV527" s="82"/>
      <c r="AW527" s="82"/>
      <c r="AX527" s="82"/>
      <c r="AY527" s="82"/>
      <c r="AZ527" s="82"/>
      <c r="BA527" s="82"/>
    </row>
    <row r="528">
      <c r="A528" s="23"/>
      <c r="B528" s="23"/>
      <c r="C528" s="23"/>
      <c r="D528" s="4"/>
      <c r="E528" s="3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82"/>
      <c r="AN528" s="83"/>
      <c r="AO528" s="84"/>
      <c r="AP528" s="82"/>
      <c r="AQ528" s="82"/>
      <c r="AR528" s="84"/>
      <c r="AS528" s="82"/>
      <c r="AT528" s="82"/>
      <c r="AU528" s="82"/>
      <c r="AV528" s="82"/>
      <c r="AW528" s="82"/>
      <c r="AX528" s="82"/>
      <c r="AY528" s="82"/>
      <c r="AZ528" s="82"/>
      <c r="BA528" s="82"/>
    </row>
    <row r="529">
      <c r="A529" s="23"/>
      <c r="B529" s="23"/>
      <c r="C529" s="23"/>
      <c r="D529" s="4"/>
      <c r="E529" s="3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82"/>
      <c r="AN529" s="83"/>
      <c r="AO529" s="84"/>
      <c r="AP529" s="82"/>
      <c r="AQ529" s="82"/>
      <c r="AR529" s="84"/>
      <c r="AS529" s="82"/>
      <c r="AT529" s="82"/>
      <c r="AU529" s="82"/>
      <c r="AV529" s="82"/>
      <c r="AW529" s="82"/>
      <c r="AX529" s="82"/>
      <c r="AY529" s="82"/>
      <c r="AZ529" s="82"/>
      <c r="BA529" s="82"/>
    </row>
    <row r="530">
      <c r="A530" s="23"/>
      <c r="B530" s="23"/>
      <c r="C530" s="23"/>
      <c r="D530" s="4"/>
      <c r="E530" s="3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82"/>
      <c r="AN530" s="83"/>
      <c r="AO530" s="84"/>
      <c r="AP530" s="82"/>
      <c r="AQ530" s="82"/>
      <c r="AR530" s="84"/>
      <c r="AS530" s="82"/>
      <c r="AT530" s="82"/>
      <c r="AU530" s="82"/>
      <c r="AV530" s="82"/>
      <c r="AW530" s="82"/>
      <c r="AX530" s="82"/>
      <c r="AY530" s="82"/>
      <c r="AZ530" s="82"/>
      <c r="BA530" s="82"/>
    </row>
    <row r="531">
      <c r="A531" s="23"/>
      <c r="B531" s="23"/>
      <c r="C531" s="23"/>
      <c r="D531" s="4"/>
      <c r="E531" s="3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82"/>
      <c r="AN531" s="83"/>
      <c r="AO531" s="84"/>
      <c r="AP531" s="82"/>
      <c r="AQ531" s="82"/>
      <c r="AR531" s="84"/>
      <c r="AS531" s="82"/>
      <c r="AT531" s="82"/>
      <c r="AU531" s="82"/>
      <c r="AV531" s="82"/>
      <c r="AW531" s="82"/>
      <c r="AX531" s="82"/>
      <c r="AY531" s="82"/>
      <c r="AZ531" s="82"/>
      <c r="BA531" s="82"/>
    </row>
    <row r="532">
      <c r="A532" s="23"/>
      <c r="B532" s="23"/>
      <c r="C532" s="23"/>
      <c r="D532" s="4"/>
      <c r="E532" s="3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82"/>
      <c r="AN532" s="83"/>
      <c r="AO532" s="84"/>
      <c r="AP532" s="82"/>
      <c r="AQ532" s="82"/>
      <c r="AR532" s="84"/>
      <c r="AS532" s="82"/>
      <c r="AT532" s="82"/>
      <c r="AU532" s="82"/>
      <c r="AV532" s="82"/>
      <c r="AW532" s="82"/>
      <c r="AX532" s="82"/>
      <c r="AY532" s="82"/>
      <c r="AZ532" s="82"/>
      <c r="BA532" s="82"/>
    </row>
    <row r="533">
      <c r="A533" s="23"/>
      <c r="B533" s="23"/>
      <c r="C533" s="23"/>
      <c r="D533" s="4"/>
      <c r="E533" s="3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82"/>
      <c r="AN533" s="83"/>
      <c r="AO533" s="84"/>
      <c r="AP533" s="82"/>
      <c r="AQ533" s="82"/>
      <c r="AR533" s="84"/>
      <c r="AS533" s="82"/>
      <c r="AT533" s="82"/>
      <c r="AU533" s="82"/>
      <c r="AV533" s="82"/>
      <c r="AW533" s="82"/>
      <c r="AX533" s="82"/>
      <c r="AY533" s="82"/>
      <c r="AZ533" s="82"/>
      <c r="BA533" s="82"/>
    </row>
    <row r="534">
      <c r="A534" s="23"/>
      <c r="B534" s="23"/>
      <c r="C534" s="23"/>
      <c r="D534" s="4"/>
      <c r="E534" s="3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82"/>
      <c r="AN534" s="83"/>
      <c r="AO534" s="84"/>
      <c r="AP534" s="82"/>
      <c r="AQ534" s="82"/>
      <c r="AR534" s="84"/>
      <c r="AS534" s="82"/>
      <c r="AT534" s="82"/>
      <c r="AU534" s="82"/>
      <c r="AV534" s="82"/>
      <c r="AW534" s="82"/>
      <c r="AX534" s="82"/>
      <c r="AY534" s="82"/>
      <c r="AZ534" s="82"/>
      <c r="BA534" s="82"/>
    </row>
    <row r="535">
      <c r="A535" s="23"/>
      <c r="B535" s="23"/>
      <c r="C535" s="23"/>
      <c r="D535" s="4"/>
      <c r="E535" s="3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82"/>
      <c r="AN535" s="83"/>
      <c r="AO535" s="84"/>
      <c r="AP535" s="82"/>
      <c r="AQ535" s="82"/>
      <c r="AR535" s="84"/>
      <c r="AS535" s="82"/>
      <c r="AT535" s="82"/>
      <c r="AU535" s="82"/>
      <c r="AV535" s="82"/>
      <c r="AW535" s="82"/>
      <c r="AX535" s="82"/>
      <c r="AY535" s="82"/>
      <c r="AZ535" s="82"/>
      <c r="BA535" s="82"/>
    </row>
    <row r="536">
      <c r="A536" s="23"/>
      <c r="B536" s="23"/>
      <c r="C536" s="23"/>
      <c r="D536" s="4"/>
      <c r="E536" s="3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82"/>
      <c r="AN536" s="83"/>
      <c r="AO536" s="84"/>
      <c r="AP536" s="82"/>
      <c r="AQ536" s="82"/>
      <c r="AR536" s="84"/>
      <c r="AS536" s="82"/>
      <c r="AT536" s="82"/>
      <c r="AU536" s="82"/>
      <c r="AV536" s="82"/>
      <c r="AW536" s="82"/>
      <c r="AX536" s="82"/>
      <c r="AY536" s="82"/>
      <c r="AZ536" s="82"/>
      <c r="BA536" s="82"/>
    </row>
    <row r="537">
      <c r="A537" s="23"/>
      <c r="B537" s="23"/>
      <c r="C537" s="23"/>
      <c r="D537" s="4"/>
      <c r="E537" s="3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82"/>
      <c r="AN537" s="83"/>
      <c r="AO537" s="84"/>
      <c r="AP537" s="82"/>
      <c r="AQ537" s="82"/>
      <c r="AR537" s="84"/>
      <c r="AS537" s="82"/>
      <c r="AT537" s="82"/>
      <c r="AU537" s="82"/>
      <c r="AV537" s="82"/>
      <c r="AW537" s="82"/>
      <c r="AX537" s="82"/>
      <c r="AY537" s="82"/>
      <c r="AZ537" s="82"/>
      <c r="BA537" s="82"/>
    </row>
    <row r="538">
      <c r="A538" s="23"/>
      <c r="B538" s="23"/>
      <c r="C538" s="23"/>
      <c r="D538" s="4"/>
      <c r="E538" s="3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82"/>
      <c r="AN538" s="83"/>
      <c r="AO538" s="84"/>
      <c r="AP538" s="82"/>
      <c r="AQ538" s="82"/>
      <c r="AR538" s="84"/>
      <c r="AS538" s="82"/>
      <c r="AT538" s="82"/>
      <c r="AU538" s="82"/>
      <c r="AV538" s="82"/>
      <c r="AW538" s="82"/>
      <c r="AX538" s="82"/>
      <c r="AY538" s="82"/>
      <c r="AZ538" s="82"/>
      <c r="BA538" s="82"/>
    </row>
    <row r="539">
      <c r="A539" s="23"/>
      <c r="B539" s="23"/>
      <c r="C539" s="23"/>
      <c r="D539" s="4"/>
      <c r="E539" s="3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82"/>
      <c r="AN539" s="83"/>
      <c r="AO539" s="84"/>
      <c r="AP539" s="82"/>
      <c r="AQ539" s="82"/>
      <c r="AR539" s="84"/>
      <c r="AS539" s="82"/>
      <c r="AT539" s="82"/>
      <c r="AU539" s="82"/>
      <c r="AV539" s="82"/>
      <c r="AW539" s="82"/>
      <c r="AX539" s="82"/>
      <c r="AY539" s="82"/>
      <c r="AZ539" s="82"/>
      <c r="BA539" s="82"/>
    </row>
    <row r="540">
      <c r="A540" s="23"/>
      <c r="B540" s="23"/>
      <c r="C540" s="23"/>
      <c r="D540" s="4"/>
      <c r="E540" s="3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82"/>
      <c r="AN540" s="83"/>
      <c r="AO540" s="84"/>
      <c r="AP540" s="82"/>
      <c r="AQ540" s="82"/>
      <c r="AR540" s="84"/>
      <c r="AS540" s="82"/>
      <c r="AT540" s="82"/>
      <c r="AU540" s="82"/>
      <c r="AV540" s="82"/>
      <c r="AW540" s="82"/>
      <c r="AX540" s="82"/>
      <c r="AY540" s="82"/>
      <c r="AZ540" s="82"/>
      <c r="BA540" s="82"/>
    </row>
    <row r="541">
      <c r="A541" s="23"/>
      <c r="B541" s="23"/>
      <c r="C541" s="23"/>
      <c r="D541" s="4"/>
      <c r="E541" s="3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82"/>
      <c r="AN541" s="83"/>
      <c r="AO541" s="84"/>
      <c r="AP541" s="82"/>
      <c r="AQ541" s="82"/>
      <c r="AR541" s="84"/>
      <c r="AS541" s="82"/>
      <c r="AT541" s="82"/>
      <c r="AU541" s="82"/>
      <c r="AV541" s="82"/>
      <c r="AW541" s="82"/>
      <c r="AX541" s="82"/>
      <c r="AY541" s="82"/>
      <c r="AZ541" s="82"/>
      <c r="BA541" s="82"/>
    </row>
    <row r="542">
      <c r="A542" s="23"/>
      <c r="B542" s="23"/>
      <c r="C542" s="23"/>
      <c r="D542" s="4"/>
      <c r="E542" s="3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82"/>
      <c r="AN542" s="83"/>
      <c r="AO542" s="84"/>
      <c r="AP542" s="82"/>
      <c r="AQ542" s="82"/>
      <c r="AR542" s="84"/>
      <c r="AS542" s="82"/>
      <c r="AT542" s="82"/>
      <c r="AU542" s="82"/>
      <c r="AV542" s="82"/>
      <c r="AW542" s="82"/>
      <c r="AX542" s="82"/>
      <c r="AY542" s="82"/>
      <c r="AZ542" s="82"/>
      <c r="BA542" s="82"/>
    </row>
    <row r="543">
      <c r="A543" s="23"/>
      <c r="B543" s="23"/>
      <c r="C543" s="23"/>
      <c r="D543" s="4"/>
      <c r="E543" s="3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82"/>
      <c r="AN543" s="83"/>
      <c r="AO543" s="84"/>
      <c r="AP543" s="82"/>
      <c r="AQ543" s="82"/>
      <c r="AR543" s="84"/>
      <c r="AS543" s="82"/>
      <c r="AT543" s="82"/>
      <c r="AU543" s="82"/>
      <c r="AV543" s="82"/>
      <c r="AW543" s="82"/>
      <c r="AX543" s="82"/>
      <c r="AY543" s="82"/>
      <c r="AZ543" s="82"/>
      <c r="BA543" s="82"/>
    </row>
    <row r="544">
      <c r="A544" s="23"/>
      <c r="B544" s="23"/>
      <c r="C544" s="23"/>
      <c r="D544" s="4"/>
      <c r="E544" s="3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82"/>
      <c r="AN544" s="83"/>
      <c r="AO544" s="84"/>
      <c r="AP544" s="82"/>
      <c r="AQ544" s="82"/>
      <c r="AR544" s="84"/>
      <c r="AS544" s="82"/>
      <c r="AT544" s="82"/>
      <c r="AU544" s="82"/>
      <c r="AV544" s="82"/>
      <c r="AW544" s="82"/>
      <c r="AX544" s="82"/>
      <c r="AY544" s="82"/>
      <c r="AZ544" s="82"/>
      <c r="BA544" s="82"/>
    </row>
    <row r="545">
      <c r="A545" s="23"/>
      <c r="B545" s="23"/>
      <c r="C545" s="23"/>
      <c r="D545" s="4"/>
      <c r="E545" s="3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82"/>
      <c r="AN545" s="83"/>
      <c r="AO545" s="84"/>
      <c r="AP545" s="82"/>
      <c r="AQ545" s="82"/>
      <c r="AR545" s="84"/>
      <c r="AS545" s="82"/>
      <c r="AT545" s="82"/>
      <c r="AU545" s="82"/>
      <c r="AV545" s="82"/>
      <c r="AW545" s="82"/>
      <c r="AX545" s="82"/>
      <c r="AY545" s="82"/>
      <c r="AZ545" s="82"/>
      <c r="BA545" s="82"/>
    </row>
    <row r="546">
      <c r="A546" s="23"/>
      <c r="B546" s="23"/>
      <c r="C546" s="23"/>
      <c r="D546" s="4"/>
      <c r="E546" s="3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82"/>
      <c r="AN546" s="83"/>
      <c r="AO546" s="84"/>
      <c r="AP546" s="82"/>
      <c r="AQ546" s="82"/>
      <c r="AR546" s="84"/>
      <c r="AS546" s="82"/>
      <c r="AT546" s="82"/>
      <c r="AU546" s="82"/>
      <c r="AV546" s="82"/>
      <c r="AW546" s="82"/>
      <c r="AX546" s="82"/>
      <c r="AY546" s="82"/>
      <c r="AZ546" s="82"/>
      <c r="BA546" s="82"/>
    </row>
    <row r="547">
      <c r="A547" s="23"/>
      <c r="B547" s="23"/>
      <c r="C547" s="23"/>
      <c r="D547" s="4"/>
      <c r="E547" s="3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82"/>
      <c r="AN547" s="83"/>
      <c r="AO547" s="84"/>
      <c r="AP547" s="82"/>
      <c r="AQ547" s="82"/>
      <c r="AR547" s="84"/>
      <c r="AS547" s="82"/>
      <c r="AT547" s="82"/>
      <c r="AU547" s="82"/>
      <c r="AV547" s="82"/>
      <c r="AW547" s="82"/>
      <c r="AX547" s="82"/>
      <c r="AY547" s="82"/>
      <c r="AZ547" s="82"/>
      <c r="BA547" s="82"/>
    </row>
    <row r="548">
      <c r="A548" s="23"/>
      <c r="B548" s="23"/>
      <c r="C548" s="23"/>
      <c r="D548" s="4"/>
      <c r="E548" s="3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82"/>
      <c r="AN548" s="83"/>
      <c r="AO548" s="84"/>
      <c r="AP548" s="82"/>
      <c r="AQ548" s="82"/>
      <c r="AR548" s="84"/>
      <c r="AS548" s="82"/>
      <c r="AT548" s="82"/>
      <c r="AU548" s="82"/>
      <c r="AV548" s="82"/>
      <c r="AW548" s="82"/>
      <c r="AX548" s="82"/>
      <c r="AY548" s="82"/>
      <c r="AZ548" s="82"/>
      <c r="BA548" s="82"/>
    </row>
    <row r="549">
      <c r="A549" s="23"/>
      <c r="B549" s="23"/>
      <c r="C549" s="23"/>
      <c r="D549" s="4"/>
      <c r="E549" s="3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82"/>
      <c r="AN549" s="83"/>
      <c r="AO549" s="84"/>
      <c r="AP549" s="82"/>
      <c r="AQ549" s="82"/>
      <c r="AR549" s="84"/>
      <c r="AS549" s="82"/>
      <c r="AT549" s="82"/>
      <c r="AU549" s="82"/>
      <c r="AV549" s="82"/>
      <c r="AW549" s="82"/>
      <c r="AX549" s="82"/>
      <c r="AY549" s="82"/>
      <c r="AZ549" s="82"/>
      <c r="BA549" s="82"/>
    </row>
    <row r="550">
      <c r="A550" s="23"/>
      <c r="B550" s="23"/>
      <c r="C550" s="23"/>
      <c r="D550" s="4"/>
      <c r="E550" s="3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82"/>
      <c r="AN550" s="83"/>
      <c r="AO550" s="84"/>
      <c r="AP550" s="82"/>
      <c r="AQ550" s="82"/>
      <c r="AR550" s="84"/>
      <c r="AS550" s="82"/>
      <c r="AT550" s="82"/>
      <c r="AU550" s="82"/>
      <c r="AV550" s="82"/>
      <c r="AW550" s="82"/>
      <c r="AX550" s="82"/>
      <c r="AY550" s="82"/>
      <c r="AZ550" s="82"/>
      <c r="BA550" s="82"/>
    </row>
    <row r="551">
      <c r="A551" s="23"/>
      <c r="B551" s="23"/>
      <c r="C551" s="23"/>
      <c r="D551" s="4"/>
      <c r="E551" s="3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82"/>
      <c r="AN551" s="83"/>
      <c r="AO551" s="84"/>
      <c r="AP551" s="82"/>
      <c r="AQ551" s="82"/>
      <c r="AR551" s="84"/>
      <c r="AS551" s="82"/>
      <c r="AT551" s="82"/>
      <c r="AU551" s="82"/>
      <c r="AV551" s="82"/>
      <c r="AW551" s="82"/>
      <c r="AX551" s="82"/>
      <c r="AY551" s="82"/>
      <c r="AZ551" s="82"/>
      <c r="BA551" s="82"/>
    </row>
    <row r="552">
      <c r="A552" s="23"/>
      <c r="B552" s="23"/>
      <c r="C552" s="23"/>
      <c r="D552" s="4"/>
      <c r="E552" s="3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82"/>
      <c r="AN552" s="83"/>
      <c r="AO552" s="84"/>
      <c r="AP552" s="82"/>
      <c r="AQ552" s="82"/>
      <c r="AR552" s="84"/>
      <c r="AS552" s="82"/>
      <c r="AT552" s="82"/>
      <c r="AU552" s="82"/>
      <c r="AV552" s="82"/>
      <c r="AW552" s="82"/>
      <c r="AX552" s="82"/>
      <c r="AY552" s="82"/>
      <c r="AZ552" s="82"/>
      <c r="BA552" s="82"/>
    </row>
    <row r="553">
      <c r="A553" s="23"/>
      <c r="B553" s="23"/>
      <c r="C553" s="23"/>
      <c r="D553" s="4"/>
      <c r="E553" s="3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82"/>
      <c r="AN553" s="83"/>
      <c r="AO553" s="84"/>
      <c r="AP553" s="82"/>
      <c r="AQ553" s="82"/>
      <c r="AR553" s="84"/>
      <c r="AS553" s="82"/>
      <c r="AT553" s="82"/>
      <c r="AU553" s="82"/>
      <c r="AV553" s="82"/>
      <c r="AW553" s="82"/>
      <c r="AX553" s="82"/>
      <c r="AY553" s="82"/>
      <c r="AZ553" s="82"/>
      <c r="BA553" s="82"/>
    </row>
    <row r="554">
      <c r="A554" s="23"/>
      <c r="B554" s="23"/>
      <c r="C554" s="23"/>
      <c r="D554" s="4"/>
      <c r="E554" s="3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82"/>
      <c r="AN554" s="83"/>
      <c r="AO554" s="84"/>
      <c r="AP554" s="82"/>
      <c r="AQ554" s="82"/>
      <c r="AR554" s="84"/>
      <c r="AS554" s="82"/>
      <c r="AT554" s="82"/>
      <c r="AU554" s="82"/>
      <c r="AV554" s="82"/>
      <c r="AW554" s="82"/>
      <c r="AX554" s="82"/>
      <c r="AY554" s="82"/>
      <c r="AZ554" s="82"/>
      <c r="BA554" s="82"/>
    </row>
    <row r="555">
      <c r="A555" s="23"/>
      <c r="B555" s="23"/>
      <c r="C555" s="23"/>
      <c r="D555" s="4"/>
      <c r="E555" s="3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82"/>
      <c r="AN555" s="83"/>
      <c r="AO555" s="84"/>
      <c r="AP555" s="82"/>
      <c r="AQ555" s="82"/>
      <c r="AR555" s="84"/>
      <c r="AS555" s="82"/>
      <c r="AT555" s="82"/>
      <c r="AU555" s="82"/>
      <c r="AV555" s="82"/>
      <c r="AW555" s="82"/>
      <c r="AX555" s="82"/>
      <c r="AY555" s="82"/>
      <c r="AZ555" s="82"/>
      <c r="BA555" s="82"/>
    </row>
    <row r="556">
      <c r="A556" s="23"/>
      <c r="B556" s="23"/>
      <c r="C556" s="23"/>
      <c r="D556" s="4"/>
      <c r="E556" s="3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82"/>
      <c r="AN556" s="83"/>
      <c r="AO556" s="84"/>
      <c r="AP556" s="82"/>
      <c r="AQ556" s="82"/>
      <c r="AR556" s="84"/>
      <c r="AS556" s="82"/>
      <c r="AT556" s="82"/>
      <c r="AU556" s="82"/>
      <c r="AV556" s="82"/>
      <c r="AW556" s="82"/>
      <c r="AX556" s="82"/>
      <c r="AY556" s="82"/>
      <c r="AZ556" s="82"/>
      <c r="BA556" s="82"/>
    </row>
    <row r="557">
      <c r="A557" s="23"/>
      <c r="B557" s="23"/>
      <c r="C557" s="23"/>
      <c r="D557" s="4"/>
      <c r="E557" s="3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82"/>
      <c r="AN557" s="83"/>
      <c r="AO557" s="84"/>
      <c r="AP557" s="82"/>
      <c r="AQ557" s="82"/>
      <c r="AR557" s="84"/>
      <c r="AS557" s="82"/>
      <c r="AT557" s="82"/>
      <c r="AU557" s="82"/>
      <c r="AV557" s="82"/>
      <c r="AW557" s="82"/>
      <c r="AX557" s="82"/>
      <c r="AY557" s="82"/>
      <c r="AZ557" s="82"/>
      <c r="BA557" s="82"/>
    </row>
    <row r="558">
      <c r="A558" s="23"/>
      <c r="B558" s="23"/>
      <c r="C558" s="23"/>
      <c r="D558" s="4"/>
      <c r="E558" s="3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82"/>
      <c r="AN558" s="83"/>
      <c r="AO558" s="84"/>
      <c r="AP558" s="82"/>
      <c r="AQ558" s="82"/>
      <c r="AR558" s="84"/>
      <c r="AS558" s="82"/>
      <c r="AT558" s="82"/>
      <c r="AU558" s="82"/>
      <c r="AV558" s="82"/>
      <c r="AW558" s="82"/>
      <c r="AX558" s="82"/>
      <c r="AY558" s="82"/>
      <c r="AZ558" s="82"/>
      <c r="BA558" s="82"/>
    </row>
    <row r="559">
      <c r="A559" s="23"/>
      <c r="B559" s="23"/>
      <c r="C559" s="23"/>
      <c r="D559" s="4"/>
      <c r="E559" s="3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82"/>
      <c r="AN559" s="83"/>
      <c r="AO559" s="84"/>
      <c r="AP559" s="82"/>
      <c r="AQ559" s="82"/>
      <c r="AR559" s="84"/>
      <c r="AS559" s="82"/>
      <c r="AT559" s="82"/>
      <c r="AU559" s="82"/>
      <c r="AV559" s="82"/>
      <c r="AW559" s="82"/>
      <c r="AX559" s="82"/>
      <c r="AY559" s="82"/>
      <c r="AZ559" s="82"/>
      <c r="BA559" s="82"/>
    </row>
    <row r="560">
      <c r="A560" s="23"/>
      <c r="B560" s="23"/>
      <c r="C560" s="23"/>
      <c r="D560" s="4"/>
      <c r="E560" s="3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82"/>
      <c r="AN560" s="83"/>
      <c r="AO560" s="84"/>
      <c r="AP560" s="82"/>
      <c r="AQ560" s="82"/>
      <c r="AR560" s="84"/>
      <c r="AS560" s="82"/>
      <c r="AT560" s="82"/>
      <c r="AU560" s="82"/>
      <c r="AV560" s="82"/>
      <c r="AW560" s="82"/>
      <c r="AX560" s="82"/>
      <c r="AY560" s="82"/>
      <c r="AZ560" s="82"/>
      <c r="BA560" s="82"/>
    </row>
    <row r="561">
      <c r="A561" s="23"/>
      <c r="B561" s="23"/>
      <c r="C561" s="23"/>
      <c r="D561" s="4"/>
      <c r="E561" s="3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82"/>
      <c r="AN561" s="83"/>
      <c r="AO561" s="84"/>
      <c r="AP561" s="82"/>
      <c r="AQ561" s="82"/>
      <c r="AR561" s="84"/>
      <c r="AS561" s="82"/>
      <c r="AT561" s="82"/>
      <c r="AU561" s="82"/>
      <c r="AV561" s="82"/>
      <c r="AW561" s="82"/>
      <c r="AX561" s="82"/>
      <c r="AY561" s="82"/>
      <c r="AZ561" s="82"/>
      <c r="BA561" s="82"/>
    </row>
    <row r="562">
      <c r="A562" s="23"/>
      <c r="B562" s="23"/>
      <c r="C562" s="23"/>
      <c r="D562" s="4"/>
      <c r="E562" s="3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82"/>
      <c r="AN562" s="83"/>
      <c r="AO562" s="84"/>
      <c r="AP562" s="82"/>
      <c r="AQ562" s="82"/>
      <c r="AR562" s="84"/>
      <c r="AS562" s="82"/>
      <c r="AT562" s="82"/>
      <c r="AU562" s="82"/>
      <c r="AV562" s="82"/>
      <c r="AW562" s="82"/>
      <c r="AX562" s="82"/>
      <c r="AY562" s="82"/>
      <c r="AZ562" s="82"/>
      <c r="BA562" s="82"/>
    </row>
    <row r="563">
      <c r="A563" s="23"/>
      <c r="B563" s="23"/>
      <c r="C563" s="23"/>
      <c r="D563" s="4"/>
      <c r="E563" s="3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82"/>
      <c r="AN563" s="83"/>
      <c r="AO563" s="84"/>
      <c r="AP563" s="82"/>
      <c r="AQ563" s="82"/>
      <c r="AR563" s="84"/>
      <c r="AS563" s="82"/>
      <c r="AT563" s="82"/>
      <c r="AU563" s="82"/>
      <c r="AV563" s="82"/>
      <c r="AW563" s="82"/>
      <c r="AX563" s="82"/>
      <c r="AY563" s="82"/>
      <c r="AZ563" s="82"/>
      <c r="BA563" s="82"/>
    </row>
    <row r="564">
      <c r="A564" s="23"/>
      <c r="B564" s="23"/>
      <c r="C564" s="23"/>
      <c r="D564" s="4"/>
      <c r="E564" s="3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82"/>
      <c r="AN564" s="83"/>
      <c r="AO564" s="84"/>
      <c r="AP564" s="82"/>
      <c r="AQ564" s="82"/>
      <c r="AR564" s="84"/>
      <c r="AS564" s="82"/>
      <c r="AT564" s="82"/>
      <c r="AU564" s="82"/>
      <c r="AV564" s="82"/>
      <c r="AW564" s="82"/>
      <c r="AX564" s="82"/>
      <c r="AY564" s="82"/>
      <c r="AZ564" s="82"/>
      <c r="BA564" s="82"/>
    </row>
    <row r="565">
      <c r="A565" s="23"/>
      <c r="B565" s="23"/>
      <c r="C565" s="23"/>
      <c r="D565" s="4"/>
      <c r="E565" s="3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82"/>
      <c r="AN565" s="83"/>
      <c r="AO565" s="84"/>
      <c r="AP565" s="82"/>
      <c r="AQ565" s="82"/>
      <c r="AR565" s="84"/>
      <c r="AS565" s="82"/>
      <c r="AT565" s="82"/>
      <c r="AU565" s="82"/>
      <c r="AV565" s="82"/>
      <c r="AW565" s="82"/>
      <c r="AX565" s="82"/>
      <c r="AY565" s="82"/>
      <c r="AZ565" s="82"/>
      <c r="BA565" s="82"/>
    </row>
    <row r="566">
      <c r="A566" s="23"/>
      <c r="B566" s="23"/>
      <c r="C566" s="23"/>
      <c r="D566" s="4"/>
      <c r="E566" s="3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82"/>
      <c r="AN566" s="83"/>
      <c r="AO566" s="84"/>
      <c r="AP566" s="82"/>
      <c r="AQ566" s="82"/>
      <c r="AR566" s="84"/>
      <c r="AS566" s="82"/>
      <c r="AT566" s="82"/>
      <c r="AU566" s="82"/>
      <c r="AV566" s="82"/>
      <c r="AW566" s="82"/>
      <c r="AX566" s="82"/>
      <c r="AY566" s="82"/>
      <c r="AZ566" s="82"/>
      <c r="BA566" s="82"/>
    </row>
    <row r="567">
      <c r="A567" s="23"/>
      <c r="B567" s="23"/>
      <c r="C567" s="23"/>
      <c r="D567" s="4"/>
      <c r="E567" s="3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82"/>
      <c r="AN567" s="83"/>
      <c r="AO567" s="84"/>
      <c r="AP567" s="82"/>
      <c r="AQ567" s="82"/>
      <c r="AR567" s="84"/>
      <c r="AS567" s="82"/>
      <c r="AT567" s="82"/>
      <c r="AU567" s="82"/>
      <c r="AV567" s="82"/>
      <c r="AW567" s="82"/>
      <c r="AX567" s="82"/>
      <c r="AY567" s="82"/>
      <c r="AZ567" s="82"/>
      <c r="BA567" s="82"/>
    </row>
    <row r="568">
      <c r="A568" s="23"/>
      <c r="B568" s="23"/>
      <c r="C568" s="23"/>
      <c r="D568" s="4"/>
      <c r="E568" s="3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82"/>
      <c r="AN568" s="83"/>
      <c r="AO568" s="84"/>
      <c r="AP568" s="82"/>
      <c r="AQ568" s="82"/>
      <c r="AR568" s="84"/>
      <c r="AS568" s="82"/>
      <c r="AT568" s="82"/>
      <c r="AU568" s="82"/>
      <c r="AV568" s="82"/>
      <c r="AW568" s="82"/>
      <c r="AX568" s="82"/>
      <c r="AY568" s="82"/>
      <c r="AZ568" s="82"/>
      <c r="BA568" s="82"/>
    </row>
    <row r="569">
      <c r="A569" s="23"/>
      <c r="B569" s="23"/>
      <c r="C569" s="23"/>
      <c r="D569" s="4"/>
      <c r="E569" s="3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82"/>
      <c r="AN569" s="83"/>
      <c r="AO569" s="84"/>
      <c r="AP569" s="82"/>
      <c r="AQ569" s="82"/>
      <c r="AR569" s="84"/>
      <c r="AS569" s="82"/>
      <c r="AT569" s="82"/>
      <c r="AU569" s="82"/>
      <c r="AV569" s="82"/>
      <c r="AW569" s="82"/>
      <c r="AX569" s="82"/>
      <c r="AY569" s="82"/>
      <c r="AZ569" s="82"/>
      <c r="BA569" s="82"/>
    </row>
    <row r="570">
      <c r="A570" s="23"/>
      <c r="B570" s="23"/>
      <c r="C570" s="23"/>
      <c r="D570" s="4"/>
      <c r="E570" s="3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82"/>
      <c r="AN570" s="83"/>
      <c r="AO570" s="84"/>
      <c r="AP570" s="82"/>
      <c r="AQ570" s="82"/>
      <c r="AR570" s="84"/>
      <c r="AS570" s="82"/>
      <c r="AT570" s="82"/>
      <c r="AU570" s="82"/>
      <c r="AV570" s="82"/>
      <c r="AW570" s="82"/>
      <c r="AX570" s="82"/>
      <c r="AY570" s="82"/>
      <c r="AZ570" s="82"/>
      <c r="BA570" s="82"/>
    </row>
    <row r="571">
      <c r="A571" s="23"/>
      <c r="B571" s="23"/>
      <c r="C571" s="23"/>
      <c r="D571" s="4"/>
      <c r="E571" s="3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82"/>
      <c r="AN571" s="83"/>
      <c r="AO571" s="84"/>
      <c r="AP571" s="82"/>
      <c r="AQ571" s="82"/>
      <c r="AR571" s="84"/>
      <c r="AS571" s="82"/>
      <c r="AT571" s="82"/>
      <c r="AU571" s="82"/>
      <c r="AV571" s="82"/>
      <c r="AW571" s="82"/>
      <c r="AX571" s="82"/>
      <c r="AY571" s="82"/>
      <c r="AZ571" s="82"/>
      <c r="BA571" s="82"/>
    </row>
    <row r="572">
      <c r="A572" s="23"/>
      <c r="B572" s="23"/>
      <c r="C572" s="23"/>
      <c r="D572" s="4"/>
      <c r="E572" s="3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82"/>
      <c r="AN572" s="83"/>
      <c r="AO572" s="84"/>
      <c r="AP572" s="82"/>
      <c r="AQ572" s="82"/>
      <c r="AR572" s="84"/>
      <c r="AS572" s="82"/>
      <c r="AT572" s="82"/>
      <c r="AU572" s="82"/>
      <c r="AV572" s="82"/>
      <c r="AW572" s="82"/>
      <c r="AX572" s="82"/>
      <c r="AY572" s="82"/>
      <c r="AZ572" s="82"/>
      <c r="BA572" s="82"/>
    </row>
    <row r="573">
      <c r="A573" s="23"/>
      <c r="B573" s="23"/>
      <c r="C573" s="23"/>
      <c r="D573" s="4"/>
      <c r="E573" s="3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82"/>
      <c r="AN573" s="83"/>
      <c r="AO573" s="84"/>
      <c r="AP573" s="82"/>
      <c r="AQ573" s="82"/>
      <c r="AR573" s="84"/>
      <c r="AS573" s="82"/>
      <c r="AT573" s="82"/>
      <c r="AU573" s="82"/>
      <c r="AV573" s="82"/>
      <c r="AW573" s="82"/>
      <c r="AX573" s="82"/>
      <c r="AY573" s="82"/>
      <c r="AZ573" s="82"/>
      <c r="BA573" s="82"/>
    </row>
    <row r="574">
      <c r="A574" s="23"/>
      <c r="B574" s="23"/>
      <c r="C574" s="23"/>
      <c r="D574" s="4"/>
      <c r="E574" s="3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82"/>
      <c r="AN574" s="83"/>
      <c r="AO574" s="84"/>
      <c r="AP574" s="82"/>
      <c r="AQ574" s="82"/>
      <c r="AR574" s="84"/>
      <c r="AS574" s="82"/>
      <c r="AT574" s="82"/>
      <c r="AU574" s="82"/>
      <c r="AV574" s="82"/>
      <c r="AW574" s="82"/>
      <c r="AX574" s="82"/>
      <c r="AY574" s="82"/>
      <c r="AZ574" s="82"/>
      <c r="BA574" s="82"/>
    </row>
    <row r="575">
      <c r="A575" s="23"/>
      <c r="B575" s="23"/>
      <c r="C575" s="23"/>
      <c r="D575" s="4"/>
      <c r="E575" s="3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82"/>
      <c r="AN575" s="83"/>
      <c r="AO575" s="84"/>
      <c r="AP575" s="82"/>
      <c r="AQ575" s="82"/>
      <c r="AR575" s="84"/>
      <c r="AS575" s="82"/>
      <c r="AT575" s="82"/>
      <c r="AU575" s="82"/>
      <c r="AV575" s="82"/>
      <c r="AW575" s="82"/>
      <c r="AX575" s="82"/>
      <c r="AY575" s="82"/>
      <c r="AZ575" s="82"/>
      <c r="BA575" s="82"/>
    </row>
    <row r="576">
      <c r="A576" s="23"/>
      <c r="B576" s="23"/>
      <c r="C576" s="23"/>
      <c r="D576" s="4"/>
      <c r="E576" s="3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82"/>
      <c r="AN576" s="83"/>
      <c r="AO576" s="84"/>
      <c r="AP576" s="82"/>
      <c r="AQ576" s="82"/>
      <c r="AR576" s="84"/>
      <c r="AS576" s="82"/>
      <c r="AT576" s="82"/>
      <c r="AU576" s="82"/>
      <c r="AV576" s="82"/>
      <c r="AW576" s="82"/>
      <c r="AX576" s="82"/>
      <c r="AY576" s="82"/>
      <c r="AZ576" s="82"/>
      <c r="BA576" s="82"/>
    </row>
    <row r="577">
      <c r="A577" s="23"/>
      <c r="B577" s="23"/>
      <c r="C577" s="23"/>
      <c r="D577" s="4"/>
      <c r="E577" s="3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82"/>
      <c r="AN577" s="83"/>
      <c r="AO577" s="84"/>
      <c r="AP577" s="82"/>
      <c r="AQ577" s="82"/>
      <c r="AR577" s="84"/>
      <c r="AS577" s="82"/>
      <c r="AT577" s="82"/>
      <c r="AU577" s="82"/>
      <c r="AV577" s="82"/>
      <c r="AW577" s="82"/>
      <c r="AX577" s="82"/>
      <c r="AY577" s="82"/>
      <c r="AZ577" s="82"/>
      <c r="BA577" s="82"/>
    </row>
    <row r="578">
      <c r="A578" s="23"/>
      <c r="B578" s="23"/>
      <c r="C578" s="23"/>
      <c r="D578" s="4"/>
      <c r="E578" s="3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82"/>
      <c r="AN578" s="83"/>
      <c r="AO578" s="84"/>
      <c r="AP578" s="82"/>
      <c r="AQ578" s="82"/>
      <c r="AR578" s="84"/>
      <c r="AS578" s="82"/>
      <c r="AT578" s="82"/>
      <c r="AU578" s="82"/>
      <c r="AV578" s="82"/>
      <c r="AW578" s="82"/>
      <c r="AX578" s="82"/>
      <c r="AY578" s="82"/>
      <c r="AZ578" s="82"/>
      <c r="BA578" s="82"/>
    </row>
    <row r="579">
      <c r="A579" s="23"/>
      <c r="B579" s="23"/>
      <c r="C579" s="23"/>
      <c r="D579" s="4"/>
      <c r="E579" s="3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82"/>
      <c r="AN579" s="83"/>
      <c r="AO579" s="84"/>
      <c r="AP579" s="82"/>
      <c r="AQ579" s="82"/>
      <c r="AR579" s="84"/>
      <c r="AS579" s="82"/>
      <c r="AT579" s="82"/>
      <c r="AU579" s="82"/>
      <c r="AV579" s="82"/>
      <c r="AW579" s="82"/>
      <c r="AX579" s="82"/>
      <c r="AY579" s="82"/>
      <c r="AZ579" s="82"/>
      <c r="BA579" s="82"/>
    </row>
    <row r="580">
      <c r="A580" s="23"/>
      <c r="B580" s="23"/>
      <c r="C580" s="23"/>
      <c r="D580" s="4"/>
      <c r="E580" s="3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82"/>
      <c r="AN580" s="83"/>
      <c r="AO580" s="84"/>
      <c r="AP580" s="82"/>
      <c r="AQ580" s="82"/>
      <c r="AR580" s="84"/>
      <c r="AS580" s="82"/>
      <c r="AT580" s="82"/>
      <c r="AU580" s="82"/>
      <c r="AV580" s="82"/>
      <c r="AW580" s="82"/>
      <c r="AX580" s="82"/>
      <c r="AY580" s="82"/>
      <c r="AZ580" s="82"/>
      <c r="BA580" s="82"/>
    </row>
    <row r="581">
      <c r="A581" s="23"/>
      <c r="B581" s="23"/>
      <c r="C581" s="23"/>
      <c r="D581" s="4"/>
      <c r="E581" s="3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82"/>
      <c r="AN581" s="83"/>
      <c r="AO581" s="84"/>
      <c r="AP581" s="82"/>
      <c r="AQ581" s="82"/>
      <c r="AR581" s="84"/>
      <c r="AS581" s="82"/>
      <c r="AT581" s="82"/>
      <c r="AU581" s="82"/>
      <c r="AV581" s="82"/>
      <c r="AW581" s="82"/>
      <c r="AX581" s="82"/>
      <c r="AY581" s="82"/>
      <c r="AZ581" s="82"/>
      <c r="BA581" s="82"/>
    </row>
    <row r="582">
      <c r="A582" s="23"/>
      <c r="B582" s="23"/>
      <c r="C582" s="23"/>
      <c r="D582" s="4"/>
      <c r="E582" s="3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82"/>
      <c r="AN582" s="83"/>
      <c r="AO582" s="84"/>
      <c r="AP582" s="82"/>
      <c r="AQ582" s="82"/>
      <c r="AR582" s="84"/>
      <c r="AS582" s="82"/>
      <c r="AT582" s="82"/>
      <c r="AU582" s="82"/>
      <c r="AV582" s="82"/>
      <c r="AW582" s="82"/>
      <c r="AX582" s="82"/>
      <c r="AY582" s="82"/>
      <c r="AZ582" s="82"/>
      <c r="BA582" s="82"/>
    </row>
    <row r="583">
      <c r="A583" s="23"/>
      <c r="B583" s="23"/>
      <c r="C583" s="23"/>
      <c r="D583" s="4"/>
      <c r="E583" s="3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82"/>
      <c r="AN583" s="83"/>
      <c r="AO583" s="84"/>
      <c r="AP583" s="82"/>
      <c r="AQ583" s="82"/>
      <c r="AR583" s="84"/>
      <c r="AS583" s="82"/>
      <c r="AT583" s="82"/>
      <c r="AU583" s="82"/>
      <c r="AV583" s="82"/>
      <c r="AW583" s="82"/>
      <c r="AX583" s="82"/>
      <c r="AY583" s="82"/>
      <c r="AZ583" s="82"/>
      <c r="BA583" s="82"/>
    </row>
    <row r="584">
      <c r="A584" s="23"/>
      <c r="B584" s="23"/>
      <c r="C584" s="23"/>
      <c r="D584" s="4"/>
      <c r="E584" s="3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82"/>
      <c r="AN584" s="83"/>
      <c r="AO584" s="84"/>
      <c r="AP584" s="82"/>
      <c r="AQ584" s="82"/>
      <c r="AR584" s="84"/>
      <c r="AS584" s="82"/>
      <c r="AT584" s="82"/>
      <c r="AU584" s="82"/>
      <c r="AV584" s="82"/>
      <c r="AW584" s="82"/>
      <c r="AX584" s="82"/>
      <c r="AY584" s="82"/>
      <c r="AZ584" s="82"/>
      <c r="BA584" s="82"/>
    </row>
    <row r="585">
      <c r="A585" s="23"/>
      <c r="B585" s="23"/>
      <c r="C585" s="23"/>
      <c r="D585" s="4"/>
      <c r="E585" s="3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82"/>
      <c r="AN585" s="83"/>
      <c r="AO585" s="84"/>
      <c r="AP585" s="82"/>
      <c r="AQ585" s="82"/>
      <c r="AR585" s="84"/>
      <c r="AS585" s="82"/>
      <c r="AT585" s="82"/>
      <c r="AU585" s="82"/>
      <c r="AV585" s="82"/>
      <c r="AW585" s="82"/>
      <c r="AX585" s="82"/>
      <c r="AY585" s="82"/>
      <c r="AZ585" s="82"/>
      <c r="BA585" s="82"/>
    </row>
    <row r="586">
      <c r="A586" s="23"/>
      <c r="B586" s="23"/>
      <c r="C586" s="23"/>
      <c r="D586" s="4"/>
      <c r="E586" s="3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82"/>
      <c r="AN586" s="83"/>
      <c r="AO586" s="84"/>
      <c r="AP586" s="82"/>
      <c r="AQ586" s="82"/>
      <c r="AR586" s="84"/>
      <c r="AS586" s="82"/>
      <c r="AT586" s="82"/>
      <c r="AU586" s="82"/>
      <c r="AV586" s="82"/>
      <c r="AW586" s="82"/>
      <c r="AX586" s="82"/>
      <c r="AY586" s="82"/>
      <c r="AZ586" s="82"/>
      <c r="BA586" s="82"/>
    </row>
    <row r="587">
      <c r="A587" s="23"/>
      <c r="B587" s="23"/>
      <c r="C587" s="23"/>
      <c r="D587" s="4"/>
      <c r="E587" s="3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82"/>
      <c r="AN587" s="83"/>
      <c r="AO587" s="84"/>
      <c r="AP587" s="82"/>
      <c r="AQ587" s="82"/>
      <c r="AR587" s="84"/>
      <c r="AS587" s="82"/>
      <c r="AT587" s="82"/>
      <c r="AU587" s="82"/>
      <c r="AV587" s="82"/>
      <c r="AW587" s="82"/>
      <c r="AX587" s="82"/>
      <c r="AY587" s="82"/>
      <c r="AZ587" s="82"/>
      <c r="BA587" s="82"/>
    </row>
    <row r="588">
      <c r="A588" s="23"/>
      <c r="B588" s="23"/>
      <c r="C588" s="23"/>
      <c r="D588" s="4"/>
      <c r="E588" s="3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82"/>
      <c r="AN588" s="83"/>
      <c r="AO588" s="84"/>
      <c r="AP588" s="82"/>
      <c r="AQ588" s="82"/>
      <c r="AR588" s="84"/>
      <c r="AS588" s="82"/>
      <c r="AT588" s="82"/>
      <c r="AU588" s="82"/>
      <c r="AV588" s="82"/>
      <c r="AW588" s="82"/>
      <c r="AX588" s="82"/>
      <c r="AY588" s="82"/>
      <c r="AZ588" s="82"/>
      <c r="BA588" s="82"/>
    </row>
    <row r="589">
      <c r="A589" s="23"/>
      <c r="B589" s="23"/>
      <c r="C589" s="23"/>
      <c r="D589" s="4"/>
      <c r="E589" s="3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82"/>
      <c r="AN589" s="83"/>
      <c r="AO589" s="84"/>
      <c r="AP589" s="82"/>
      <c r="AQ589" s="82"/>
      <c r="AR589" s="84"/>
      <c r="AS589" s="82"/>
      <c r="AT589" s="82"/>
      <c r="AU589" s="82"/>
      <c r="AV589" s="82"/>
      <c r="AW589" s="82"/>
      <c r="AX589" s="82"/>
      <c r="AY589" s="82"/>
      <c r="AZ589" s="82"/>
      <c r="BA589" s="82"/>
    </row>
    <row r="590">
      <c r="A590" s="23"/>
      <c r="B590" s="23"/>
      <c r="C590" s="23"/>
      <c r="D590" s="4"/>
      <c r="E590" s="3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82"/>
      <c r="AN590" s="83"/>
      <c r="AO590" s="84"/>
      <c r="AP590" s="82"/>
      <c r="AQ590" s="82"/>
      <c r="AR590" s="84"/>
      <c r="AS590" s="82"/>
      <c r="AT590" s="82"/>
      <c r="AU590" s="82"/>
      <c r="AV590" s="82"/>
      <c r="AW590" s="82"/>
      <c r="AX590" s="82"/>
      <c r="AY590" s="82"/>
      <c r="AZ590" s="82"/>
      <c r="BA590" s="82"/>
    </row>
    <row r="591">
      <c r="A591" s="23"/>
      <c r="B591" s="23"/>
      <c r="C591" s="23"/>
      <c r="D591" s="4"/>
      <c r="E591" s="3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82"/>
      <c r="AN591" s="83"/>
      <c r="AO591" s="84"/>
      <c r="AP591" s="82"/>
      <c r="AQ591" s="82"/>
      <c r="AR591" s="84"/>
      <c r="AS591" s="82"/>
      <c r="AT591" s="82"/>
      <c r="AU591" s="82"/>
      <c r="AV591" s="82"/>
      <c r="AW591" s="82"/>
      <c r="AX591" s="82"/>
      <c r="AY591" s="82"/>
      <c r="AZ591" s="82"/>
      <c r="BA591" s="82"/>
    </row>
    <row r="592">
      <c r="A592" s="23"/>
      <c r="B592" s="23"/>
      <c r="C592" s="23"/>
      <c r="D592" s="4"/>
      <c r="E592" s="3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82"/>
      <c r="AN592" s="83"/>
      <c r="AO592" s="84"/>
      <c r="AP592" s="82"/>
      <c r="AQ592" s="82"/>
      <c r="AR592" s="84"/>
      <c r="AS592" s="82"/>
      <c r="AT592" s="82"/>
      <c r="AU592" s="82"/>
      <c r="AV592" s="82"/>
      <c r="AW592" s="82"/>
      <c r="AX592" s="82"/>
      <c r="AY592" s="82"/>
      <c r="AZ592" s="82"/>
      <c r="BA592" s="82"/>
    </row>
    <row r="593">
      <c r="A593" s="23"/>
      <c r="B593" s="23"/>
      <c r="C593" s="23"/>
      <c r="D593" s="4"/>
      <c r="E593" s="3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82"/>
      <c r="AN593" s="83"/>
      <c r="AO593" s="84"/>
      <c r="AP593" s="82"/>
      <c r="AQ593" s="82"/>
      <c r="AR593" s="84"/>
      <c r="AS593" s="82"/>
      <c r="AT593" s="82"/>
      <c r="AU593" s="82"/>
      <c r="AV593" s="82"/>
      <c r="AW593" s="82"/>
      <c r="AX593" s="82"/>
      <c r="AY593" s="82"/>
      <c r="AZ593" s="82"/>
      <c r="BA593" s="82"/>
    </row>
    <row r="594">
      <c r="A594" s="23"/>
      <c r="B594" s="23"/>
      <c r="C594" s="23"/>
      <c r="D594" s="4"/>
      <c r="E594" s="3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82"/>
      <c r="AN594" s="83"/>
      <c r="AO594" s="84"/>
      <c r="AP594" s="82"/>
      <c r="AQ594" s="82"/>
      <c r="AR594" s="84"/>
      <c r="AS594" s="82"/>
      <c r="AT594" s="82"/>
      <c r="AU594" s="82"/>
      <c r="AV594" s="82"/>
      <c r="AW594" s="82"/>
      <c r="AX594" s="82"/>
      <c r="AY594" s="82"/>
      <c r="AZ594" s="82"/>
      <c r="BA594" s="82"/>
    </row>
    <row r="595">
      <c r="A595" s="23"/>
      <c r="B595" s="23"/>
      <c r="C595" s="23"/>
      <c r="D595" s="4"/>
      <c r="E595" s="3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82"/>
      <c r="AN595" s="83"/>
      <c r="AO595" s="84"/>
      <c r="AP595" s="82"/>
      <c r="AQ595" s="82"/>
      <c r="AR595" s="84"/>
      <c r="AS595" s="82"/>
      <c r="AT595" s="82"/>
      <c r="AU595" s="82"/>
      <c r="AV595" s="82"/>
      <c r="AW595" s="82"/>
      <c r="AX595" s="82"/>
      <c r="AY595" s="82"/>
      <c r="AZ595" s="82"/>
      <c r="BA595" s="82"/>
    </row>
    <row r="596">
      <c r="A596" s="23"/>
      <c r="B596" s="23"/>
      <c r="C596" s="23"/>
      <c r="D596" s="4"/>
      <c r="E596" s="3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82"/>
      <c r="AN596" s="83"/>
      <c r="AO596" s="84"/>
      <c r="AP596" s="82"/>
      <c r="AQ596" s="82"/>
      <c r="AR596" s="84"/>
      <c r="AS596" s="82"/>
      <c r="AT596" s="82"/>
      <c r="AU596" s="82"/>
      <c r="AV596" s="82"/>
      <c r="AW596" s="82"/>
      <c r="AX596" s="82"/>
      <c r="AY596" s="82"/>
      <c r="AZ596" s="82"/>
      <c r="BA596" s="82"/>
    </row>
    <row r="597">
      <c r="A597" s="23"/>
      <c r="B597" s="23"/>
      <c r="C597" s="23"/>
      <c r="D597" s="4"/>
      <c r="E597" s="3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82"/>
      <c r="AN597" s="83"/>
      <c r="AO597" s="84"/>
      <c r="AP597" s="82"/>
      <c r="AQ597" s="82"/>
      <c r="AR597" s="84"/>
      <c r="AS597" s="82"/>
      <c r="AT597" s="82"/>
      <c r="AU597" s="82"/>
      <c r="AV597" s="82"/>
      <c r="AW597" s="82"/>
      <c r="AX597" s="82"/>
      <c r="AY597" s="82"/>
      <c r="AZ597" s="82"/>
      <c r="BA597" s="82"/>
    </row>
    <row r="598">
      <c r="A598" s="23"/>
      <c r="B598" s="23"/>
      <c r="C598" s="23"/>
      <c r="D598" s="4"/>
      <c r="E598" s="3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82"/>
      <c r="AN598" s="83"/>
      <c r="AO598" s="84"/>
      <c r="AP598" s="82"/>
      <c r="AQ598" s="82"/>
      <c r="AR598" s="84"/>
      <c r="AS598" s="82"/>
      <c r="AT598" s="82"/>
      <c r="AU598" s="82"/>
      <c r="AV598" s="82"/>
      <c r="AW598" s="82"/>
      <c r="AX598" s="82"/>
      <c r="AY598" s="82"/>
      <c r="AZ598" s="82"/>
      <c r="BA598" s="82"/>
    </row>
    <row r="599">
      <c r="A599" s="23"/>
      <c r="B599" s="23"/>
      <c r="C599" s="23"/>
      <c r="D599" s="4"/>
      <c r="E599" s="3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82"/>
      <c r="AN599" s="83"/>
      <c r="AO599" s="84"/>
      <c r="AP599" s="82"/>
      <c r="AQ599" s="82"/>
      <c r="AR599" s="84"/>
      <c r="AS599" s="82"/>
      <c r="AT599" s="82"/>
      <c r="AU599" s="82"/>
      <c r="AV599" s="82"/>
      <c r="AW599" s="82"/>
      <c r="AX599" s="82"/>
      <c r="AY599" s="82"/>
      <c r="AZ599" s="82"/>
      <c r="BA599" s="82"/>
    </row>
    <row r="600">
      <c r="A600" s="23"/>
      <c r="B600" s="23"/>
      <c r="C600" s="23"/>
      <c r="D600" s="4"/>
      <c r="E600" s="3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82"/>
      <c r="AN600" s="83"/>
      <c r="AO600" s="84"/>
      <c r="AP600" s="82"/>
      <c r="AQ600" s="82"/>
      <c r="AR600" s="84"/>
      <c r="AS600" s="82"/>
      <c r="AT600" s="82"/>
      <c r="AU600" s="82"/>
      <c r="AV600" s="82"/>
      <c r="AW600" s="82"/>
      <c r="AX600" s="82"/>
      <c r="AY600" s="82"/>
      <c r="AZ600" s="82"/>
      <c r="BA600" s="82"/>
    </row>
    <row r="601">
      <c r="A601" s="23"/>
      <c r="B601" s="23"/>
      <c r="C601" s="23"/>
      <c r="D601" s="4"/>
      <c r="E601" s="3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82"/>
      <c r="AN601" s="83"/>
      <c r="AO601" s="84"/>
      <c r="AP601" s="82"/>
      <c r="AQ601" s="82"/>
      <c r="AR601" s="84"/>
      <c r="AS601" s="82"/>
      <c r="AT601" s="82"/>
      <c r="AU601" s="82"/>
      <c r="AV601" s="82"/>
      <c r="AW601" s="82"/>
      <c r="AX601" s="82"/>
      <c r="AY601" s="82"/>
      <c r="AZ601" s="82"/>
      <c r="BA601" s="82"/>
    </row>
    <row r="602">
      <c r="A602" s="23"/>
      <c r="B602" s="23"/>
      <c r="C602" s="23"/>
      <c r="D602" s="4"/>
      <c r="E602" s="3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82"/>
      <c r="AN602" s="83"/>
      <c r="AO602" s="84"/>
      <c r="AP602" s="82"/>
      <c r="AQ602" s="82"/>
      <c r="AR602" s="84"/>
      <c r="AS602" s="82"/>
      <c r="AT602" s="82"/>
      <c r="AU602" s="82"/>
      <c r="AV602" s="82"/>
      <c r="AW602" s="82"/>
      <c r="AX602" s="82"/>
      <c r="AY602" s="82"/>
      <c r="AZ602" s="82"/>
      <c r="BA602" s="82"/>
    </row>
    <row r="603">
      <c r="A603" s="23"/>
      <c r="B603" s="23"/>
      <c r="C603" s="23"/>
      <c r="D603" s="4"/>
      <c r="E603" s="3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82"/>
      <c r="AN603" s="83"/>
      <c r="AO603" s="84"/>
      <c r="AP603" s="82"/>
      <c r="AQ603" s="82"/>
      <c r="AR603" s="84"/>
      <c r="AS603" s="82"/>
      <c r="AT603" s="82"/>
      <c r="AU603" s="82"/>
      <c r="AV603" s="82"/>
      <c r="AW603" s="82"/>
      <c r="AX603" s="82"/>
      <c r="AY603" s="82"/>
      <c r="AZ603" s="82"/>
      <c r="BA603" s="82"/>
    </row>
    <row r="604">
      <c r="A604" s="23"/>
      <c r="B604" s="23"/>
      <c r="C604" s="23"/>
      <c r="D604" s="4"/>
      <c r="E604" s="3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82"/>
      <c r="AN604" s="83"/>
      <c r="AO604" s="84"/>
      <c r="AP604" s="82"/>
      <c r="AQ604" s="82"/>
      <c r="AR604" s="84"/>
      <c r="AS604" s="82"/>
      <c r="AT604" s="82"/>
      <c r="AU604" s="82"/>
      <c r="AV604" s="82"/>
      <c r="AW604" s="82"/>
      <c r="AX604" s="82"/>
      <c r="AY604" s="82"/>
      <c r="AZ604" s="82"/>
      <c r="BA604" s="82"/>
    </row>
    <row r="605">
      <c r="A605" s="23"/>
      <c r="B605" s="23"/>
      <c r="C605" s="23"/>
      <c r="D605" s="4"/>
      <c r="E605" s="3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82"/>
      <c r="AN605" s="83"/>
      <c r="AO605" s="84"/>
      <c r="AP605" s="82"/>
      <c r="AQ605" s="82"/>
      <c r="AR605" s="84"/>
      <c r="AS605" s="82"/>
      <c r="AT605" s="82"/>
      <c r="AU605" s="82"/>
      <c r="AV605" s="82"/>
      <c r="AW605" s="82"/>
      <c r="AX605" s="82"/>
      <c r="AY605" s="82"/>
      <c r="AZ605" s="82"/>
      <c r="BA605" s="82"/>
    </row>
    <row r="606">
      <c r="A606" s="23"/>
      <c r="B606" s="23"/>
      <c r="C606" s="23"/>
      <c r="D606" s="4"/>
      <c r="E606" s="3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82"/>
      <c r="AN606" s="83"/>
      <c r="AO606" s="84"/>
      <c r="AP606" s="82"/>
      <c r="AQ606" s="82"/>
      <c r="AR606" s="84"/>
      <c r="AS606" s="82"/>
      <c r="AT606" s="82"/>
      <c r="AU606" s="82"/>
      <c r="AV606" s="82"/>
      <c r="AW606" s="82"/>
      <c r="AX606" s="82"/>
      <c r="AY606" s="82"/>
      <c r="AZ606" s="82"/>
      <c r="BA606" s="82"/>
    </row>
    <row r="607">
      <c r="A607" s="23"/>
      <c r="B607" s="23"/>
      <c r="C607" s="23"/>
      <c r="D607" s="4"/>
      <c r="E607" s="3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82"/>
      <c r="AN607" s="83"/>
      <c r="AO607" s="84"/>
      <c r="AP607" s="82"/>
      <c r="AQ607" s="82"/>
      <c r="AR607" s="84"/>
      <c r="AS607" s="82"/>
      <c r="AT607" s="82"/>
      <c r="AU607" s="82"/>
      <c r="AV607" s="82"/>
      <c r="AW607" s="82"/>
      <c r="AX607" s="82"/>
      <c r="AY607" s="82"/>
      <c r="AZ607" s="82"/>
      <c r="BA607" s="82"/>
    </row>
    <row r="608">
      <c r="A608" s="23"/>
      <c r="B608" s="23"/>
      <c r="C608" s="23"/>
      <c r="D608" s="4"/>
      <c r="E608" s="3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82"/>
      <c r="AN608" s="83"/>
      <c r="AO608" s="84"/>
      <c r="AP608" s="82"/>
      <c r="AQ608" s="82"/>
      <c r="AR608" s="84"/>
      <c r="AS608" s="82"/>
      <c r="AT608" s="82"/>
      <c r="AU608" s="82"/>
      <c r="AV608" s="82"/>
      <c r="AW608" s="82"/>
      <c r="AX608" s="82"/>
      <c r="AY608" s="82"/>
      <c r="AZ608" s="82"/>
      <c r="BA608" s="82"/>
    </row>
    <row r="609">
      <c r="A609" s="23"/>
      <c r="B609" s="23"/>
      <c r="C609" s="23"/>
      <c r="D609" s="4"/>
      <c r="E609" s="3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82"/>
      <c r="AN609" s="83"/>
      <c r="AO609" s="84"/>
      <c r="AP609" s="82"/>
      <c r="AQ609" s="82"/>
      <c r="AR609" s="84"/>
      <c r="AS609" s="82"/>
      <c r="AT609" s="82"/>
      <c r="AU609" s="82"/>
      <c r="AV609" s="82"/>
      <c r="AW609" s="82"/>
      <c r="AX609" s="82"/>
      <c r="AY609" s="82"/>
      <c r="AZ609" s="82"/>
      <c r="BA609" s="82"/>
    </row>
    <row r="610">
      <c r="A610" s="23"/>
      <c r="B610" s="23"/>
      <c r="C610" s="23"/>
      <c r="D610" s="4"/>
      <c r="E610" s="3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82"/>
      <c r="AN610" s="83"/>
      <c r="AO610" s="84"/>
      <c r="AP610" s="82"/>
      <c r="AQ610" s="82"/>
      <c r="AR610" s="84"/>
      <c r="AS610" s="82"/>
      <c r="AT610" s="82"/>
      <c r="AU610" s="82"/>
      <c r="AV610" s="82"/>
      <c r="AW610" s="82"/>
      <c r="AX610" s="82"/>
      <c r="AY610" s="82"/>
      <c r="AZ610" s="82"/>
      <c r="BA610" s="82"/>
    </row>
    <row r="611">
      <c r="A611" s="23"/>
      <c r="B611" s="23"/>
      <c r="C611" s="23"/>
      <c r="D611" s="4"/>
      <c r="E611" s="3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82"/>
      <c r="AN611" s="83"/>
      <c r="AO611" s="84"/>
      <c r="AP611" s="82"/>
      <c r="AQ611" s="82"/>
      <c r="AR611" s="84"/>
      <c r="AS611" s="82"/>
      <c r="AT611" s="82"/>
      <c r="AU611" s="82"/>
      <c r="AV611" s="82"/>
      <c r="AW611" s="82"/>
      <c r="AX611" s="82"/>
      <c r="AY611" s="82"/>
      <c r="AZ611" s="82"/>
      <c r="BA611" s="82"/>
    </row>
    <row r="612">
      <c r="A612" s="23"/>
      <c r="B612" s="23"/>
      <c r="C612" s="23"/>
      <c r="D612" s="4"/>
      <c r="E612" s="3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82"/>
      <c r="AN612" s="83"/>
      <c r="AO612" s="84"/>
      <c r="AP612" s="82"/>
      <c r="AQ612" s="82"/>
      <c r="AR612" s="84"/>
      <c r="AS612" s="82"/>
      <c r="AT612" s="82"/>
      <c r="AU612" s="82"/>
      <c r="AV612" s="82"/>
      <c r="AW612" s="82"/>
      <c r="AX612" s="82"/>
      <c r="AY612" s="82"/>
      <c r="AZ612" s="82"/>
      <c r="BA612" s="82"/>
    </row>
    <row r="613">
      <c r="A613" s="23"/>
      <c r="B613" s="23"/>
      <c r="C613" s="23"/>
      <c r="D613" s="4"/>
      <c r="E613" s="3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82"/>
      <c r="AN613" s="83"/>
      <c r="AO613" s="84"/>
      <c r="AP613" s="82"/>
      <c r="AQ613" s="82"/>
      <c r="AR613" s="84"/>
      <c r="AS613" s="82"/>
      <c r="AT613" s="82"/>
      <c r="AU613" s="82"/>
      <c r="AV613" s="82"/>
      <c r="AW613" s="82"/>
      <c r="AX613" s="82"/>
      <c r="AY613" s="82"/>
      <c r="AZ613" s="82"/>
      <c r="BA613" s="82"/>
    </row>
    <row r="614">
      <c r="A614" s="23"/>
      <c r="B614" s="23"/>
      <c r="C614" s="23"/>
      <c r="D614" s="4"/>
      <c r="E614" s="3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82"/>
      <c r="AN614" s="83"/>
      <c r="AO614" s="84"/>
      <c r="AP614" s="82"/>
      <c r="AQ614" s="82"/>
      <c r="AR614" s="84"/>
      <c r="AS614" s="82"/>
      <c r="AT614" s="82"/>
      <c r="AU614" s="82"/>
      <c r="AV614" s="82"/>
      <c r="AW614" s="82"/>
      <c r="AX614" s="82"/>
      <c r="AY614" s="82"/>
      <c r="AZ614" s="82"/>
      <c r="BA614" s="82"/>
    </row>
    <row r="615">
      <c r="A615" s="23"/>
      <c r="B615" s="23"/>
      <c r="C615" s="23"/>
      <c r="D615" s="4"/>
      <c r="E615" s="3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82"/>
      <c r="AN615" s="83"/>
      <c r="AO615" s="84"/>
      <c r="AP615" s="82"/>
      <c r="AQ615" s="82"/>
      <c r="AR615" s="84"/>
      <c r="AS615" s="82"/>
      <c r="AT615" s="82"/>
      <c r="AU615" s="82"/>
      <c r="AV615" s="82"/>
      <c r="AW615" s="82"/>
      <c r="AX615" s="82"/>
      <c r="AY615" s="82"/>
      <c r="AZ615" s="82"/>
      <c r="BA615" s="82"/>
    </row>
    <row r="616">
      <c r="A616" s="23"/>
      <c r="B616" s="23"/>
      <c r="C616" s="23"/>
      <c r="D616" s="4"/>
      <c r="E616" s="3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82"/>
      <c r="AN616" s="83"/>
      <c r="AO616" s="84"/>
      <c r="AP616" s="82"/>
      <c r="AQ616" s="82"/>
      <c r="AR616" s="84"/>
      <c r="AS616" s="82"/>
      <c r="AT616" s="82"/>
      <c r="AU616" s="82"/>
      <c r="AV616" s="82"/>
      <c r="AW616" s="82"/>
      <c r="AX616" s="82"/>
      <c r="AY616" s="82"/>
      <c r="AZ616" s="82"/>
      <c r="BA616" s="82"/>
    </row>
    <row r="617">
      <c r="A617" s="23"/>
      <c r="B617" s="23"/>
      <c r="C617" s="23"/>
      <c r="D617" s="4"/>
      <c r="E617" s="3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82"/>
      <c r="AN617" s="83"/>
      <c r="AO617" s="84"/>
      <c r="AP617" s="82"/>
      <c r="AQ617" s="82"/>
      <c r="AR617" s="84"/>
      <c r="AS617" s="82"/>
      <c r="AT617" s="82"/>
      <c r="AU617" s="82"/>
      <c r="AV617" s="82"/>
      <c r="AW617" s="82"/>
      <c r="AX617" s="82"/>
      <c r="AY617" s="82"/>
      <c r="AZ617" s="82"/>
      <c r="BA617" s="82"/>
    </row>
    <row r="618">
      <c r="A618" s="23"/>
      <c r="B618" s="23"/>
      <c r="C618" s="23"/>
      <c r="D618" s="4"/>
      <c r="E618" s="3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82"/>
      <c r="AN618" s="83"/>
      <c r="AO618" s="84"/>
      <c r="AP618" s="82"/>
      <c r="AQ618" s="82"/>
      <c r="AR618" s="84"/>
      <c r="AS618" s="82"/>
      <c r="AT618" s="82"/>
      <c r="AU618" s="82"/>
      <c r="AV618" s="82"/>
      <c r="AW618" s="82"/>
      <c r="AX618" s="82"/>
      <c r="AY618" s="82"/>
      <c r="AZ618" s="82"/>
      <c r="BA618" s="82"/>
    </row>
    <row r="619">
      <c r="A619" s="23"/>
      <c r="B619" s="23"/>
      <c r="C619" s="23"/>
      <c r="D619" s="4"/>
      <c r="E619" s="3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82"/>
      <c r="AN619" s="83"/>
      <c r="AO619" s="84"/>
      <c r="AP619" s="82"/>
      <c r="AQ619" s="82"/>
      <c r="AR619" s="84"/>
      <c r="AS619" s="82"/>
      <c r="AT619" s="82"/>
      <c r="AU619" s="82"/>
      <c r="AV619" s="82"/>
      <c r="AW619" s="82"/>
      <c r="AX619" s="82"/>
      <c r="AY619" s="82"/>
      <c r="AZ619" s="82"/>
      <c r="BA619" s="82"/>
    </row>
    <row r="620">
      <c r="A620" s="23"/>
      <c r="B620" s="23"/>
      <c r="C620" s="23"/>
      <c r="D620" s="4"/>
      <c r="E620" s="3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82"/>
      <c r="AN620" s="83"/>
      <c r="AO620" s="84"/>
      <c r="AP620" s="82"/>
      <c r="AQ620" s="82"/>
      <c r="AR620" s="84"/>
      <c r="AS620" s="82"/>
      <c r="AT620" s="82"/>
      <c r="AU620" s="82"/>
      <c r="AV620" s="82"/>
      <c r="AW620" s="82"/>
      <c r="AX620" s="82"/>
      <c r="AY620" s="82"/>
      <c r="AZ620" s="82"/>
      <c r="BA620" s="82"/>
    </row>
    <row r="621">
      <c r="A621" s="23"/>
      <c r="B621" s="23"/>
      <c r="C621" s="23"/>
      <c r="D621" s="4"/>
      <c r="E621" s="3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82"/>
      <c r="AN621" s="83"/>
      <c r="AO621" s="84"/>
      <c r="AP621" s="82"/>
      <c r="AQ621" s="82"/>
      <c r="AR621" s="84"/>
      <c r="AS621" s="82"/>
      <c r="AT621" s="82"/>
      <c r="AU621" s="82"/>
      <c r="AV621" s="82"/>
      <c r="AW621" s="82"/>
      <c r="AX621" s="82"/>
      <c r="AY621" s="82"/>
      <c r="AZ621" s="82"/>
      <c r="BA621" s="82"/>
    </row>
    <row r="622">
      <c r="A622" s="23"/>
      <c r="B622" s="23"/>
      <c r="C622" s="23"/>
      <c r="D622" s="4"/>
      <c r="E622" s="3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82"/>
      <c r="AN622" s="83"/>
      <c r="AO622" s="84"/>
      <c r="AP622" s="82"/>
      <c r="AQ622" s="82"/>
      <c r="AR622" s="84"/>
      <c r="AS622" s="82"/>
      <c r="AT622" s="82"/>
      <c r="AU622" s="82"/>
      <c r="AV622" s="82"/>
      <c r="AW622" s="82"/>
      <c r="AX622" s="82"/>
      <c r="AY622" s="82"/>
      <c r="AZ622" s="82"/>
      <c r="BA622" s="82"/>
    </row>
    <row r="623">
      <c r="A623" s="23"/>
      <c r="B623" s="23"/>
      <c r="C623" s="23"/>
      <c r="D623" s="4"/>
      <c r="E623" s="3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82"/>
      <c r="AN623" s="83"/>
      <c r="AO623" s="84"/>
      <c r="AP623" s="82"/>
      <c r="AQ623" s="82"/>
      <c r="AR623" s="84"/>
      <c r="AS623" s="82"/>
      <c r="AT623" s="82"/>
      <c r="AU623" s="82"/>
      <c r="AV623" s="82"/>
      <c r="AW623" s="82"/>
      <c r="AX623" s="82"/>
      <c r="AY623" s="82"/>
      <c r="AZ623" s="82"/>
      <c r="BA623" s="82"/>
    </row>
    <row r="624">
      <c r="A624" s="23"/>
      <c r="B624" s="23"/>
      <c r="C624" s="23"/>
      <c r="D624" s="4"/>
      <c r="E624" s="3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82"/>
      <c r="AN624" s="83"/>
      <c r="AO624" s="84"/>
      <c r="AP624" s="82"/>
      <c r="AQ624" s="82"/>
      <c r="AR624" s="84"/>
      <c r="AS624" s="82"/>
      <c r="AT624" s="82"/>
      <c r="AU624" s="82"/>
      <c r="AV624" s="82"/>
      <c r="AW624" s="82"/>
      <c r="AX624" s="82"/>
      <c r="AY624" s="82"/>
      <c r="AZ624" s="82"/>
      <c r="BA624" s="82"/>
    </row>
    <row r="625">
      <c r="A625" s="23"/>
      <c r="B625" s="23"/>
      <c r="C625" s="23"/>
      <c r="D625" s="4"/>
      <c r="E625" s="3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82"/>
      <c r="AN625" s="83"/>
      <c r="AO625" s="84"/>
      <c r="AP625" s="82"/>
      <c r="AQ625" s="82"/>
      <c r="AR625" s="84"/>
      <c r="AS625" s="82"/>
      <c r="AT625" s="82"/>
      <c r="AU625" s="82"/>
      <c r="AV625" s="82"/>
      <c r="AW625" s="82"/>
      <c r="AX625" s="82"/>
      <c r="AY625" s="82"/>
      <c r="AZ625" s="82"/>
      <c r="BA625" s="82"/>
    </row>
    <row r="626">
      <c r="A626" s="23"/>
      <c r="B626" s="23"/>
      <c r="C626" s="23"/>
      <c r="D626" s="4"/>
      <c r="E626" s="3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82"/>
      <c r="AN626" s="83"/>
      <c r="AO626" s="84"/>
      <c r="AP626" s="82"/>
      <c r="AQ626" s="82"/>
      <c r="AR626" s="84"/>
      <c r="AS626" s="82"/>
      <c r="AT626" s="82"/>
      <c r="AU626" s="82"/>
      <c r="AV626" s="82"/>
      <c r="AW626" s="82"/>
      <c r="AX626" s="82"/>
      <c r="AY626" s="82"/>
      <c r="AZ626" s="82"/>
      <c r="BA626" s="82"/>
    </row>
    <row r="627">
      <c r="A627" s="23"/>
      <c r="B627" s="23"/>
      <c r="C627" s="23"/>
      <c r="D627" s="4"/>
      <c r="E627" s="3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82"/>
      <c r="AN627" s="83"/>
      <c r="AO627" s="84"/>
      <c r="AP627" s="82"/>
      <c r="AQ627" s="82"/>
      <c r="AR627" s="84"/>
      <c r="AS627" s="82"/>
      <c r="AT627" s="82"/>
      <c r="AU627" s="82"/>
      <c r="AV627" s="82"/>
      <c r="AW627" s="82"/>
      <c r="AX627" s="82"/>
      <c r="AY627" s="82"/>
      <c r="AZ627" s="82"/>
      <c r="BA627" s="82"/>
    </row>
    <row r="628">
      <c r="A628" s="23"/>
      <c r="B628" s="23"/>
      <c r="C628" s="23"/>
      <c r="D628" s="4"/>
      <c r="E628" s="3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82"/>
      <c r="AN628" s="83"/>
      <c r="AO628" s="84"/>
      <c r="AP628" s="82"/>
      <c r="AQ628" s="82"/>
      <c r="AR628" s="84"/>
      <c r="AS628" s="82"/>
      <c r="AT628" s="82"/>
      <c r="AU628" s="82"/>
      <c r="AV628" s="82"/>
      <c r="AW628" s="82"/>
      <c r="AX628" s="82"/>
      <c r="AY628" s="82"/>
      <c r="AZ628" s="82"/>
      <c r="BA628" s="82"/>
    </row>
    <row r="629">
      <c r="A629" s="23"/>
      <c r="B629" s="23"/>
      <c r="C629" s="23"/>
      <c r="D629" s="4"/>
      <c r="E629" s="3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82"/>
      <c r="AN629" s="83"/>
      <c r="AO629" s="84"/>
      <c r="AP629" s="82"/>
      <c r="AQ629" s="82"/>
      <c r="AR629" s="84"/>
      <c r="AS629" s="82"/>
      <c r="AT629" s="82"/>
      <c r="AU629" s="82"/>
      <c r="AV629" s="82"/>
      <c r="AW629" s="82"/>
      <c r="AX629" s="82"/>
      <c r="AY629" s="82"/>
      <c r="AZ629" s="82"/>
      <c r="BA629" s="82"/>
    </row>
    <row r="630">
      <c r="A630" s="23"/>
      <c r="B630" s="23"/>
      <c r="C630" s="23"/>
      <c r="D630" s="4"/>
      <c r="E630" s="3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82"/>
      <c r="AN630" s="83"/>
      <c r="AO630" s="84"/>
      <c r="AP630" s="82"/>
      <c r="AQ630" s="82"/>
      <c r="AR630" s="84"/>
      <c r="AS630" s="82"/>
      <c r="AT630" s="82"/>
      <c r="AU630" s="82"/>
      <c r="AV630" s="82"/>
      <c r="AW630" s="82"/>
      <c r="AX630" s="82"/>
      <c r="AY630" s="82"/>
      <c r="AZ630" s="82"/>
      <c r="BA630" s="82"/>
    </row>
    <row r="631">
      <c r="A631" s="23"/>
      <c r="B631" s="23"/>
      <c r="C631" s="23"/>
      <c r="D631" s="4"/>
      <c r="E631" s="3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82"/>
      <c r="AN631" s="83"/>
      <c r="AO631" s="84"/>
      <c r="AP631" s="82"/>
      <c r="AQ631" s="82"/>
      <c r="AR631" s="84"/>
      <c r="AS631" s="82"/>
      <c r="AT631" s="82"/>
      <c r="AU631" s="82"/>
      <c r="AV631" s="82"/>
      <c r="AW631" s="82"/>
      <c r="AX631" s="82"/>
      <c r="AY631" s="82"/>
      <c r="AZ631" s="82"/>
      <c r="BA631" s="82"/>
    </row>
    <row r="632">
      <c r="A632" s="23"/>
      <c r="B632" s="23"/>
      <c r="C632" s="23"/>
      <c r="D632" s="4"/>
      <c r="E632" s="3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82"/>
      <c r="AN632" s="83"/>
      <c r="AO632" s="84"/>
      <c r="AP632" s="82"/>
      <c r="AQ632" s="82"/>
      <c r="AR632" s="84"/>
      <c r="AS632" s="82"/>
      <c r="AT632" s="82"/>
      <c r="AU632" s="82"/>
      <c r="AV632" s="82"/>
      <c r="AW632" s="82"/>
      <c r="AX632" s="82"/>
      <c r="AY632" s="82"/>
      <c r="AZ632" s="82"/>
      <c r="BA632" s="82"/>
    </row>
    <row r="633">
      <c r="A633" s="23"/>
      <c r="B633" s="23"/>
      <c r="C633" s="23"/>
      <c r="D633" s="4"/>
      <c r="E633" s="3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82"/>
      <c r="AN633" s="83"/>
      <c r="AO633" s="84"/>
      <c r="AP633" s="82"/>
      <c r="AQ633" s="82"/>
      <c r="AR633" s="84"/>
      <c r="AS633" s="82"/>
      <c r="AT633" s="82"/>
      <c r="AU633" s="82"/>
      <c r="AV633" s="82"/>
      <c r="AW633" s="82"/>
      <c r="AX633" s="82"/>
      <c r="AY633" s="82"/>
      <c r="AZ633" s="82"/>
      <c r="BA633" s="82"/>
    </row>
    <row r="634">
      <c r="A634" s="23"/>
      <c r="B634" s="23"/>
      <c r="C634" s="23"/>
      <c r="D634" s="4"/>
      <c r="E634" s="3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82"/>
      <c r="AN634" s="83"/>
      <c r="AO634" s="84"/>
      <c r="AP634" s="82"/>
      <c r="AQ634" s="82"/>
      <c r="AR634" s="84"/>
      <c r="AS634" s="82"/>
      <c r="AT634" s="82"/>
      <c r="AU634" s="82"/>
      <c r="AV634" s="82"/>
      <c r="AW634" s="82"/>
      <c r="AX634" s="82"/>
      <c r="AY634" s="82"/>
      <c r="AZ634" s="82"/>
      <c r="BA634" s="82"/>
    </row>
    <row r="635">
      <c r="A635" s="23"/>
      <c r="B635" s="23"/>
      <c r="C635" s="23"/>
      <c r="D635" s="4"/>
      <c r="E635" s="3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82"/>
      <c r="AN635" s="83"/>
      <c r="AO635" s="84"/>
      <c r="AP635" s="82"/>
      <c r="AQ635" s="82"/>
      <c r="AR635" s="84"/>
      <c r="AS635" s="82"/>
      <c r="AT635" s="82"/>
      <c r="AU635" s="82"/>
      <c r="AV635" s="82"/>
      <c r="AW635" s="82"/>
      <c r="AX635" s="82"/>
      <c r="AY635" s="82"/>
      <c r="AZ635" s="82"/>
      <c r="BA635" s="82"/>
    </row>
    <row r="636">
      <c r="A636" s="23"/>
      <c r="B636" s="23"/>
      <c r="C636" s="23"/>
      <c r="D636" s="4"/>
      <c r="E636" s="3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82"/>
      <c r="AN636" s="83"/>
      <c r="AO636" s="84"/>
      <c r="AP636" s="82"/>
      <c r="AQ636" s="82"/>
      <c r="AR636" s="84"/>
      <c r="AS636" s="82"/>
      <c r="AT636" s="82"/>
      <c r="AU636" s="82"/>
      <c r="AV636" s="82"/>
      <c r="AW636" s="82"/>
      <c r="AX636" s="82"/>
      <c r="AY636" s="82"/>
      <c r="AZ636" s="82"/>
      <c r="BA636" s="82"/>
    </row>
    <row r="637">
      <c r="A637" s="23"/>
      <c r="B637" s="23"/>
      <c r="C637" s="23"/>
      <c r="D637" s="4"/>
      <c r="E637" s="3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82"/>
      <c r="AN637" s="83"/>
      <c r="AO637" s="84"/>
      <c r="AP637" s="82"/>
      <c r="AQ637" s="82"/>
      <c r="AR637" s="84"/>
      <c r="AS637" s="82"/>
      <c r="AT637" s="82"/>
      <c r="AU637" s="82"/>
      <c r="AV637" s="82"/>
      <c r="AW637" s="82"/>
      <c r="AX637" s="82"/>
      <c r="AY637" s="82"/>
      <c r="AZ637" s="82"/>
      <c r="BA637" s="82"/>
    </row>
    <row r="638">
      <c r="A638" s="23"/>
      <c r="B638" s="23"/>
      <c r="C638" s="23"/>
      <c r="D638" s="4"/>
      <c r="E638" s="3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82"/>
      <c r="AN638" s="83"/>
      <c r="AO638" s="84"/>
      <c r="AP638" s="82"/>
      <c r="AQ638" s="82"/>
      <c r="AR638" s="84"/>
      <c r="AS638" s="82"/>
      <c r="AT638" s="82"/>
      <c r="AU638" s="82"/>
      <c r="AV638" s="82"/>
      <c r="AW638" s="82"/>
      <c r="AX638" s="82"/>
      <c r="AY638" s="82"/>
      <c r="AZ638" s="82"/>
      <c r="BA638" s="82"/>
    </row>
    <row r="639">
      <c r="A639" s="23"/>
      <c r="B639" s="23"/>
      <c r="C639" s="23"/>
      <c r="D639" s="4"/>
      <c r="E639" s="3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82"/>
      <c r="AN639" s="83"/>
      <c r="AO639" s="84"/>
      <c r="AP639" s="82"/>
      <c r="AQ639" s="82"/>
      <c r="AR639" s="84"/>
      <c r="AS639" s="82"/>
      <c r="AT639" s="82"/>
      <c r="AU639" s="82"/>
      <c r="AV639" s="82"/>
      <c r="AW639" s="82"/>
      <c r="AX639" s="82"/>
      <c r="AY639" s="82"/>
      <c r="AZ639" s="82"/>
      <c r="BA639" s="82"/>
    </row>
    <row r="640">
      <c r="A640" s="23"/>
      <c r="B640" s="23"/>
      <c r="C640" s="23"/>
      <c r="D640" s="4"/>
      <c r="E640" s="3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82"/>
      <c r="AN640" s="83"/>
      <c r="AO640" s="84"/>
      <c r="AP640" s="82"/>
      <c r="AQ640" s="82"/>
      <c r="AR640" s="84"/>
      <c r="AS640" s="82"/>
      <c r="AT640" s="82"/>
      <c r="AU640" s="82"/>
      <c r="AV640" s="82"/>
      <c r="AW640" s="82"/>
      <c r="AX640" s="82"/>
      <c r="AY640" s="82"/>
      <c r="AZ640" s="82"/>
      <c r="BA640" s="82"/>
    </row>
    <row r="641">
      <c r="A641" s="23"/>
      <c r="B641" s="23"/>
      <c r="C641" s="23"/>
      <c r="D641" s="4"/>
      <c r="E641" s="3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82"/>
      <c r="AN641" s="83"/>
      <c r="AO641" s="84"/>
      <c r="AP641" s="82"/>
      <c r="AQ641" s="82"/>
      <c r="AR641" s="84"/>
      <c r="AS641" s="82"/>
      <c r="AT641" s="82"/>
      <c r="AU641" s="82"/>
      <c r="AV641" s="82"/>
      <c r="AW641" s="82"/>
      <c r="AX641" s="82"/>
      <c r="AY641" s="82"/>
      <c r="AZ641" s="82"/>
      <c r="BA641" s="82"/>
    </row>
    <row r="642">
      <c r="A642" s="23"/>
      <c r="B642" s="23"/>
      <c r="C642" s="23"/>
      <c r="D642" s="4"/>
      <c r="E642" s="3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82"/>
      <c r="AN642" s="83"/>
      <c r="AO642" s="84"/>
      <c r="AP642" s="82"/>
      <c r="AQ642" s="82"/>
      <c r="AR642" s="84"/>
      <c r="AS642" s="82"/>
      <c r="AT642" s="82"/>
      <c r="AU642" s="82"/>
      <c r="AV642" s="82"/>
      <c r="AW642" s="82"/>
      <c r="AX642" s="82"/>
      <c r="AY642" s="82"/>
      <c r="AZ642" s="82"/>
      <c r="BA642" s="82"/>
    </row>
    <row r="643">
      <c r="A643" s="23"/>
      <c r="B643" s="23"/>
      <c r="C643" s="23"/>
      <c r="D643" s="4"/>
      <c r="E643" s="3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82"/>
      <c r="AN643" s="83"/>
      <c r="AO643" s="84"/>
      <c r="AP643" s="82"/>
      <c r="AQ643" s="82"/>
      <c r="AR643" s="84"/>
      <c r="AS643" s="82"/>
      <c r="AT643" s="82"/>
      <c r="AU643" s="82"/>
      <c r="AV643" s="82"/>
      <c r="AW643" s="82"/>
      <c r="AX643" s="82"/>
      <c r="AY643" s="82"/>
      <c r="AZ643" s="82"/>
      <c r="BA643" s="82"/>
    </row>
    <row r="644">
      <c r="A644" s="23"/>
      <c r="B644" s="23"/>
      <c r="C644" s="23"/>
      <c r="D644" s="4"/>
      <c r="E644" s="3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82"/>
      <c r="AN644" s="83"/>
      <c r="AO644" s="84"/>
      <c r="AP644" s="82"/>
      <c r="AQ644" s="82"/>
      <c r="AR644" s="84"/>
      <c r="AS644" s="82"/>
      <c r="AT644" s="82"/>
      <c r="AU644" s="82"/>
      <c r="AV644" s="82"/>
      <c r="AW644" s="82"/>
      <c r="AX644" s="82"/>
      <c r="AY644" s="82"/>
      <c r="AZ644" s="82"/>
      <c r="BA644" s="82"/>
    </row>
    <row r="645">
      <c r="A645" s="23"/>
      <c r="B645" s="23"/>
      <c r="C645" s="23"/>
      <c r="D645" s="4"/>
      <c r="E645" s="3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82"/>
      <c r="AN645" s="83"/>
      <c r="AO645" s="84"/>
      <c r="AP645" s="82"/>
      <c r="AQ645" s="82"/>
      <c r="AR645" s="84"/>
      <c r="AS645" s="82"/>
      <c r="AT645" s="82"/>
      <c r="AU645" s="82"/>
      <c r="AV645" s="82"/>
      <c r="AW645" s="82"/>
      <c r="AX645" s="82"/>
      <c r="AY645" s="82"/>
      <c r="AZ645" s="82"/>
      <c r="BA645" s="82"/>
    </row>
    <row r="646">
      <c r="A646" s="23"/>
      <c r="B646" s="23"/>
      <c r="C646" s="23"/>
      <c r="D646" s="4"/>
      <c r="E646" s="3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82"/>
      <c r="AN646" s="83"/>
      <c r="AO646" s="84"/>
      <c r="AP646" s="82"/>
      <c r="AQ646" s="82"/>
      <c r="AR646" s="84"/>
      <c r="AS646" s="82"/>
      <c r="AT646" s="82"/>
      <c r="AU646" s="82"/>
      <c r="AV646" s="82"/>
      <c r="AW646" s="82"/>
      <c r="AX646" s="82"/>
      <c r="AY646" s="82"/>
      <c r="AZ646" s="82"/>
      <c r="BA646" s="82"/>
    </row>
    <row r="647">
      <c r="A647" s="23"/>
      <c r="B647" s="23"/>
      <c r="C647" s="23"/>
      <c r="D647" s="4"/>
      <c r="E647" s="3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82"/>
      <c r="AN647" s="83"/>
      <c r="AO647" s="84"/>
      <c r="AP647" s="82"/>
      <c r="AQ647" s="82"/>
      <c r="AR647" s="84"/>
      <c r="AS647" s="82"/>
      <c r="AT647" s="82"/>
      <c r="AU647" s="82"/>
      <c r="AV647" s="82"/>
      <c r="AW647" s="82"/>
      <c r="AX647" s="82"/>
      <c r="AY647" s="82"/>
      <c r="AZ647" s="82"/>
      <c r="BA647" s="82"/>
    </row>
    <row r="648">
      <c r="A648" s="23"/>
      <c r="B648" s="23"/>
      <c r="C648" s="23"/>
      <c r="D648" s="4"/>
      <c r="E648" s="3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82"/>
      <c r="AN648" s="83"/>
      <c r="AO648" s="84"/>
      <c r="AP648" s="82"/>
      <c r="AQ648" s="82"/>
      <c r="AR648" s="84"/>
      <c r="AS648" s="82"/>
      <c r="AT648" s="82"/>
      <c r="AU648" s="82"/>
      <c r="AV648" s="82"/>
      <c r="AW648" s="82"/>
      <c r="AX648" s="82"/>
      <c r="AY648" s="82"/>
      <c r="AZ648" s="82"/>
      <c r="BA648" s="82"/>
    </row>
    <row r="649">
      <c r="A649" s="23"/>
      <c r="B649" s="23"/>
      <c r="C649" s="23"/>
      <c r="D649" s="4"/>
      <c r="E649" s="3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82"/>
      <c r="AN649" s="83"/>
      <c r="AO649" s="84"/>
      <c r="AP649" s="82"/>
      <c r="AQ649" s="82"/>
      <c r="AR649" s="84"/>
      <c r="AS649" s="82"/>
      <c r="AT649" s="82"/>
      <c r="AU649" s="82"/>
      <c r="AV649" s="82"/>
      <c r="AW649" s="82"/>
      <c r="AX649" s="82"/>
      <c r="AY649" s="82"/>
      <c r="AZ649" s="82"/>
      <c r="BA649" s="82"/>
    </row>
    <row r="650">
      <c r="A650" s="23"/>
      <c r="B650" s="23"/>
      <c r="C650" s="23"/>
      <c r="D650" s="4"/>
      <c r="E650" s="3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82"/>
      <c r="AN650" s="83"/>
      <c r="AO650" s="84"/>
      <c r="AP650" s="82"/>
      <c r="AQ650" s="82"/>
      <c r="AR650" s="84"/>
      <c r="AS650" s="82"/>
      <c r="AT650" s="82"/>
      <c r="AU650" s="82"/>
      <c r="AV650" s="82"/>
      <c r="AW650" s="82"/>
      <c r="AX650" s="82"/>
      <c r="AY650" s="82"/>
      <c r="AZ650" s="82"/>
      <c r="BA650" s="82"/>
    </row>
    <row r="651">
      <c r="A651" s="23"/>
      <c r="B651" s="23"/>
      <c r="C651" s="23"/>
      <c r="D651" s="4"/>
      <c r="E651" s="3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82"/>
      <c r="AN651" s="83"/>
      <c r="AO651" s="84"/>
      <c r="AP651" s="82"/>
      <c r="AQ651" s="82"/>
      <c r="AR651" s="84"/>
      <c r="AS651" s="82"/>
      <c r="AT651" s="82"/>
      <c r="AU651" s="82"/>
      <c r="AV651" s="82"/>
      <c r="AW651" s="82"/>
      <c r="AX651" s="82"/>
      <c r="AY651" s="82"/>
      <c r="AZ651" s="82"/>
      <c r="BA651" s="82"/>
    </row>
    <row r="652">
      <c r="A652" s="23"/>
      <c r="B652" s="23"/>
      <c r="C652" s="23"/>
      <c r="D652" s="4"/>
      <c r="E652" s="3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82"/>
      <c r="AN652" s="83"/>
      <c r="AO652" s="84"/>
      <c r="AP652" s="82"/>
      <c r="AQ652" s="82"/>
      <c r="AR652" s="84"/>
      <c r="AS652" s="82"/>
      <c r="AT652" s="82"/>
      <c r="AU652" s="82"/>
      <c r="AV652" s="82"/>
      <c r="AW652" s="82"/>
      <c r="AX652" s="82"/>
      <c r="AY652" s="82"/>
      <c r="AZ652" s="82"/>
      <c r="BA652" s="82"/>
    </row>
    <row r="653">
      <c r="A653" s="23"/>
      <c r="B653" s="23"/>
      <c r="C653" s="23"/>
      <c r="D653" s="4"/>
      <c r="E653" s="3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82"/>
      <c r="AN653" s="83"/>
      <c r="AO653" s="84"/>
      <c r="AP653" s="82"/>
      <c r="AQ653" s="82"/>
      <c r="AR653" s="84"/>
      <c r="AS653" s="82"/>
      <c r="AT653" s="82"/>
      <c r="AU653" s="82"/>
      <c r="AV653" s="82"/>
      <c r="AW653" s="82"/>
      <c r="AX653" s="82"/>
      <c r="AY653" s="82"/>
      <c r="AZ653" s="82"/>
      <c r="BA653" s="82"/>
    </row>
    <row r="654">
      <c r="A654" s="23"/>
      <c r="B654" s="23"/>
      <c r="C654" s="23"/>
      <c r="D654" s="4"/>
      <c r="E654" s="3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82"/>
      <c r="AN654" s="83"/>
      <c r="AO654" s="84"/>
      <c r="AP654" s="82"/>
      <c r="AQ654" s="82"/>
      <c r="AR654" s="84"/>
      <c r="AS654" s="82"/>
      <c r="AT654" s="82"/>
      <c r="AU654" s="82"/>
      <c r="AV654" s="82"/>
      <c r="AW654" s="82"/>
      <c r="AX654" s="82"/>
      <c r="AY654" s="82"/>
      <c r="AZ654" s="82"/>
      <c r="BA654" s="82"/>
    </row>
    <row r="655">
      <c r="A655" s="23"/>
      <c r="B655" s="23"/>
      <c r="C655" s="23"/>
      <c r="D655" s="4"/>
      <c r="E655" s="3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82"/>
      <c r="AN655" s="83"/>
      <c r="AO655" s="84"/>
      <c r="AP655" s="82"/>
      <c r="AQ655" s="82"/>
      <c r="AR655" s="84"/>
      <c r="AS655" s="82"/>
      <c r="AT655" s="82"/>
      <c r="AU655" s="82"/>
      <c r="AV655" s="82"/>
      <c r="AW655" s="82"/>
      <c r="AX655" s="82"/>
      <c r="AY655" s="82"/>
      <c r="AZ655" s="82"/>
      <c r="BA655" s="82"/>
    </row>
    <row r="656">
      <c r="A656" s="23"/>
      <c r="B656" s="23"/>
      <c r="C656" s="23"/>
      <c r="D656" s="4"/>
      <c r="E656" s="3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82"/>
      <c r="AN656" s="83"/>
      <c r="AO656" s="84"/>
      <c r="AP656" s="82"/>
      <c r="AQ656" s="82"/>
      <c r="AR656" s="84"/>
      <c r="AS656" s="82"/>
      <c r="AT656" s="82"/>
      <c r="AU656" s="82"/>
      <c r="AV656" s="82"/>
      <c r="AW656" s="82"/>
      <c r="AX656" s="82"/>
      <c r="AY656" s="82"/>
      <c r="AZ656" s="82"/>
      <c r="BA656" s="82"/>
    </row>
    <row r="657">
      <c r="A657" s="23"/>
      <c r="B657" s="23"/>
      <c r="C657" s="23"/>
      <c r="D657" s="4"/>
      <c r="E657" s="3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82"/>
      <c r="AN657" s="83"/>
      <c r="AO657" s="84"/>
      <c r="AP657" s="82"/>
      <c r="AQ657" s="82"/>
      <c r="AR657" s="84"/>
      <c r="AS657" s="82"/>
      <c r="AT657" s="82"/>
      <c r="AU657" s="82"/>
      <c r="AV657" s="82"/>
      <c r="AW657" s="82"/>
      <c r="AX657" s="82"/>
      <c r="AY657" s="82"/>
      <c r="AZ657" s="82"/>
      <c r="BA657" s="82"/>
    </row>
    <row r="658">
      <c r="A658" s="23"/>
      <c r="B658" s="23"/>
      <c r="C658" s="23"/>
      <c r="D658" s="4"/>
      <c r="E658" s="3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82"/>
      <c r="AN658" s="83"/>
      <c r="AO658" s="84"/>
      <c r="AP658" s="82"/>
      <c r="AQ658" s="82"/>
      <c r="AR658" s="84"/>
      <c r="AS658" s="82"/>
      <c r="AT658" s="82"/>
      <c r="AU658" s="82"/>
      <c r="AV658" s="82"/>
      <c r="AW658" s="82"/>
      <c r="AX658" s="82"/>
      <c r="AY658" s="82"/>
      <c r="AZ658" s="82"/>
      <c r="BA658" s="82"/>
    </row>
    <row r="659">
      <c r="A659" s="23"/>
      <c r="B659" s="23"/>
      <c r="C659" s="23"/>
      <c r="D659" s="4"/>
      <c r="E659" s="3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82"/>
      <c r="AN659" s="83"/>
      <c r="AO659" s="84"/>
      <c r="AP659" s="82"/>
      <c r="AQ659" s="82"/>
      <c r="AR659" s="84"/>
      <c r="AS659" s="82"/>
      <c r="AT659" s="82"/>
      <c r="AU659" s="82"/>
      <c r="AV659" s="82"/>
      <c r="AW659" s="82"/>
      <c r="AX659" s="82"/>
      <c r="AY659" s="82"/>
      <c r="AZ659" s="82"/>
      <c r="BA659" s="82"/>
    </row>
    <row r="660">
      <c r="A660" s="23"/>
      <c r="B660" s="23"/>
      <c r="C660" s="23"/>
      <c r="D660" s="4"/>
      <c r="E660" s="3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82"/>
      <c r="AN660" s="83"/>
      <c r="AO660" s="84"/>
      <c r="AP660" s="82"/>
      <c r="AQ660" s="82"/>
      <c r="AR660" s="84"/>
      <c r="AS660" s="82"/>
      <c r="AT660" s="82"/>
      <c r="AU660" s="82"/>
      <c r="AV660" s="82"/>
      <c r="AW660" s="82"/>
      <c r="AX660" s="82"/>
      <c r="AY660" s="82"/>
      <c r="AZ660" s="82"/>
      <c r="BA660" s="82"/>
    </row>
    <row r="661">
      <c r="A661" s="23"/>
      <c r="B661" s="23"/>
      <c r="C661" s="23"/>
      <c r="D661" s="4"/>
      <c r="E661" s="3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82"/>
      <c r="AN661" s="83"/>
      <c r="AO661" s="84"/>
      <c r="AP661" s="82"/>
      <c r="AQ661" s="82"/>
      <c r="AR661" s="84"/>
      <c r="AS661" s="82"/>
      <c r="AT661" s="82"/>
      <c r="AU661" s="82"/>
      <c r="AV661" s="82"/>
      <c r="AW661" s="82"/>
      <c r="AX661" s="82"/>
      <c r="AY661" s="82"/>
      <c r="AZ661" s="82"/>
      <c r="BA661" s="82"/>
    </row>
    <row r="662">
      <c r="A662" s="23"/>
      <c r="B662" s="23"/>
      <c r="C662" s="23"/>
      <c r="D662" s="4"/>
      <c r="E662" s="3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82"/>
      <c r="AN662" s="83"/>
      <c r="AO662" s="84"/>
      <c r="AP662" s="82"/>
      <c r="AQ662" s="82"/>
      <c r="AR662" s="84"/>
      <c r="AS662" s="82"/>
      <c r="AT662" s="82"/>
      <c r="AU662" s="82"/>
      <c r="AV662" s="82"/>
      <c r="AW662" s="82"/>
      <c r="AX662" s="82"/>
      <c r="AY662" s="82"/>
      <c r="AZ662" s="82"/>
      <c r="BA662" s="82"/>
    </row>
    <row r="663">
      <c r="A663" s="23"/>
      <c r="B663" s="23"/>
      <c r="C663" s="23"/>
      <c r="D663" s="4"/>
      <c r="E663" s="3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82"/>
      <c r="AN663" s="83"/>
      <c r="AO663" s="84"/>
      <c r="AP663" s="82"/>
      <c r="AQ663" s="82"/>
      <c r="AR663" s="84"/>
      <c r="AS663" s="82"/>
      <c r="AT663" s="82"/>
      <c r="AU663" s="82"/>
      <c r="AV663" s="82"/>
      <c r="AW663" s="82"/>
      <c r="AX663" s="82"/>
      <c r="AY663" s="82"/>
      <c r="AZ663" s="82"/>
      <c r="BA663" s="82"/>
    </row>
    <row r="664">
      <c r="A664" s="23"/>
      <c r="B664" s="23"/>
      <c r="C664" s="23"/>
      <c r="D664" s="4"/>
      <c r="E664" s="3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82"/>
      <c r="AN664" s="83"/>
      <c r="AO664" s="84"/>
      <c r="AP664" s="82"/>
      <c r="AQ664" s="82"/>
      <c r="AR664" s="84"/>
      <c r="AS664" s="82"/>
      <c r="AT664" s="82"/>
      <c r="AU664" s="82"/>
      <c r="AV664" s="82"/>
      <c r="AW664" s="82"/>
      <c r="AX664" s="82"/>
      <c r="AY664" s="82"/>
      <c r="AZ664" s="82"/>
      <c r="BA664" s="82"/>
    </row>
    <row r="665">
      <c r="A665" s="23"/>
      <c r="B665" s="23"/>
      <c r="C665" s="23"/>
      <c r="D665" s="4"/>
      <c r="E665" s="3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82"/>
      <c r="AN665" s="83"/>
      <c r="AO665" s="84"/>
      <c r="AP665" s="82"/>
      <c r="AQ665" s="82"/>
      <c r="AR665" s="84"/>
      <c r="AS665" s="82"/>
      <c r="AT665" s="82"/>
      <c r="AU665" s="82"/>
      <c r="AV665" s="82"/>
      <c r="AW665" s="82"/>
      <c r="AX665" s="82"/>
      <c r="AY665" s="82"/>
      <c r="AZ665" s="82"/>
      <c r="BA665" s="82"/>
    </row>
    <row r="666">
      <c r="A666" s="23"/>
      <c r="B666" s="23"/>
      <c r="C666" s="23"/>
      <c r="D666" s="4"/>
      <c r="E666" s="3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82"/>
      <c r="AN666" s="83"/>
      <c r="AO666" s="84"/>
      <c r="AP666" s="82"/>
      <c r="AQ666" s="82"/>
      <c r="AR666" s="84"/>
      <c r="AS666" s="82"/>
      <c r="AT666" s="82"/>
      <c r="AU666" s="82"/>
      <c r="AV666" s="82"/>
      <c r="AW666" s="82"/>
      <c r="AX666" s="82"/>
      <c r="AY666" s="82"/>
      <c r="AZ666" s="82"/>
      <c r="BA666" s="82"/>
    </row>
    <row r="667">
      <c r="A667" s="23"/>
      <c r="B667" s="23"/>
      <c r="C667" s="23"/>
      <c r="D667" s="4"/>
      <c r="E667" s="3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82"/>
      <c r="AN667" s="83"/>
      <c r="AO667" s="84"/>
      <c r="AP667" s="82"/>
      <c r="AQ667" s="82"/>
      <c r="AR667" s="84"/>
      <c r="AS667" s="82"/>
      <c r="AT667" s="82"/>
      <c r="AU667" s="82"/>
      <c r="AV667" s="82"/>
      <c r="AW667" s="82"/>
      <c r="AX667" s="82"/>
      <c r="AY667" s="82"/>
      <c r="AZ667" s="82"/>
      <c r="BA667" s="82"/>
    </row>
    <row r="668">
      <c r="A668" s="23"/>
      <c r="B668" s="23"/>
      <c r="C668" s="23"/>
      <c r="D668" s="4"/>
      <c r="E668" s="3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82"/>
      <c r="AN668" s="83"/>
      <c r="AO668" s="84"/>
      <c r="AP668" s="82"/>
      <c r="AQ668" s="82"/>
      <c r="AR668" s="84"/>
      <c r="AS668" s="82"/>
      <c r="AT668" s="82"/>
      <c r="AU668" s="82"/>
      <c r="AV668" s="82"/>
      <c r="AW668" s="82"/>
      <c r="AX668" s="82"/>
      <c r="AY668" s="82"/>
      <c r="AZ668" s="82"/>
      <c r="BA668" s="82"/>
    </row>
    <row r="669">
      <c r="A669" s="23"/>
      <c r="B669" s="23"/>
      <c r="C669" s="23"/>
      <c r="D669" s="4"/>
      <c r="E669" s="3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82"/>
      <c r="AN669" s="83"/>
      <c r="AO669" s="84"/>
      <c r="AP669" s="82"/>
      <c r="AQ669" s="82"/>
      <c r="AR669" s="84"/>
      <c r="AS669" s="82"/>
      <c r="AT669" s="82"/>
      <c r="AU669" s="82"/>
      <c r="AV669" s="82"/>
      <c r="AW669" s="82"/>
      <c r="AX669" s="82"/>
      <c r="AY669" s="82"/>
      <c r="AZ669" s="82"/>
      <c r="BA669" s="82"/>
    </row>
    <row r="670">
      <c r="A670" s="23"/>
      <c r="B670" s="23"/>
      <c r="C670" s="23"/>
      <c r="D670" s="4"/>
      <c r="E670" s="3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82"/>
      <c r="AN670" s="83"/>
      <c r="AO670" s="84"/>
      <c r="AP670" s="82"/>
      <c r="AQ670" s="82"/>
      <c r="AR670" s="84"/>
      <c r="AS670" s="82"/>
      <c r="AT670" s="82"/>
      <c r="AU670" s="82"/>
      <c r="AV670" s="82"/>
      <c r="AW670" s="82"/>
      <c r="AX670" s="82"/>
      <c r="AY670" s="82"/>
      <c r="AZ670" s="82"/>
      <c r="BA670" s="82"/>
    </row>
    <row r="671">
      <c r="A671" s="23"/>
      <c r="B671" s="23"/>
      <c r="C671" s="23"/>
      <c r="D671" s="4"/>
      <c r="E671" s="3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82"/>
      <c r="AN671" s="83"/>
      <c r="AO671" s="84"/>
      <c r="AP671" s="82"/>
      <c r="AQ671" s="82"/>
      <c r="AR671" s="84"/>
      <c r="AS671" s="82"/>
      <c r="AT671" s="82"/>
      <c r="AU671" s="82"/>
      <c r="AV671" s="82"/>
      <c r="AW671" s="82"/>
      <c r="AX671" s="82"/>
      <c r="AY671" s="82"/>
      <c r="AZ671" s="82"/>
      <c r="BA671" s="82"/>
    </row>
    <row r="672">
      <c r="A672" s="23"/>
      <c r="B672" s="23"/>
      <c r="C672" s="23"/>
      <c r="D672" s="4"/>
      <c r="E672" s="3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82"/>
      <c r="AN672" s="83"/>
      <c r="AO672" s="84"/>
      <c r="AP672" s="82"/>
      <c r="AQ672" s="82"/>
      <c r="AR672" s="84"/>
      <c r="AS672" s="82"/>
      <c r="AT672" s="82"/>
      <c r="AU672" s="82"/>
      <c r="AV672" s="82"/>
      <c r="AW672" s="82"/>
      <c r="AX672" s="82"/>
      <c r="AY672" s="82"/>
      <c r="AZ672" s="82"/>
      <c r="BA672" s="82"/>
    </row>
    <row r="673">
      <c r="A673" s="23"/>
      <c r="B673" s="23"/>
      <c r="C673" s="23"/>
      <c r="D673" s="4"/>
      <c r="E673" s="3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82"/>
      <c r="AN673" s="83"/>
      <c r="AO673" s="84"/>
      <c r="AP673" s="82"/>
      <c r="AQ673" s="82"/>
      <c r="AR673" s="84"/>
      <c r="AS673" s="82"/>
      <c r="AT673" s="82"/>
      <c r="AU673" s="82"/>
      <c r="AV673" s="82"/>
      <c r="AW673" s="82"/>
      <c r="AX673" s="82"/>
      <c r="AY673" s="82"/>
      <c r="AZ673" s="82"/>
      <c r="BA673" s="82"/>
    </row>
    <row r="674">
      <c r="A674" s="23"/>
      <c r="B674" s="23"/>
      <c r="C674" s="23"/>
      <c r="D674" s="4"/>
      <c r="E674" s="3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82"/>
      <c r="AN674" s="83"/>
      <c r="AO674" s="84"/>
      <c r="AP674" s="82"/>
      <c r="AQ674" s="82"/>
      <c r="AR674" s="84"/>
      <c r="AS674" s="82"/>
      <c r="AT674" s="82"/>
      <c r="AU674" s="82"/>
      <c r="AV674" s="82"/>
      <c r="AW674" s="82"/>
      <c r="AX674" s="82"/>
      <c r="AY674" s="82"/>
      <c r="AZ674" s="82"/>
      <c r="BA674" s="82"/>
    </row>
    <row r="675">
      <c r="A675" s="23"/>
      <c r="B675" s="23"/>
      <c r="C675" s="23"/>
      <c r="D675" s="4"/>
      <c r="E675" s="3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82"/>
      <c r="AN675" s="83"/>
      <c r="AO675" s="84"/>
      <c r="AP675" s="82"/>
      <c r="AQ675" s="82"/>
      <c r="AR675" s="84"/>
      <c r="AS675" s="82"/>
      <c r="AT675" s="82"/>
      <c r="AU675" s="82"/>
      <c r="AV675" s="82"/>
      <c r="AW675" s="82"/>
      <c r="AX675" s="82"/>
      <c r="AY675" s="82"/>
      <c r="AZ675" s="82"/>
      <c r="BA675" s="82"/>
    </row>
    <row r="676">
      <c r="A676" s="23"/>
      <c r="B676" s="23"/>
      <c r="C676" s="23"/>
      <c r="D676" s="4"/>
      <c r="E676" s="3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82"/>
      <c r="AN676" s="83"/>
      <c r="AO676" s="84"/>
      <c r="AP676" s="82"/>
      <c r="AQ676" s="82"/>
      <c r="AR676" s="84"/>
      <c r="AS676" s="82"/>
      <c r="AT676" s="82"/>
      <c r="AU676" s="82"/>
      <c r="AV676" s="82"/>
      <c r="AW676" s="82"/>
      <c r="AX676" s="82"/>
      <c r="AY676" s="82"/>
      <c r="AZ676" s="82"/>
      <c r="BA676" s="82"/>
    </row>
    <row r="677">
      <c r="A677" s="23"/>
      <c r="B677" s="23"/>
      <c r="C677" s="23"/>
      <c r="D677" s="4"/>
      <c r="E677" s="3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82"/>
      <c r="AN677" s="83"/>
      <c r="AO677" s="84"/>
      <c r="AP677" s="82"/>
      <c r="AQ677" s="82"/>
      <c r="AR677" s="84"/>
      <c r="AS677" s="82"/>
      <c r="AT677" s="82"/>
      <c r="AU677" s="82"/>
      <c r="AV677" s="82"/>
      <c r="AW677" s="82"/>
      <c r="AX677" s="82"/>
      <c r="AY677" s="82"/>
      <c r="AZ677" s="82"/>
      <c r="BA677" s="82"/>
    </row>
    <row r="678">
      <c r="A678" s="23"/>
      <c r="B678" s="23"/>
      <c r="C678" s="23"/>
      <c r="D678" s="4"/>
      <c r="E678" s="3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82"/>
      <c r="AN678" s="83"/>
      <c r="AO678" s="84"/>
      <c r="AP678" s="82"/>
      <c r="AQ678" s="82"/>
      <c r="AR678" s="84"/>
      <c r="AS678" s="82"/>
      <c r="AT678" s="82"/>
      <c r="AU678" s="82"/>
      <c r="AV678" s="82"/>
      <c r="AW678" s="82"/>
      <c r="AX678" s="82"/>
      <c r="AY678" s="82"/>
      <c r="AZ678" s="82"/>
      <c r="BA678" s="82"/>
    </row>
    <row r="679">
      <c r="A679" s="23"/>
      <c r="B679" s="23"/>
      <c r="C679" s="23"/>
      <c r="D679" s="4"/>
      <c r="E679" s="3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82"/>
      <c r="AN679" s="83"/>
      <c r="AO679" s="84"/>
      <c r="AP679" s="82"/>
      <c r="AQ679" s="82"/>
      <c r="AR679" s="84"/>
      <c r="AS679" s="82"/>
      <c r="AT679" s="82"/>
      <c r="AU679" s="82"/>
      <c r="AV679" s="82"/>
      <c r="AW679" s="82"/>
      <c r="AX679" s="82"/>
      <c r="AY679" s="82"/>
      <c r="AZ679" s="82"/>
      <c r="BA679" s="82"/>
    </row>
    <row r="680">
      <c r="A680" s="23"/>
      <c r="B680" s="23"/>
      <c r="C680" s="23"/>
      <c r="D680" s="4"/>
      <c r="E680" s="3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82"/>
      <c r="AN680" s="83"/>
      <c r="AO680" s="84"/>
      <c r="AP680" s="82"/>
      <c r="AQ680" s="82"/>
      <c r="AR680" s="84"/>
      <c r="AS680" s="82"/>
      <c r="AT680" s="82"/>
      <c r="AU680" s="82"/>
      <c r="AV680" s="82"/>
      <c r="AW680" s="82"/>
      <c r="AX680" s="82"/>
      <c r="AY680" s="82"/>
      <c r="AZ680" s="82"/>
      <c r="BA680" s="82"/>
    </row>
    <row r="681">
      <c r="A681" s="23"/>
      <c r="B681" s="23"/>
      <c r="C681" s="23"/>
      <c r="D681" s="4"/>
      <c r="E681" s="3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82"/>
      <c r="AN681" s="83"/>
      <c r="AO681" s="84"/>
      <c r="AP681" s="82"/>
      <c r="AQ681" s="82"/>
      <c r="AR681" s="84"/>
      <c r="AS681" s="82"/>
      <c r="AT681" s="82"/>
      <c r="AU681" s="82"/>
      <c r="AV681" s="82"/>
      <c r="AW681" s="82"/>
      <c r="AX681" s="82"/>
      <c r="AY681" s="82"/>
      <c r="AZ681" s="82"/>
      <c r="BA681" s="82"/>
    </row>
    <row r="682">
      <c r="A682" s="23"/>
      <c r="B682" s="23"/>
      <c r="C682" s="23"/>
      <c r="D682" s="4"/>
      <c r="E682" s="3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82"/>
      <c r="AN682" s="83"/>
      <c r="AO682" s="84"/>
      <c r="AP682" s="82"/>
      <c r="AQ682" s="82"/>
      <c r="AR682" s="84"/>
      <c r="AS682" s="82"/>
      <c r="AT682" s="82"/>
      <c r="AU682" s="82"/>
      <c r="AV682" s="82"/>
      <c r="AW682" s="82"/>
      <c r="AX682" s="82"/>
      <c r="AY682" s="82"/>
      <c r="AZ682" s="82"/>
      <c r="BA682" s="82"/>
    </row>
    <row r="683">
      <c r="A683" s="23"/>
      <c r="B683" s="23"/>
      <c r="C683" s="23"/>
      <c r="D683" s="4"/>
      <c r="E683" s="3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82"/>
      <c r="AN683" s="83"/>
      <c r="AO683" s="84"/>
      <c r="AP683" s="82"/>
      <c r="AQ683" s="82"/>
      <c r="AR683" s="84"/>
      <c r="AS683" s="82"/>
      <c r="AT683" s="82"/>
      <c r="AU683" s="82"/>
      <c r="AV683" s="82"/>
      <c r="AW683" s="82"/>
      <c r="AX683" s="82"/>
      <c r="AY683" s="82"/>
      <c r="AZ683" s="82"/>
      <c r="BA683" s="82"/>
    </row>
    <row r="684">
      <c r="A684" s="23"/>
      <c r="B684" s="23"/>
      <c r="C684" s="23"/>
      <c r="D684" s="4"/>
      <c r="E684" s="3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82"/>
      <c r="AN684" s="83"/>
      <c r="AO684" s="84"/>
      <c r="AP684" s="82"/>
      <c r="AQ684" s="82"/>
      <c r="AR684" s="84"/>
      <c r="AS684" s="82"/>
      <c r="AT684" s="82"/>
      <c r="AU684" s="82"/>
      <c r="AV684" s="82"/>
      <c r="AW684" s="82"/>
      <c r="AX684" s="82"/>
      <c r="AY684" s="82"/>
      <c r="AZ684" s="82"/>
      <c r="BA684" s="82"/>
    </row>
    <row r="685">
      <c r="A685" s="23"/>
      <c r="B685" s="23"/>
      <c r="C685" s="23"/>
      <c r="D685" s="4"/>
      <c r="E685" s="3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82"/>
      <c r="AN685" s="83"/>
      <c r="AO685" s="84"/>
      <c r="AP685" s="82"/>
      <c r="AQ685" s="82"/>
      <c r="AR685" s="84"/>
      <c r="AS685" s="82"/>
      <c r="AT685" s="82"/>
      <c r="AU685" s="82"/>
      <c r="AV685" s="82"/>
      <c r="AW685" s="82"/>
      <c r="AX685" s="82"/>
      <c r="AY685" s="82"/>
      <c r="AZ685" s="82"/>
      <c r="BA685" s="82"/>
    </row>
    <row r="686">
      <c r="A686" s="23"/>
      <c r="B686" s="23"/>
      <c r="C686" s="23"/>
      <c r="D686" s="4"/>
      <c r="E686" s="3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82"/>
      <c r="AN686" s="83"/>
      <c r="AO686" s="84"/>
      <c r="AP686" s="82"/>
      <c r="AQ686" s="82"/>
      <c r="AR686" s="84"/>
      <c r="AS686" s="82"/>
      <c r="AT686" s="82"/>
      <c r="AU686" s="82"/>
      <c r="AV686" s="82"/>
      <c r="AW686" s="82"/>
      <c r="AX686" s="82"/>
      <c r="AY686" s="82"/>
      <c r="AZ686" s="82"/>
      <c r="BA686" s="82"/>
    </row>
    <row r="687">
      <c r="A687" s="23"/>
      <c r="B687" s="23"/>
      <c r="C687" s="23"/>
      <c r="D687" s="4"/>
      <c r="E687" s="3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82"/>
      <c r="AN687" s="83"/>
      <c r="AO687" s="84"/>
      <c r="AP687" s="82"/>
      <c r="AQ687" s="82"/>
      <c r="AR687" s="84"/>
      <c r="AS687" s="82"/>
      <c r="AT687" s="82"/>
      <c r="AU687" s="82"/>
      <c r="AV687" s="82"/>
      <c r="AW687" s="82"/>
      <c r="AX687" s="82"/>
      <c r="AY687" s="82"/>
      <c r="AZ687" s="82"/>
      <c r="BA687" s="82"/>
    </row>
    <row r="688">
      <c r="A688" s="23"/>
      <c r="B688" s="23"/>
      <c r="C688" s="23"/>
      <c r="D688" s="4"/>
      <c r="E688" s="3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82"/>
      <c r="AN688" s="83"/>
      <c r="AO688" s="84"/>
      <c r="AP688" s="82"/>
      <c r="AQ688" s="82"/>
      <c r="AR688" s="84"/>
      <c r="AS688" s="82"/>
      <c r="AT688" s="82"/>
      <c r="AU688" s="82"/>
      <c r="AV688" s="82"/>
      <c r="AW688" s="82"/>
      <c r="AX688" s="82"/>
      <c r="AY688" s="82"/>
      <c r="AZ688" s="82"/>
      <c r="BA688" s="82"/>
    </row>
    <row r="689">
      <c r="A689" s="23"/>
      <c r="B689" s="23"/>
      <c r="C689" s="23"/>
      <c r="D689" s="4"/>
      <c r="E689" s="3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82"/>
      <c r="AN689" s="83"/>
      <c r="AO689" s="84"/>
      <c r="AP689" s="82"/>
      <c r="AQ689" s="82"/>
      <c r="AR689" s="84"/>
      <c r="AS689" s="82"/>
      <c r="AT689" s="82"/>
      <c r="AU689" s="82"/>
      <c r="AV689" s="82"/>
      <c r="AW689" s="82"/>
      <c r="AX689" s="82"/>
      <c r="AY689" s="82"/>
      <c r="AZ689" s="82"/>
      <c r="BA689" s="82"/>
    </row>
    <row r="690">
      <c r="A690" s="23"/>
      <c r="B690" s="23"/>
      <c r="C690" s="23"/>
      <c r="D690" s="4"/>
      <c r="E690" s="3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82"/>
      <c r="AN690" s="83"/>
      <c r="AO690" s="84"/>
      <c r="AP690" s="82"/>
      <c r="AQ690" s="82"/>
      <c r="AR690" s="84"/>
      <c r="AS690" s="82"/>
      <c r="AT690" s="82"/>
      <c r="AU690" s="82"/>
      <c r="AV690" s="82"/>
      <c r="AW690" s="82"/>
      <c r="AX690" s="82"/>
      <c r="AY690" s="82"/>
      <c r="AZ690" s="82"/>
      <c r="BA690" s="82"/>
    </row>
    <row r="691">
      <c r="A691" s="23"/>
      <c r="B691" s="23"/>
      <c r="C691" s="23"/>
      <c r="D691" s="4"/>
      <c r="E691" s="3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82"/>
      <c r="AN691" s="83"/>
      <c r="AO691" s="84"/>
      <c r="AP691" s="82"/>
      <c r="AQ691" s="82"/>
      <c r="AR691" s="84"/>
      <c r="AS691" s="82"/>
      <c r="AT691" s="82"/>
      <c r="AU691" s="82"/>
      <c r="AV691" s="82"/>
      <c r="AW691" s="82"/>
      <c r="AX691" s="82"/>
      <c r="AY691" s="82"/>
      <c r="AZ691" s="82"/>
      <c r="BA691" s="82"/>
    </row>
    <row r="692">
      <c r="A692" s="23"/>
      <c r="B692" s="23"/>
      <c r="C692" s="23"/>
      <c r="D692" s="4"/>
      <c r="E692" s="3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82"/>
      <c r="AN692" s="83"/>
      <c r="AO692" s="84"/>
      <c r="AP692" s="82"/>
      <c r="AQ692" s="82"/>
      <c r="AR692" s="84"/>
      <c r="AS692" s="82"/>
      <c r="AT692" s="82"/>
      <c r="AU692" s="82"/>
      <c r="AV692" s="82"/>
      <c r="AW692" s="82"/>
      <c r="AX692" s="82"/>
      <c r="AY692" s="82"/>
      <c r="AZ692" s="82"/>
      <c r="BA692" s="82"/>
    </row>
    <row r="693">
      <c r="A693" s="23"/>
      <c r="B693" s="23"/>
      <c r="C693" s="23"/>
      <c r="D693" s="4"/>
      <c r="E693" s="3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82"/>
      <c r="AN693" s="83"/>
      <c r="AO693" s="84"/>
      <c r="AP693" s="82"/>
      <c r="AQ693" s="82"/>
      <c r="AR693" s="84"/>
      <c r="AS693" s="82"/>
      <c r="AT693" s="82"/>
      <c r="AU693" s="82"/>
      <c r="AV693" s="82"/>
      <c r="AW693" s="82"/>
      <c r="AX693" s="82"/>
      <c r="AY693" s="82"/>
      <c r="AZ693" s="82"/>
      <c r="BA693" s="82"/>
    </row>
    <row r="694">
      <c r="A694" s="23"/>
      <c r="B694" s="23"/>
      <c r="C694" s="23"/>
      <c r="D694" s="4"/>
      <c r="E694" s="3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82"/>
      <c r="AN694" s="83"/>
      <c r="AO694" s="84"/>
      <c r="AP694" s="82"/>
      <c r="AQ694" s="82"/>
      <c r="AR694" s="84"/>
      <c r="AS694" s="82"/>
      <c r="AT694" s="82"/>
      <c r="AU694" s="82"/>
      <c r="AV694" s="82"/>
      <c r="AW694" s="82"/>
      <c r="AX694" s="82"/>
      <c r="AY694" s="82"/>
      <c r="AZ694" s="82"/>
      <c r="BA694" s="82"/>
    </row>
    <row r="695">
      <c r="A695" s="23"/>
      <c r="B695" s="23"/>
      <c r="C695" s="23"/>
      <c r="D695" s="4"/>
      <c r="E695" s="3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82"/>
      <c r="AN695" s="83"/>
      <c r="AO695" s="84"/>
      <c r="AP695" s="82"/>
      <c r="AQ695" s="82"/>
      <c r="AR695" s="84"/>
      <c r="AS695" s="82"/>
      <c r="AT695" s="82"/>
      <c r="AU695" s="82"/>
      <c r="AV695" s="82"/>
      <c r="AW695" s="82"/>
      <c r="AX695" s="82"/>
      <c r="AY695" s="82"/>
      <c r="AZ695" s="82"/>
      <c r="BA695" s="82"/>
    </row>
    <row r="696">
      <c r="A696" s="23"/>
      <c r="B696" s="23"/>
      <c r="C696" s="23"/>
      <c r="D696" s="4"/>
      <c r="E696" s="3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82"/>
      <c r="AN696" s="83"/>
      <c r="AO696" s="84"/>
      <c r="AP696" s="82"/>
      <c r="AQ696" s="82"/>
      <c r="AR696" s="84"/>
      <c r="AS696" s="82"/>
      <c r="AT696" s="82"/>
      <c r="AU696" s="82"/>
      <c r="AV696" s="82"/>
      <c r="AW696" s="82"/>
      <c r="AX696" s="82"/>
      <c r="AY696" s="82"/>
      <c r="AZ696" s="82"/>
      <c r="BA696" s="82"/>
    </row>
    <row r="697">
      <c r="A697" s="23"/>
      <c r="B697" s="23"/>
      <c r="C697" s="23"/>
      <c r="D697" s="4"/>
      <c r="E697" s="3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82"/>
      <c r="AN697" s="83"/>
      <c r="AO697" s="84"/>
      <c r="AP697" s="82"/>
      <c r="AQ697" s="82"/>
      <c r="AR697" s="84"/>
      <c r="AS697" s="82"/>
      <c r="AT697" s="82"/>
      <c r="AU697" s="82"/>
      <c r="AV697" s="82"/>
      <c r="AW697" s="82"/>
      <c r="AX697" s="82"/>
      <c r="AY697" s="82"/>
      <c r="AZ697" s="82"/>
      <c r="BA697" s="82"/>
    </row>
    <row r="698">
      <c r="A698" s="23"/>
      <c r="B698" s="23"/>
      <c r="C698" s="23"/>
      <c r="D698" s="4"/>
      <c r="E698" s="3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82"/>
      <c r="AN698" s="83"/>
      <c r="AO698" s="84"/>
      <c r="AP698" s="82"/>
      <c r="AQ698" s="82"/>
      <c r="AR698" s="84"/>
      <c r="AS698" s="82"/>
      <c r="AT698" s="82"/>
      <c r="AU698" s="82"/>
      <c r="AV698" s="82"/>
      <c r="AW698" s="82"/>
      <c r="AX698" s="82"/>
      <c r="AY698" s="82"/>
      <c r="AZ698" s="82"/>
      <c r="BA698" s="82"/>
    </row>
    <row r="699">
      <c r="A699" s="23"/>
      <c r="B699" s="23"/>
      <c r="C699" s="23"/>
      <c r="D699" s="4"/>
      <c r="E699" s="3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82"/>
      <c r="AN699" s="83"/>
      <c r="AO699" s="84"/>
      <c r="AP699" s="82"/>
      <c r="AQ699" s="82"/>
      <c r="AR699" s="84"/>
      <c r="AS699" s="82"/>
      <c r="AT699" s="82"/>
      <c r="AU699" s="82"/>
      <c r="AV699" s="82"/>
      <c r="AW699" s="82"/>
      <c r="AX699" s="82"/>
      <c r="AY699" s="82"/>
      <c r="AZ699" s="82"/>
      <c r="BA699" s="82"/>
    </row>
    <row r="700">
      <c r="A700" s="23"/>
      <c r="B700" s="23"/>
      <c r="C700" s="23"/>
      <c r="D700" s="4"/>
      <c r="E700" s="3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82"/>
      <c r="AN700" s="83"/>
      <c r="AO700" s="84"/>
      <c r="AP700" s="82"/>
      <c r="AQ700" s="82"/>
      <c r="AR700" s="84"/>
      <c r="AS700" s="82"/>
      <c r="AT700" s="82"/>
      <c r="AU700" s="82"/>
      <c r="AV700" s="82"/>
      <c r="AW700" s="82"/>
      <c r="AX700" s="82"/>
      <c r="AY700" s="82"/>
      <c r="AZ700" s="82"/>
      <c r="BA700" s="82"/>
    </row>
    <row r="701">
      <c r="A701" s="23"/>
      <c r="B701" s="23"/>
      <c r="C701" s="23"/>
      <c r="D701" s="4"/>
      <c r="E701" s="3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82"/>
      <c r="AN701" s="83"/>
      <c r="AO701" s="84"/>
      <c r="AP701" s="82"/>
      <c r="AQ701" s="82"/>
      <c r="AR701" s="84"/>
      <c r="AS701" s="82"/>
      <c r="AT701" s="82"/>
      <c r="AU701" s="82"/>
      <c r="AV701" s="82"/>
      <c r="AW701" s="82"/>
      <c r="AX701" s="82"/>
      <c r="AY701" s="82"/>
      <c r="AZ701" s="82"/>
      <c r="BA701" s="82"/>
    </row>
    <row r="702">
      <c r="A702" s="23"/>
      <c r="B702" s="23"/>
      <c r="C702" s="23"/>
      <c r="D702" s="4"/>
      <c r="E702" s="3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82"/>
      <c r="AN702" s="83"/>
      <c r="AO702" s="84"/>
      <c r="AP702" s="82"/>
      <c r="AQ702" s="82"/>
      <c r="AR702" s="84"/>
      <c r="AS702" s="82"/>
      <c r="AT702" s="82"/>
      <c r="AU702" s="82"/>
      <c r="AV702" s="82"/>
      <c r="AW702" s="82"/>
      <c r="AX702" s="82"/>
      <c r="AY702" s="82"/>
      <c r="AZ702" s="82"/>
      <c r="BA702" s="82"/>
    </row>
    <row r="703">
      <c r="A703" s="23"/>
      <c r="B703" s="23"/>
      <c r="C703" s="23"/>
      <c r="D703" s="4"/>
      <c r="E703" s="3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82"/>
      <c r="AN703" s="83"/>
      <c r="AO703" s="84"/>
      <c r="AP703" s="82"/>
      <c r="AQ703" s="82"/>
      <c r="AR703" s="84"/>
      <c r="AS703" s="82"/>
      <c r="AT703" s="82"/>
      <c r="AU703" s="82"/>
      <c r="AV703" s="82"/>
      <c r="AW703" s="82"/>
      <c r="AX703" s="82"/>
      <c r="AY703" s="82"/>
      <c r="AZ703" s="82"/>
      <c r="BA703" s="82"/>
    </row>
    <row r="704">
      <c r="A704" s="23"/>
      <c r="B704" s="23"/>
      <c r="C704" s="23"/>
      <c r="D704" s="4"/>
      <c r="E704" s="3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82"/>
      <c r="AN704" s="83"/>
      <c r="AO704" s="84"/>
      <c r="AP704" s="82"/>
      <c r="AQ704" s="82"/>
      <c r="AR704" s="84"/>
      <c r="AS704" s="82"/>
      <c r="AT704" s="82"/>
      <c r="AU704" s="82"/>
      <c r="AV704" s="82"/>
      <c r="AW704" s="82"/>
      <c r="AX704" s="82"/>
      <c r="AY704" s="82"/>
      <c r="AZ704" s="82"/>
      <c r="BA704" s="82"/>
    </row>
    <row r="705">
      <c r="A705" s="23"/>
      <c r="B705" s="23"/>
      <c r="C705" s="23"/>
      <c r="D705" s="4"/>
      <c r="E705" s="3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82"/>
      <c r="AN705" s="83"/>
      <c r="AO705" s="84"/>
      <c r="AP705" s="82"/>
      <c r="AQ705" s="82"/>
      <c r="AR705" s="84"/>
      <c r="AS705" s="82"/>
      <c r="AT705" s="82"/>
      <c r="AU705" s="82"/>
      <c r="AV705" s="82"/>
      <c r="AW705" s="82"/>
      <c r="AX705" s="82"/>
      <c r="AY705" s="82"/>
      <c r="AZ705" s="82"/>
      <c r="BA705" s="82"/>
    </row>
    <row r="706">
      <c r="A706" s="23"/>
      <c r="B706" s="23"/>
      <c r="C706" s="23"/>
      <c r="D706" s="4"/>
      <c r="E706" s="3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82"/>
      <c r="AN706" s="83"/>
      <c r="AO706" s="84"/>
      <c r="AP706" s="82"/>
      <c r="AQ706" s="82"/>
      <c r="AR706" s="84"/>
      <c r="AS706" s="82"/>
      <c r="AT706" s="82"/>
      <c r="AU706" s="82"/>
      <c r="AV706" s="82"/>
      <c r="AW706" s="82"/>
      <c r="AX706" s="82"/>
      <c r="AY706" s="82"/>
      <c r="AZ706" s="82"/>
      <c r="BA706" s="82"/>
    </row>
    <row r="707">
      <c r="A707" s="23"/>
      <c r="B707" s="23"/>
      <c r="C707" s="23"/>
      <c r="D707" s="4"/>
      <c r="E707" s="3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82"/>
      <c r="AN707" s="83"/>
      <c r="AO707" s="84"/>
      <c r="AP707" s="82"/>
      <c r="AQ707" s="82"/>
      <c r="AR707" s="84"/>
      <c r="AS707" s="82"/>
      <c r="AT707" s="82"/>
      <c r="AU707" s="82"/>
      <c r="AV707" s="82"/>
      <c r="AW707" s="82"/>
      <c r="AX707" s="82"/>
      <c r="AY707" s="82"/>
      <c r="AZ707" s="82"/>
      <c r="BA707" s="82"/>
    </row>
    <row r="708">
      <c r="A708" s="23"/>
      <c r="B708" s="23"/>
      <c r="C708" s="23"/>
      <c r="D708" s="4"/>
      <c r="E708" s="3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82"/>
      <c r="AN708" s="83"/>
      <c r="AO708" s="84"/>
      <c r="AP708" s="82"/>
      <c r="AQ708" s="82"/>
      <c r="AR708" s="84"/>
      <c r="AS708" s="82"/>
      <c r="AT708" s="82"/>
      <c r="AU708" s="82"/>
      <c r="AV708" s="82"/>
      <c r="AW708" s="82"/>
      <c r="AX708" s="82"/>
      <c r="AY708" s="82"/>
      <c r="AZ708" s="82"/>
      <c r="BA708" s="82"/>
    </row>
    <row r="709">
      <c r="A709" s="23"/>
      <c r="B709" s="23"/>
      <c r="C709" s="23"/>
      <c r="D709" s="4"/>
      <c r="E709" s="3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82"/>
      <c r="AN709" s="83"/>
      <c r="AO709" s="84"/>
      <c r="AP709" s="82"/>
      <c r="AQ709" s="82"/>
      <c r="AR709" s="84"/>
      <c r="AS709" s="82"/>
      <c r="AT709" s="82"/>
      <c r="AU709" s="82"/>
      <c r="AV709" s="82"/>
      <c r="AW709" s="82"/>
      <c r="AX709" s="82"/>
      <c r="AY709" s="82"/>
      <c r="AZ709" s="82"/>
      <c r="BA709" s="82"/>
    </row>
    <row r="710">
      <c r="A710" s="23"/>
      <c r="B710" s="23"/>
      <c r="C710" s="23"/>
      <c r="D710" s="4"/>
      <c r="E710" s="3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82"/>
      <c r="AN710" s="83"/>
      <c r="AO710" s="84"/>
      <c r="AP710" s="82"/>
      <c r="AQ710" s="82"/>
      <c r="AR710" s="84"/>
      <c r="AS710" s="82"/>
      <c r="AT710" s="82"/>
      <c r="AU710" s="82"/>
      <c r="AV710" s="82"/>
      <c r="AW710" s="82"/>
      <c r="AX710" s="82"/>
      <c r="AY710" s="82"/>
      <c r="AZ710" s="82"/>
      <c r="BA710" s="82"/>
    </row>
    <row r="711">
      <c r="A711" s="23"/>
      <c r="B711" s="23"/>
      <c r="C711" s="23"/>
      <c r="D711" s="4"/>
      <c r="E711" s="3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82"/>
      <c r="AN711" s="83"/>
      <c r="AO711" s="84"/>
      <c r="AP711" s="82"/>
      <c r="AQ711" s="82"/>
      <c r="AR711" s="84"/>
      <c r="AS711" s="82"/>
      <c r="AT711" s="82"/>
      <c r="AU711" s="82"/>
      <c r="AV711" s="82"/>
      <c r="AW711" s="82"/>
      <c r="AX711" s="82"/>
      <c r="AY711" s="82"/>
      <c r="AZ711" s="82"/>
      <c r="BA711" s="82"/>
    </row>
    <row r="712">
      <c r="A712" s="23"/>
      <c r="B712" s="23"/>
      <c r="C712" s="23"/>
      <c r="D712" s="4"/>
      <c r="E712" s="3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82"/>
      <c r="AN712" s="83"/>
      <c r="AO712" s="84"/>
      <c r="AP712" s="82"/>
      <c r="AQ712" s="82"/>
      <c r="AR712" s="84"/>
      <c r="AS712" s="82"/>
      <c r="AT712" s="82"/>
      <c r="AU712" s="82"/>
      <c r="AV712" s="82"/>
      <c r="AW712" s="82"/>
      <c r="AX712" s="82"/>
      <c r="AY712" s="82"/>
      <c r="AZ712" s="82"/>
      <c r="BA712" s="82"/>
    </row>
    <row r="713">
      <c r="A713" s="23"/>
      <c r="B713" s="23"/>
      <c r="C713" s="23"/>
      <c r="D713" s="4"/>
      <c r="E713" s="3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82"/>
      <c r="AN713" s="83"/>
      <c r="AO713" s="84"/>
      <c r="AP713" s="82"/>
      <c r="AQ713" s="82"/>
      <c r="AR713" s="84"/>
      <c r="AS713" s="82"/>
      <c r="AT713" s="82"/>
      <c r="AU713" s="82"/>
      <c r="AV713" s="82"/>
      <c r="AW713" s="82"/>
      <c r="AX713" s="82"/>
      <c r="AY713" s="82"/>
      <c r="AZ713" s="82"/>
      <c r="BA713" s="82"/>
    </row>
    <row r="714">
      <c r="A714" s="23"/>
      <c r="B714" s="23"/>
      <c r="C714" s="23"/>
      <c r="D714" s="4"/>
      <c r="E714" s="3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82"/>
      <c r="AN714" s="83"/>
      <c r="AO714" s="84"/>
      <c r="AP714" s="82"/>
      <c r="AQ714" s="82"/>
      <c r="AR714" s="84"/>
      <c r="AS714" s="82"/>
      <c r="AT714" s="82"/>
      <c r="AU714" s="82"/>
      <c r="AV714" s="82"/>
      <c r="AW714" s="82"/>
      <c r="AX714" s="82"/>
      <c r="AY714" s="82"/>
      <c r="AZ714" s="82"/>
      <c r="BA714" s="82"/>
    </row>
    <row r="715">
      <c r="A715" s="23"/>
      <c r="B715" s="23"/>
      <c r="C715" s="23"/>
      <c r="D715" s="4"/>
      <c r="E715" s="3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82"/>
      <c r="AN715" s="83"/>
      <c r="AO715" s="84"/>
      <c r="AP715" s="82"/>
      <c r="AQ715" s="82"/>
      <c r="AR715" s="84"/>
      <c r="AS715" s="82"/>
      <c r="AT715" s="82"/>
      <c r="AU715" s="82"/>
      <c r="AV715" s="82"/>
      <c r="AW715" s="82"/>
      <c r="AX715" s="82"/>
      <c r="AY715" s="82"/>
      <c r="AZ715" s="82"/>
      <c r="BA715" s="82"/>
    </row>
    <row r="716">
      <c r="A716" s="23"/>
      <c r="B716" s="23"/>
      <c r="C716" s="23"/>
      <c r="D716" s="4"/>
      <c r="E716" s="3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82"/>
      <c r="AN716" s="83"/>
      <c r="AO716" s="84"/>
      <c r="AP716" s="82"/>
      <c r="AQ716" s="82"/>
      <c r="AR716" s="84"/>
      <c r="AS716" s="82"/>
      <c r="AT716" s="82"/>
      <c r="AU716" s="82"/>
      <c r="AV716" s="82"/>
      <c r="AW716" s="82"/>
      <c r="AX716" s="82"/>
      <c r="AY716" s="82"/>
      <c r="AZ716" s="82"/>
      <c r="BA716" s="82"/>
    </row>
    <row r="717">
      <c r="A717" s="23"/>
      <c r="B717" s="23"/>
      <c r="C717" s="23"/>
      <c r="D717" s="4"/>
      <c r="E717" s="3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82"/>
      <c r="AN717" s="83"/>
      <c r="AO717" s="84"/>
      <c r="AP717" s="82"/>
      <c r="AQ717" s="82"/>
      <c r="AR717" s="84"/>
      <c r="AS717" s="82"/>
      <c r="AT717" s="82"/>
      <c r="AU717" s="82"/>
      <c r="AV717" s="82"/>
      <c r="AW717" s="82"/>
      <c r="AX717" s="82"/>
      <c r="AY717" s="82"/>
      <c r="AZ717" s="82"/>
      <c r="BA717" s="82"/>
    </row>
    <row r="718">
      <c r="A718" s="23"/>
      <c r="B718" s="23"/>
      <c r="C718" s="23"/>
      <c r="D718" s="4"/>
      <c r="E718" s="3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82"/>
      <c r="AN718" s="83"/>
      <c r="AO718" s="84"/>
      <c r="AP718" s="82"/>
      <c r="AQ718" s="82"/>
      <c r="AR718" s="84"/>
      <c r="AS718" s="82"/>
      <c r="AT718" s="82"/>
      <c r="AU718" s="82"/>
      <c r="AV718" s="82"/>
      <c r="AW718" s="82"/>
      <c r="AX718" s="82"/>
      <c r="AY718" s="82"/>
      <c r="AZ718" s="82"/>
      <c r="BA718" s="82"/>
    </row>
    <row r="719">
      <c r="A719" s="23"/>
      <c r="B719" s="23"/>
      <c r="C719" s="23"/>
      <c r="D719" s="4"/>
      <c r="E719" s="3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82"/>
      <c r="AN719" s="83"/>
      <c r="AO719" s="84"/>
      <c r="AP719" s="82"/>
      <c r="AQ719" s="82"/>
      <c r="AR719" s="84"/>
      <c r="AS719" s="82"/>
      <c r="AT719" s="82"/>
      <c r="AU719" s="82"/>
      <c r="AV719" s="82"/>
      <c r="AW719" s="82"/>
      <c r="AX719" s="82"/>
      <c r="AY719" s="82"/>
      <c r="AZ719" s="82"/>
      <c r="BA719" s="82"/>
    </row>
    <row r="720">
      <c r="A720" s="23"/>
      <c r="B720" s="23"/>
      <c r="C720" s="23"/>
      <c r="D720" s="4"/>
      <c r="E720" s="3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82"/>
      <c r="AN720" s="83"/>
      <c r="AO720" s="84"/>
      <c r="AP720" s="82"/>
      <c r="AQ720" s="82"/>
      <c r="AR720" s="84"/>
      <c r="AS720" s="82"/>
      <c r="AT720" s="82"/>
      <c r="AU720" s="82"/>
      <c r="AV720" s="82"/>
      <c r="AW720" s="82"/>
      <c r="AX720" s="82"/>
      <c r="AY720" s="82"/>
      <c r="AZ720" s="82"/>
      <c r="BA720" s="82"/>
    </row>
    <row r="721">
      <c r="A721" s="23"/>
      <c r="B721" s="23"/>
      <c r="C721" s="23"/>
      <c r="D721" s="4"/>
      <c r="E721" s="3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82"/>
      <c r="AN721" s="83"/>
      <c r="AO721" s="84"/>
      <c r="AP721" s="82"/>
      <c r="AQ721" s="82"/>
      <c r="AR721" s="84"/>
      <c r="AS721" s="82"/>
      <c r="AT721" s="82"/>
      <c r="AU721" s="82"/>
      <c r="AV721" s="82"/>
      <c r="AW721" s="82"/>
      <c r="AX721" s="82"/>
      <c r="AY721" s="82"/>
      <c r="AZ721" s="82"/>
      <c r="BA721" s="82"/>
    </row>
    <row r="722">
      <c r="A722" s="23"/>
      <c r="B722" s="23"/>
      <c r="C722" s="23"/>
      <c r="D722" s="4"/>
      <c r="E722" s="3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82"/>
      <c r="AN722" s="83"/>
      <c r="AO722" s="84"/>
      <c r="AP722" s="82"/>
      <c r="AQ722" s="82"/>
      <c r="AR722" s="84"/>
      <c r="AS722" s="82"/>
      <c r="AT722" s="82"/>
      <c r="AU722" s="82"/>
      <c r="AV722" s="82"/>
      <c r="AW722" s="82"/>
      <c r="AX722" s="82"/>
      <c r="AY722" s="82"/>
      <c r="AZ722" s="82"/>
      <c r="BA722" s="82"/>
    </row>
    <row r="723">
      <c r="A723" s="23"/>
      <c r="B723" s="23"/>
      <c r="C723" s="23"/>
      <c r="D723" s="4"/>
      <c r="E723" s="3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82"/>
      <c r="AN723" s="83"/>
      <c r="AO723" s="84"/>
      <c r="AP723" s="82"/>
      <c r="AQ723" s="82"/>
      <c r="AR723" s="84"/>
      <c r="AS723" s="82"/>
      <c r="AT723" s="82"/>
      <c r="AU723" s="82"/>
      <c r="AV723" s="82"/>
      <c r="AW723" s="82"/>
      <c r="AX723" s="82"/>
      <c r="AY723" s="82"/>
      <c r="AZ723" s="82"/>
      <c r="BA723" s="82"/>
    </row>
    <row r="724">
      <c r="A724" s="23"/>
      <c r="B724" s="23"/>
      <c r="C724" s="23"/>
      <c r="D724" s="4"/>
      <c r="E724" s="3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82"/>
      <c r="AN724" s="83"/>
      <c r="AO724" s="84"/>
      <c r="AP724" s="82"/>
      <c r="AQ724" s="82"/>
      <c r="AR724" s="84"/>
      <c r="AS724" s="82"/>
      <c r="AT724" s="82"/>
      <c r="AU724" s="82"/>
      <c r="AV724" s="82"/>
      <c r="AW724" s="82"/>
      <c r="AX724" s="82"/>
      <c r="AY724" s="82"/>
      <c r="AZ724" s="82"/>
      <c r="BA724" s="82"/>
    </row>
    <row r="725">
      <c r="A725" s="23"/>
      <c r="B725" s="23"/>
      <c r="C725" s="23"/>
      <c r="D725" s="4"/>
      <c r="E725" s="3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82"/>
      <c r="AN725" s="83"/>
      <c r="AO725" s="84"/>
      <c r="AP725" s="82"/>
      <c r="AQ725" s="82"/>
      <c r="AR725" s="84"/>
      <c r="AS725" s="82"/>
      <c r="AT725" s="82"/>
      <c r="AU725" s="82"/>
      <c r="AV725" s="82"/>
      <c r="AW725" s="82"/>
      <c r="AX725" s="82"/>
      <c r="AY725" s="82"/>
      <c r="AZ725" s="82"/>
      <c r="BA725" s="82"/>
    </row>
    <row r="726">
      <c r="A726" s="23"/>
      <c r="B726" s="23"/>
      <c r="C726" s="23"/>
      <c r="D726" s="4"/>
      <c r="E726" s="3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82"/>
      <c r="AN726" s="83"/>
      <c r="AO726" s="84"/>
      <c r="AP726" s="82"/>
      <c r="AQ726" s="82"/>
      <c r="AR726" s="84"/>
      <c r="AS726" s="82"/>
      <c r="AT726" s="82"/>
      <c r="AU726" s="82"/>
      <c r="AV726" s="82"/>
      <c r="AW726" s="82"/>
      <c r="AX726" s="82"/>
      <c r="AY726" s="82"/>
      <c r="AZ726" s="82"/>
      <c r="BA726" s="82"/>
    </row>
    <row r="727">
      <c r="A727" s="23"/>
      <c r="B727" s="23"/>
      <c r="C727" s="23"/>
      <c r="D727" s="4"/>
      <c r="E727" s="3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82"/>
      <c r="AN727" s="83"/>
      <c r="AO727" s="84"/>
      <c r="AP727" s="82"/>
      <c r="AQ727" s="82"/>
      <c r="AR727" s="84"/>
      <c r="AS727" s="82"/>
      <c r="AT727" s="82"/>
      <c r="AU727" s="82"/>
      <c r="AV727" s="82"/>
      <c r="AW727" s="82"/>
      <c r="AX727" s="82"/>
      <c r="AY727" s="82"/>
      <c r="AZ727" s="82"/>
      <c r="BA727" s="82"/>
    </row>
    <row r="728">
      <c r="A728" s="23"/>
      <c r="B728" s="23"/>
      <c r="C728" s="23"/>
      <c r="D728" s="4"/>
      <c r="E728" s="3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82"/>
      <c r="AN728" s="83"/>
      <c r="AO728" s="84"/>
      <c r="AP728" s="82"/>
      <c r="AQ728" s="82"/>
      <c r="AR728" s="84"/>
      <c r="AS728" s="82"/>
      <c r="AT728" s="82"/>
      <c r="AU728" s="82"/>
      <c r="AV728" s="82"/>
      <c r="AW728" s="82"/>
      <c r="AX728" s="82"/>
      <c r="AY728" s="82"/>
      <c r="AZ728" s="82"/>
      <c r="BA728" s="82"/>
    </row>
    <row r="729">
      <c r="A729" s="23"/>
      <c r="B729" s="23"/>
      <c r="C729" s="23"/>
      <c r="D729" s="4"/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82"/>
      <c r="AN729" s="83"/>
      <c r="AO729" s="84"/>
      <c r="AP729" s="82"/>
      <c r="AQ729" s="82"/>
      <c r="AR729" s="84"/>
      <c r="AS729" s="82"/>
      <c r="AT729" s="82"/>
      <c r="AU729" s="82"/>
      <c r="AV729" s="82"/>
      <c r="AW729" s="82"/>
      <c r="AX729" s="82"/>
      <c r="AY729" s="82"/>
      <c r="AZ729" s="82"/>
      <c r="BA729" s="82"/>
    </row>
    <row r="730">
      <c r="A730" s="23"/>
      <c r="B730" s="23"/>
      <c r="C730" s="23"/>
      <c r="D730" s="4"/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82"/>
      <c r="AN730" s="83"/>
      <c r="AO730" s="84"/>
      <c r="AP730" s="82"/>
      <c r="AQ730" s="82"/>
      <c r="AR730" s="84"/>
      <c r="AS730" s="82"/>
      <c r="AT730" s="82"/>
      <c r="AU730" s="82"/>
      <c r="AV730" s="82"/>
      <c r="AW730" s="82"/>
      <c r="AX730" s="82"/>
      <c r="AY730" s="82"/>
      <c r="AZ730" s="82"/>
      <c r="BA730" s="82"/>
    </row>
    <row r="731">
      <c r="A731" s="23"/>
      <c r="B731" s="23"/>
      <c r="C731" s="23"/>
      <c r="D731" s="4"/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82"/>
      <c r="AN731" s="83"/>
      <c r="AO731" s="84"/>
      <c r="AP731" s="82"/>
      <c r="AQ731" s="82"/>
      <c r="AR731" s="84"/>
      <c r="AS731" s="82"/>
      <c r="AT731" s="82"/>
      <c r="AU731" s="82"/>
      <c r="AV731" s="82"/>
      <c r="AW731" s="82"/>
      <c r="AX731" s="82"/>
      <c r="AY731" s="82"/>
      <c r="AZ731" s="82"/>
      <c r="BA731" s="82"/>
    </row>
    <row r="732">
      <c r="A732" s="23"/>
      <c r="B732" s="23"/>
      <c r="C732" s="23"/>
      <c r="D732" s="4"/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82"/>
      <c r="AN732" s="83"/>
      <c r="AO732" s="84"/>
      <c r="AP732" s="82"/>
      <c r="AQ732" s="82"/>
      <c r="AR732" s="84"/>
      <c r="AS732" s="82"/>
      <c r="AT732" s="82"/>
      <c r="AU732" s="82"/>
      <c r="AV732" s="82"/>
      <c r="AW732" s="82"/>
      <c r="AX732" s="82"/>
      <c r="AY732" s="82"/>
      <c r="AZ732" s="82"/>
      <c r="BA732" s="82"/>
    </row>
    <row r="733">
      <c r="A733" s="23"/>
      <c r="B733" s="23"/>
      <c r="C733" s="23"/>
      <c r="D733" s="4"/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82"/>
      <c r="AN733" s="83"/>
      <c r="AO733" s="84"/>
      <c r="AP733" s="82"/>
      <c r="AQ733" s="82"/>
      <c r="AR733" s="84"/>
      <c r="AS733" s="82"/>
      <c r="AT733" s="82"/>
      <c r="AU733" s="82"/>
      <c r="AV733" s="82"/>
      <c r="AW733" s="82"/>
      <c r="AX733" s="82"/>
      <c r="AY733" s="82"/>
      <c r="AZ733" s="82"/>
      <c r="BA733" s="82"/>
    </row>
    <row r="734">
      <c r="A734" s="23"/>
      <c r="B734" s="23"/>
      <c r="C734" s="23"/>
      <c r="D734" s="4"/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82"/>
      <c r="AN734" s="83"/>
      <c r="AO734" s="84"/>
      <c r="AP734" s="82"/>
      <c r="AQ734" s="82"/>
      <c r="AR734" s="84"/>
      <c r="AS734" s="82"/>
      <c r="AT734" s="82"/>
      <c r="AU734" s="82"/>
      <c r="AV734" s="82"/>
      <c r="AW734" s="82"/>
      <c r="AX734" s="82"/>
      <c r="AY734" s="82"/>
      <c r="AZ734" s="82"/>
      <c r="BA734" s="82"/>
    </row>
    <row r="735">
      <c r="A735" s="23"/>
      <c r="B735" s="23"/>
      <c r="C735" s="23"/>
      <c r="D735" s="4"/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82"/>
      <c r="AN735" s="83"/>
      <c r="AO735" s="84"/>
      <c r="AP735" s="82"/>
      <c r="AQ735" s="82"/>
      <c r="AR735" s="84"/>
      <c r="AS735" s="82"/>
      <c r="AT735" s="82"/>
      <c r="AU735" s="82"/>
      <c r="AV735" s="82"/>
      <c r="AW735" s="82"/>
      <c r="AX735" s="82"/>
      <c r="AY735" s="82"/>
      <c r="AZ735" s="82"/>
      <c r="BA735" s="82"/>
    </row>
    <row r="736">
      <c r="A736" s="23"/>
      <c r="B736" s="23"/>
      <c r="C736" s="23"/>
      <c r="D736" s="4"/>
      <c r="E736" s="3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82"/>
      <c r="AN736" s="83"/>
      <c r="AO736" s="84"/>
      <c r="AP736" s="82"/>
      <c r="AQ736" s="82"/>
      <c r="AR736" s="84"/>
      <c r="AS736" s="82"/>
      <c r="AT736" s="82"/>
      <c r="AU736" s="82"/>
      <c r="AV736" s="82"/>
      <c r="AW736" s="82"/>
      <c r="AX736" s="82"/>
      <c r="AY736" s="82"/>
      <c r="AZ736" s="82"/>
      <c r="BA736" s="82"/>
    </row>
    <row r="737">
      <c r="A737" s="23"/>
      <c r="B737" s="23"/>
      <c r="C737" s="23"/>
      <c r="D737" s="4"/>
      <c r="E737" s="3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82"/>
      <c r="AN737" s="83"/>
      <c r="AO737" s="84"/>
      <c r="AP737" s="82"/>
      <c r="AQ737" s="82"/>
      <c r="AR737" s="84"/>
      <c r="AS737" s="82"/>
      <c r="AT737" s="82"/>
      <c r="AU737" s="82"/>
      <c r="AV737" s="82"/>
      <c r="AW737" s="82"/>
      <c r="AX737" s="82"/>
      <c r="AY737" s="82"/>
      <c r="AZ737" s="82"/>
      <c r="BA737" s="82"/>
    </row>
    <row r="738">
      <c r="A738" s="23"/>
      <c r="B738" s="23"/>
      <c r="C738" s="23"/>
      <c r="D738" s="4"/>
      <c r="E738" s="3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82"/>
      <c r="AN738" s="83"/>
      <c r="AO738" s="84"/>
      <c r="AP738" s="82"/>
      <c r="AQ738" s="82"/>
      <c r="AR738" s="84"/>
      <c r="AS738" s="82"/>
      <c r="AT738" s="82"/>
      <c r="AU738" s="82"/>
      <c r="AV738" s="82"/>
      <c r="AW738" s="82"/>
      <c r="AX738" s="82"/>
      <c r="AY738" s="82"/>
      <c r="AZ738" s="82"/>
      <c r="BA738" s="82"/>
    </row>
    <row r="739">
      <c r="A739" s="23"/>
      <c r="B739" s="23"/>
      <c r="C739" s="23"/>
      <c r="D739" s="4"/>
      <c r="E739" s="3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82"/>
      <c r="AN739" s="83"/>
      <c r="AO739" s="84"/>
      <c r="AP739" s="82"/>
      <c r="AQ739" s="82"/>
      <c r="AR739" s="84"/>
      <c r="AS739" s="82"/>
      <c r="AT739" s="82"/>
      <c r="AU739" s="82"/>
      <c r="AV739" s="82"/>
      <c r="AW739" s="82"/>
      <c r="AX739" s="82"/>
      <c r="AY739" s="82"/>
      <c r="AZ739" s="82"/>
      <c r="BA739" s="82"/>
    </row>
    <row r="740">
      <c r="A740" s="23"/>
      <c r="B740" s="23"/>
      <c r="C740" s="23"/>
      <c r="D740" s="4"/>
      <c r="E740" s="3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82"/>
      <c r="AN740" s="83"/>
      <c r="AO740" s="84"/>
      <c r="AP740" s="82"/>
      <c r="AQ740" s="82"/>
      <c r="AR740" s="84"/>
      <c r="AS740" s="82"/>
      <c r="AT740" s="82"/>
      <c r="AU740" s="82"/>
      <c r="AV740" s="82"/>
      <c r="AW740" s="82"/>
      <c r="AX740" s="82"/>
      <c r="AY740" s="82"/>
      <c r="AZ740" s="82"/>
      <c r="BA740" s="82"/>
    </row>
    <row r="741">
      <c r="A741" s="23"/>
      <c r="B741" s="23"/>
      <c r="C741" s="23"/>
      <c r="D741" s="4"/>
      <c r="E741" s="3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82"/>
      <c r="AN741" s="83"/>
      <c r="AO741" s="84"/>
      <c r="AP741" s="82"/>
      <c r="AQ741" s="82"/>
      <c r="AR741" s="84"/>
      <c r="AS741" s="82"/>
      <c r="AT741" s="82"/>
      <c r="AU741" s="82"/>
      <c r="AV741" s="82"/>
      <c r="AW741" s="82"/>
      <c r="AX741" s="82"/>
      <c r="AY741" s="82"/>
      <c r="AZ741" s="82"/>
      <c r="BA741" s="82"/>
    </row>
    <row r="742">
      <c r="A742" s="23"/>
      <c r="B742" s="23"/>
      <c r="C742" s="23"/>
      <c r="D742" s="4"/>
      <c r="E742" s="3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82"/>
      <c r="AN742" s="83"/>
      <c r="AO742" s="84"/>
      <c r="AP742" s="82"/>
      <c r="AQ742" s="82"/>
      <c r="AR742" s="84"/>
      <c r="AS742" s="82"/>
      <c r="AT742" s="82"/>
      <c r="AU742" s="82"/>
      <c r="AV742" s="82"/>
      <c r="AW742" s="82"/>
      <c r="AX742" s="82"/>
      <c r="AY742" s="82"/>
      <c r="AZ742" s="82"/>
      <c r="BA742" s="82"/>
    </row>
    <row r="743">
      <c r="A743" s="23"/>
      <c r="B743" s="23"/>
      <c r="C743" s="23"/>
      <c r="D743" s="4"/>
      <c r="E743" s="3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82"/>
      <c r="AN743" s="83"/>
      <c r="AO743" s="84"/>
      <c r="AP743" s="82"/>
      <c r="AQ743" s="82"/>
      <c r="AR743" s="84"/>
      <c r="AS743" s="82"/>
      <c r="AT743" s="82"/>
      <c r="AU743" s="82"/>
      <c r="AV743" s="82"/>
      <c r="AW743" s="82"/>
      <c r="AX743" s="82"/>
      <c r="AY743" s="82"/>
      <c r="AZ743" s="82"/>
      <c r="BA743" s="82"/>
    </row>
    <row r="744">
      <c r="A744" s="23"/>
      <c r="B744" s="23"/>
      <c r="C744" s="23"/>
      <c r="D744" s="4"/>
      <c r="E744" s="3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82"/>
      <c r="AN744" s="83"/>
      <c r="AO744" s="84"/>
      <c r="AP744" s="82"/>
      <c r="AQ744" s="82"/>
      <c r="AR744" s="84"/>
      <c r="AS744" s="82"/>
      <c r="AT744" s="82"/>
      <c r="AU744" s="82"/>
      <c r="AV744" s="82"/>
      <c r="AW744" s="82"/>
      <c r="AX744" s="82"/>
      <c r="AY744" s="82"/>
      <c r="AZ744" s="82"/>
      <c r="BA744" s="82"/>
    </row>
    <row r="745">
      <c r="A745" s="23"/>
      <c r="B745" s="23"/>
      <c r="C745" s="23"/>
      <c r="D745" s="4"/>
      <c r="E745" s="3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82"/>
      <c r="AN745" s="83"/>
      <c r="AO745" s="84"/>
      <c r="AP745" s="82"/>
      <c r="AQ745" s="82"/>
      <c r="AR745" s="84"/>
      <c r="AS745" s="82"/>
      <c r="AT745" s="82"/>
      <c r="AU745" s="82"/>
      <c r="AV745" s="82"/>
      <c r="AW745" s="82"/>
      <c r="AX745" s="82"/>
      <c r="AY745" s="82"/>
      <c r="AZ745" s="82"/>
      <c r="BA745" s="82"/>
    </row>
    <row r="746">
      <c r="A746" s="23"/>
      <c r="B746" s="23"/>
      <c r="C746" s="23"/>
      <c r="D746" s="4"/>
      <c r="E746" s="3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82"/>
      <c r="AN746" s="83"/>
      <c r="AO746" s="84"/>
      <c r="AP746" s="82"/>
      <c r="AQ746" s="82"/>
      <c r="AR746" s="84"/>
      <c r="AS746" s="82"/>
      <c r="AT746" s="82"/>
      <c r="AU746" s="82"/>
      <c r="AV746" s="82"/>
      <c r="AW746" s="82"/>
      <c r="AX746" s="82"/>
      <c r="AY746" s="82"/>
      <c r="AZ746" s="82"/>
      <c r="BA746" s="82"/>
    </row>
    <row r="747">
      <c r="A747" s="23"/>
      <c r="B747" s="23"/>
      <c r="C747" s="23"/>
      <c r="D747" s="4"/>
      <c r="E747" s="3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82"/>
      <c r="AN747" s="83"/>
      <c r="AO747" s="84"/>
      <c r="AP747" s="82"/>
      <c r="AQ747" s="82"/>
      <c r="AR747" s="84"/>
      <c r="AS747" s="82"/>
      <c r="AT747" s="82"/>
      <c r="AU747" s="82"/>
      <c r="AV747" s="82"/>
      <c r="AW747" s="82"/>
      <c r="AX747" s="82"/>
      <c r="AY747" s="82"/>
      <c r="AZ747" s="82"/>
      <c r="BA747" s="82"/>
    </row>
    <row r="748">
      <c r="A748" s="23"/>
      <c r="B748" s="23"/>
      <c r="C748" s="23"/>
      <c r="D748" s="4"/>
      <c r="E748" s="3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82"/>
      <c r="AN748" s="83"/>
      <c r="AO748" s="84"/>
      <c r="AP748" s="82"/>
      <c r="AQ748" s="82"/>
      <c r="AR748" s="84"/>
      <c r="AS748" s="82"/>
      <c r="AT748" s="82"/>
      <c r="AU748" s="82"/>
      <c r="AV748" s="82"/>
      <c r="AW748" s="82"/>
      <c r="AX748" s="82"/>
      <c r="AY748" s="82"/>
      <c r="AZ748" s="82"/>
      <c r="BA748" s="82"/>
    </row>
    <row r="749">
      <c r="A749" s="23"/>
      <c r="B749" s="23"/>
      <c r="C749" s="23"/>
      <c r="D749" s="4"/>
      <c r="E749" s="3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82"/>
      <c r="AN749" s="83"/>
      <c r="AO749" s="84"/>
      <c r="AP749" s="82"/>
      <c r="AQ749" s="82"/>
      <c r="AR749" s="84"/>
      <c r="AS749" s="82"/>
      <c r="AT749" s="82"/>
      <c r="AU749" s="82"/>
      <c r="AV749" s="82"/>
      <c r="AW749" s="82"/>
      <c r="AX749" s="82"/>
      <c r="AY749" s="82"/>
      <c r="AZ749" s="82"/>
      <c r="BA749" s="82"/>
    </row>
    <row r="750">
      <c r="A750" s="23"/>
      <c r="B750" s="23"/>
      <c r="C750" s="23"/>
      <c r="D750" s="4"/>
      <c r="E750" s="3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82"/>
      <c r="AN750" s="83"/>
      <c r="AO750" s="84"/>
      <c r="AP750" s="82"/>
      <c r="AQ750" s="82"/>
      <c r="AR750" s="84"/>
      <c r="AS750" s="82"/>
      <c r="AT750" s="82"/>
      <c r="AU750" s="82"/>
      <c r="AV750" s="82"/>
      <c r="AW750" s="82"/>
      <c r="AX750" s="82"/>
      <c r="AY750" s="82"/>
      <c r="AZ750" s="82"/>
      <c r="BA750" s="82"/>
    </row>
    <row r="751">
      <c r="A751" s="23"/>
      <c r="B751" s="23"/>
      <c r="C751" s="23"/>
      <c r="D751" s="4"/>
      <c r="E751" s="3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82"/>
      <c r="AN751" s="83"/>
      <c r="AO751" s="84"/>
      <c r="AP751" s="82"/>
      <c r="AQ751" s="82"/>
      <c r="AR751" s="84"/>
      <c r="AS751" s="82"/>
      <c r="AT751" s="82"/>
      <c r="AU751" s="82"/>
      <c r="AV751" s="82"/>
      <c r="AW751" s="82"/>
      <c r="AX751" s="82"/>
      <c r="AY751" s="82"/>
      <c r="AZ751" s="82"/>
      <c r="BA751" s="82"/>
    </row>
    <row r="752">
      <c r="A752" s="23"/>
      <c r="B752" s="23"/>
      <c r="C752" s="23"/>
      <c r="D752" s="4"/>
      <c r="E752" s="3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82"/>
      <c r="AN752" s="83"/>
      <c r="AO752" s="84"/>
      <c r="AP752" s="82"/>
      <c r="AQ752" s="82"/>
      <c r="AR752" s="84"/>
      <c r="AS752" s="82"/>
      <c r="AT752" s="82"/>
      <c r="AU752" s="82"/>
      <c r="AV752" s="82"/>
      <c r="AW752" s="82"/>
      <c r="AX752" s="82"/>
      <c r="AY752" s="82"/>
      <c r="AZ752" s="82"/>
      <c r="BA752" s="82"/>
    </row>
    <row r="753">
      <c r="A753" s="23"/>
      <c r="B753" s="23"/>
      <c r="C753" s="23"/>
      <c r="D753" s="4"/>
      <c r="E753" s="3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82"/>
      <c r="AN753" s="83"/>
      <c r="AO753" s="84"/>
      <c r="AP753" s="82"/>
      <c r="AQ753" s="82"/>
      <c r="AR753" s="84"/>
      <c r="AS753" s="82"/>
      <c r="AT753" s="82"/>
      <c r="AU753" s="82"/>
      <c r="AV753" s="82"/>
      <c r="AW753" s="82"/>
      <c r="AX753" s="82"/>
      <c r="AY753" s="82"/>
      <c r="AZ753" s="82"/>
      <c r="BA753" s="82"/>
    </row>
    <row r="754">
      <c r="A754" s="23"/>
      <c r="B754" s="23"/>
      <c r="C754" s="23"/>
      <c r="D754" s="4"/>
      <c r="E754" s="3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82"/>
      <c r="AN754" s="83"/>
      <c r="AO754" s="84"/>
      <c r="AP754" s="82"/>
      <c r="AQ754" s="82"/>
      <c r="AR754" s="84"/>
      <c r="AS754" s="82"/>
      <c r="AT754" s="82"/>
      <c r="AU754" s="82"/>
      <c r="AV754" s="82"/>
      <c r="AW754" s="82"/>
      <c r="AX754" s="82"/>
      <c r="AY754" s="82"/>
      <c r="AZ754" s="82"/>
      <c r="BA754" s="82"/>
    </row>
    <row r="755">
      <c r="A755" s="23"/>
      <c r="B755" s="23"/>
      <c r="C755" s="23"/>
      <c r="D755" s="4"/>
      <c r="E755" s="3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82"/>
      <c r="AN755" s="83"/>
      <c r="AO755" s="84"/>
      <c r="AP755" s="82"/>
      <c r="AQ755" s="82"/>
      <c r="AR755" s="84"/>
      <c r="AS755" s="82"/>
      <c r="AT755" s="82"/>
      <c r="AU755" s="82"/>
      <c r="AV755" s="82"/>
      <c r="AW755" s="82"/>
      <c r="AX755" s="82"/>
      <c r="AY755" s="82"/>
      <c r="AZ755" s="82"/>
      <c r="BA755" s="82"/>
    </row>
    <row r="756">
      <c r="A756" s="23"/>
      <c r="B756" s="23"/>
      <c r="C756" s="23"/>
      <c r="D756" s="4"/>
      <c r="E756" s="3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82"/>
      <c r="AN756" s="83"/>
      <c r="AO756" s="84"/>
      <c r="AP756" s="82"/>
      <c r="AQ756" s="82"/>
      <c r="AR756" s="84"/>
      <c r="AS756" s="82"/>
      <c r="AT756" s="82"/>
      <c r="AU756" s="82"/>
      <c r="AV756" s="82"/>
      <c r="AW756" s="82"/>
      <c r="AX756" s="82"/>
      <c r="AY756" s="82"/>
      <c r="AZ756" s="82"/>
      <c r="BA756" s="82"/>
    </row>
    <row r="757">
      <c r="A757" s="23"/>
      <c r="B757" s="23"/>
      <c r="C757" s="23"/>
      <c r="D757" s="4"/>
      <c r="E757" s="3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82"/>
      <c r="AN757" s="83"/>
      <c r="AO757" s="84"/>
      <c r="AP757" s="82"/>
      <c r="AQ757" s="82"/>
      <c r="AR757" s="84"/>
      <c r="AS757" s="82"/>
      <c r="AT757" s="82"/>
      <c r="AU757" s="82"/>
      <c r="AV757" s="82"/>
      <c r="AW757" s="82"/>
      <c r="AX757" s="82"/>
      <c r="AY757" s="82"/>
      <c r="AZ757" s="82"/>
      <c r="BA757" s="82"/>
    </row>
    <row r="758">
      <c r="A758" s="23"/>
      <c r="B758" s="23"/>
      <c r="C758" s="23"/>
      <c r="D758" s="4"/>
      <c r="E758" s="3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82"/>
      <c r="AN758" s="83"/>
      <c r="AO758" s="84"/>
      <c r="AP758" s="82"/>
      <c r="AQ758" s="82"/>
      <c r="AR758" s="84"/>
      <c r="AS758" s="82"/>
      <c r="AT758" s="82"/>
      <c r="AU758" s="82"/>
      <c r="AV758" s="82"/>
      <c r="AW758" s="82"/>
      <c r="AX758" s="82"/>
      <c r="AY758" s="82"/>
      <c r="AZ758" s="82"/>
      <c r="BA758" s="82"/>
    </row>
    <row r="759">
      <c r="A759" s="23"/>
      <c r="B759" s="23"/>
      <c r="C759" s="23"/>
      <c r="D759" s="4"/>
      <c r="E759" s="3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82"/>
      <c r="AN759" s="83"/>
      <c r="AO759" s="84"/>
      <c r="AP759" s="82"/>
      <c r="AQ759" s="82"/>
      <c r="AR759" s="84"/>
      <c r="AS759" s="82"/>
      <c r="AT759" s="82"/>
      <c r="AU759" s="82"/>
      <c r="AV759" s="82"/>
      <c r="AW759" s="82"/>
      <c r="AX759" s="82"/>
      <c r="AY759" s="82"/>
      <c r="AZ759" s="82"/>
      <c r="BA759" s="82"/>
    </row>
    <row r="760">
      <c r="A760" s="23"/>
      <c r="B760" s="23"/>
      <c r="C760" s="23"/>
      <c r="D760" s="4"/>
      <c r="E760" s="3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82"/>
      <c r="AN760" s="83"/>
      <c r="AO760" s="84"/>
      <c r="AP760" s="82"/>
      <c r="AQ760" s="82"/>
      <c r="AR760" s="84"/>
      <c r="AS760" s="82"/>
      <c r="AT760" s="82"/>
      <c r="AU760" s="82"/>
      <c r="AV760" s="82"/>
      <c r="AW760" s="82"/>
      <c r="AX760" s="82"/>
      <c r="AY760" s="82"/>
      <c r="AZ760" s="82"/>
      <c r="BA760" s="82"/>
    </row>
    <row r="761">
      <c r="A761" s="23"/>
      <c r="B761" s="23"/>
      <c r="C761" s="23"/>
      <c r="D761" s="4"/>
      <c r="E761" s="3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82"/>
      <c r="AN761" s="83"/>
      <c r="AO761" s="84"/>
      <c r="AP761" s="82"/>
      <c r="AQ761" s="82"/>
      <c r="AR761" s="84"/>
      <c r="AS761" s="82"/>
      <c r="AT761" s="82"/>
      <c r="AU761" s="82"/>
      <c r="AV761" s="82"/>
      <c r="AW761" s="82"/>
      <c r="AX761" s="82"/>
      <c r="AY761" s="82"/>
      <c r="AZ761" s="82"/>
      <c r="BA761" s="82"/>
    </row>
    <row r="762">
      <c r="A762" s="23"/>
      <c r="B762" s="23"/>
      <c r="C762" s="23"/>
      <c r="D762" s="4"/>
      <c r="E762" s="3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82"/>
      <c r="AN762" s="83"/>
      <c r="AO762" s="84"/>
      <c r="AP762" s="82"/>
      <c r="AQ762" s="82"/>
      <c r="AR762" s="84"/>
      <c r="AS762" s="82"/>
      <c r="AT762" s="82"/>
      <c r="AU762" s="82"/>
      <c r="AV762" s="82"/>
      <c r="AW762" s="82"/>
      <c r="AX762" s="82"/>
      <c r="AY762" s="82"/>
      <c r="AZ762" s="82"/>
      <c r="BA762" s="82"/>
    </row>
    <row r="763">
      <c r="A763" s="23"/>
      <c r="B763" s="23"/>
      <c r="C763" s="23"/>
      <c r="D763" s="4"/>
      <c r="E763" s="3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82"/>
      <c r="AN763" s="83"/>
      <c r="AO763" s="84"/>
      <c r="AP763" s="82"/>
      <c r="AQ763" s="82"/>
      <c r="AR763" s="84"/>
      <c r="AS763" s="82"/>
      <c r="AT763" s="82"/>
      <c r="AU763" s="82"/>
      <c r="AV763" s="82"/>
      <c r="AW763" s="82"/>
      <c r="AX763" s="82"/>
      <c r="AY763" s="82"/>
      <c r="AZ763" s="82"/>
      <c r="BA763" s="82"/>
    </row>
    <row r="764">
      <c r="A764" s="23"/>
      <c r="B764" s="23"/>
      <c r="C764" s="23"/>
      <c r="D764" s="4"/>
      <c r="E764" s="3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82"/>
      <c r="AN764" s="83"/>
      <c r="AO764" s="84"/>
      <c r="AP764" s="82"/>
      <c r="AQ764" s="82"/>
      <c r="AR764" s="84"/>
      <c r="AS764" s="82"/>
      <c r="AT764" s="82"/>
      <c r="AU764" s="82"/>
      <c r="AV764" s="82"/>
      <c r="AW764" s="82"/>
      <c r="AX764" s="82"/>
      <c r="AY764" s="82"/>
      <c r="AZ764" s="82"/>
      <c r="BA764" s="82"/>
    </row>
    <row r="765">
      <c r="A765" s="23"/>
      <c r="B765" s="23"/>
      <c r="C765" s="23"/>
      <c r="D765" s="4"/>
      <c r="E765" s="3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82"/>
      <c r="AN765" s="83"/>
      <c r="AO765" s="84"/>
      <c r="AP765" s="82"/>
      <c r="AQ765" s="82"/>
      <c r="AR765" s="84"/>
      <c r="AS765" s="82"/>
      <c r="AT765" s="82"/>
      <c r="AU765" s="82"/>
      <c r="AV765" s="82"/>
      <c r="AW765" s="82"/>
      <c r="AX765" s="82"/>
      <c r="AY765" s="82"/>
      <c r="AZ765" s="82"/>
      <c r="BA765" s="82"/>
    </row>
    <row r="766">
      <c r="A766" s="23"/>
      <c r="B766" s="23"/>
      <c r="C766" s="23"/>
      <c r="D766" s="4"/>
      <c r="E766" s="3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82"/>
      <c r="AN766" s="83"/>
      <c r="AO766" s="84"/>
      <c r="AP766" s="82"/>
      <c r="AQ766" s="82"/>
      <c r="AR766" s="84"/>
      <c r="AS766" s="82"/>
      <c r="AT766" s="82"/>
      <c r="AU766" s="82"/>
      <c r="AV766" s="82"/>
      <c r="AW766" s="82"/>
      <c r="AX766" s="82"/>
      <c r="AY766" s="82"/>
      <c r="AZ766" s="82"/>
      <c r="BA766" s="82"/>
    </row>
    <row r="767">
      <c r="A767" s="23"/>
      <c r="B767" s="23"/>
      <c r="C767" s="23"/>
      <c r="D767" s="4"/>
      <c r="E767" s="3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82"/>
      <c r="AN767" s="83"/>
      <c r="AO767" s="84"/>
      <c r="AP767" s="82"/>
      <c r="AQ767" s="82"/>
      <c r="AR767" s="84"/>
      <c r="AS767" s="82"/>
      <c r="AT767" s="82"/>
      <c r="AU767" s="82"/>
      <c r="AV767" s="82"/>
      <c r="AW767" s="82"/>
      <c r="AX767" s="82"/>
      <c r="AY767" s="82"/>
      <c r="AZ767" s="82"/>
      <c r="BA767" s="82"/>
    </row>
    <row r="768">
      <c r="A768" s="23"/>
      <c r="B768" s="23"/>
      <c r="C768" s="23"/>
      <c r="D768" s="4"/>
      <c r="E768" s="3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82"/>
      <c r="AN768" s="83"/>
      <c r="AO768" s="84"/>
      <c r="AP768" s="82"/>
      <c r="AQ768" s="82"/>
      <c r="AR768" s="84"/>
      <c r="AS768" s="82"/>
      <c r="AT768" s="82"/>
      <c r="AU768" s="82"/>
      <c r="AV768" s="82"/>
      <c r="AW768" s="82"/>
      <c r="AX768" s="82"/>
      <c r="AY768" s="82"/>
      <c r="AZ768" s="82"/>
      <c r="BA768" s="82"/>
    </row>
    <row r="769">
      <c r="A769" s="23"/>
      <c r="B769" s="23"/>
      <c r="C769" s="23"/>
      <c r="D769" s="4"/>
      <c r="E769" s="3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82"/>
      <c r="AN769" s="83"/>
      <c r="AO769" s="84"/>
      <c r="AP769" s="82"/>
      <c r="AQ769" s="82"/>
      <c r="AR769" s="84"/>
      <c r="AS769" s="82"/>
      <c r="AT769" s="82"/>
      <c r="AU769" s="82"/>
      <c r="AV769" s="82"/>
      <c r="AW769" s="82"/>
      <c r="AX769" s="82"/>
      <c r="AY769" s="82"/>
      <c r="AZ769" s="82"/>
      <c r="BA769" s="82"/>
    </row>
    <row r="770">
      <c r="A770" s="23"/>
      <c r="B770" s="23"/>
      <c r="C770" s="23"/>
      <c r="D770" s="4"/>
      <c r="E770" s="3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82"/>
      <c r="AN770" s="83"/>
      <c r="AO770" s="84"/>
      <c r="AP770" s="82"/>
      <c r="AQ770" s="82"/>
      <c r="AR770" s="84"/>
      <c r="AS770" s="82"/>
      <c r="AT770" s="82"/>
      <c r="AU770" s="82"/>
      <c r="AV770" s="82"/>
      <c r="AW770" s="82"/>
      <c r="AX770" s="82"/>
      <c r="AY770" s="82"/>
      <c r="AZ770" s="82"/>
      <c r="BA770" s="82"/>
    </row>
    <row r="771">
      <c r="A771" s="23"/>
      <c r="B771" s="23"/>
      <c r="C771" s="23"/>
      <c r="D771" s="4"/>
      <c r="E771" s="3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82"/>
      <c r="AN771" s="83"/>
      <c r="AO771" s="84"/>
      <c r="AP771" s="82"/>
      <c r="AQ771" s="82"/>
      <c r="AR771" s="84"/>
      <c r="AS771" s="82"/>
      <c r="AT771" s="82"/>
      <c r="AU771" s="82"/>
      <c r="AV771" s="82"/>
      <c r="AW771" s="82"/>
      <c r="AX771" s="82"/>
      <c r="AY771" s="82"/>
      <c r="AZ771" s="82"/>
      <c r="BA771" s="82"/>
    </row>
    <row r="772">
      <c r="A772" s="23"/>
      <c r="B772" s="23"/>
      <c r="C772" s="23"/>
      <c r="D772" s="4"/>
      <c r="E772" s="3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82"/>
      <c r="AN772" s="83"/>
      <c r="AO772" s="84"/>
      <c r="AP772" s="82"/>
      <c r="AQ772" s="82"/>
      <c r="AR772" s="84"/>
      <c r="AS772" s="82"/>
      <c r="AT772" s="82"/>
      <c r="AU772" s="82"/>
      <c r="AV772" s="82"/>
      <c r="AW772" s="82"/>
      <c r="AX772" s="82"/>
      <c r="AY772" s="82"/>
      <c r="AZ772" s="82"/>
      <c r="BA772" s="82"/>
    </row>
    <row r="773">
      <c r="A773" s="23"/>
      <c r="B773" s="23"/>
      <c r="C773" s="23"/>
      <c r="D773" s="4"/>
      <c r="E773" s="3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82"/>
      <c r="AN773" s="83"/>
      <c r="AO773" s="84"/>
      <c r="AP773" s="82"/>
      <c r="AQ773" s="82"/>
      <c r="AR773" s="84"/>
      <c r="AS773" s="82"/>
      <c r="AT773" s="82"/>
      <c r="AU773" s="82"/>
      <c r="AV773" s="82"/>
      <c r="AW773" s="82"/>
      <c r="AX773" s="82"/>
      <c r="AY773" s="82"/>
      <c r="AZ773" s="82"/>
      <c r="BA773" s="82"/>
    </row>
    <row r="774">
      <c r="A774" s="23"/>
      <c r="B774" s="23"/>
      <c r="C774" s="23"/>
      <c r="D774" s="4"/>
      <c r="E774" s="3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82"/>
      <c r="AN774" s="83"/>
      <c r="AO774" s="84"/>
      <c r="AP774" s="82"/>
      <c r="AQ774" s="82"/>
      <c r="AR774" s="84"/>
      <c r="AS774" s="82"/>
      <c r="AT774" s="82"/>
      <c r="AU774" s="82"/>
      <c r="AV774" s="82"/>
      <c r="AW774" s="82"/>
      <c r="AX774" s="82"/>
      <c r="AY774" s="82"/>
      <c r="AZ774" s="82"/>
      <c r="BA774" s="82"/>
    </row>
    <row r="775">
      <c r="A775" s="23"/>
      <c r="B775" s="23"/>
      <c r="C775" s="23"/>
      <c r="D775" s="4"/>
      <c r="E775" s="3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82"/>
      <c r="AN775" s="83"/>
      <c r="AO775" s="84"/>
      <c r="AP775" s="82"/>
      <c r="AQ775" s="82"/>
      <c r="AR775" s="84"/>
      <c r="AS775" s="82"/>
      <c r="AT775" s="82"/>
      <c r="AU775" s="82"/>
      <c r="AV775" s="82"/>
      <c r="AW775" s="82"/>
      <c r="AX775" s="82"/>
      <c r="AY775" s="82"/>
      <c r="AZ775" s="82"/>
      <c r="BA775" s="82"/>
    </row>
    <row r="776">
      <c r="A776" s="23"/>
      <c r="B776" s="23"/>
      <c r="C776" s="23"/>
      <c r="D776" s="4"/>
      <c r="E776" s="3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82"/>
      <c r="AN776" s="83"/>
      <c r="AO776" s="84"/>
      <c r="AP776" s="82"/>
      <c r="AQ776" s="82"/>
      <c r="AR776" s="84"/>
      <c r="AS776" s="82"/>
      <c r="AT776" s="82"/>
      <c r="AU776" s="82"/>
      <c r="AV776" s="82"/>
      <c r="AW776" s="82"/>
      <c r="AX776" s="82"/>
      <c r="AY776" s="82"/>
      <c r="AZ776" s="82"/>
      <c r="BA776" s="82"/>
    </row>
    <row r="777">
      <c r="A777" s="23"/>
      <c r="B777" s="23"/>
      <c r="C777" s="23"/>
      <c r="D777" s="4"/>
      <c r="E777" s="3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82"/>
      <c r="AN777" s="83"/>
      <c r="AO777" s="84"/>
      <c r="AP777" s="82"/>
      <c r="AQ777" s="82"/>
      <c r="AR777" s="84"/>
      <c r="AS777" s="82"/>
      <c r="AT777" s="82"/>
      <c r="AU777" s="82"/>
      <c r="AV777" s="82"/>
      <c r="AW777" s="82"/>
      <c r="AX777" s="82"/>
      <c r="AY777" s="82"/>
      <c r="AZ777" s="82"/>
      <c r="BA777" s="82"/>
    </row>
    <row r="778">
      <c r="A778" s="23"/>
      <c r="B778" s="23"/>
      <c r="C778" s="23"/>
      <c r="D778" s="4"/>
      <c r="E778" s="3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82"/>
      <c r="AN778" s="83"/>
      <c r="AO778" s="84"/>
      <c r="AP778" s="82"/>
      <c r="AQ778" s="82"/>
      <c r="AR778" s="84"/>
      <c r="AS778" s="82"/>
      <c r="AT778" s="82"/>
      <c r="AU778" s="82"/>
      <c r="AV778" s="82"/>
      <c r="AW778" s="82"/>
      <c r="AX778" s="82"/>
      <c r="AY778" s="82"/>
      <c r="AZ778" s="82"/>
      <c r="BA778" s="82"/>
    </row>
    <row r="779">
      <c r="A779" s="23"/>
      <c r="B779" s="23"/>
      <c r="C779" s="23"/>
      <c r="D779" s="4"/>
      <c r="E779" s="3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82"/>
      <c r="AN779" s="83"/>
      <c r="AO779" s="84"/>
      <c r="AP779" s="82"/>
      <c r="AQ779" s="82"/>
      <c r="AR779" s="84"/>
      <c r="AS779" s="82"/>
      <c r="AT779" s="82"/>
      <c r="AU779" s="82"/>
      <c r="AV779" s="82"/>
      <c r="AW779" s="82"/>
      <c r="AX779" s="82"/>
      <c r="AY779" s="82"/>
      <c r="AZ779" s="82"/>
      <c r="BA779" s="82"/>
    </row>
    <row r="780">
      <c r="A780" s="23"/>
      <c r="B780" s="23"/>
      <c r="C780" s="23"/>
      <c r="D780" s="4"/>
      <c r="E780" s="3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82"/>
      <c r="AN780" s="83"/>
      <c r="AO780" s="84"/>
      <c r="AP780" s="82"/>
      <c r="AQ780" s="82"/>
      <c r="AR780" s="84"/>
      <c r="AS780" s="82"/>
      <c r="AT780" s="82"/>
      <c r="AU780" s="82"/>
      <c r="AV780" s="82"/>
      <c r="AW780" s="82"/>
      <c r="AX780" s="82"/>
      <c r="AY780" s="82"/>
      <c r="AZ780" s="82"/>
      <c r="BA780" s="82"/>
    </row>
    <row r="781">
      <c r="A781" s="23"/>
      <c r="B781" s="23"/>
      <c r="C781" s="23"/>
      <c r="D781" s="4"/>
      <c r="E781" s="3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82"/>
      <c r="AN781" s="83"/>
      <c r="AO781" s="84"/>
      <c r="AP781" s="82"/>
      <c r="AQ781" s="82"/>
      <c r="AR781" s="84"/>
      <c r="AS781" s="82"/>
      <c r="AT781" s="82"/>
      <c r="AU781" s="82"/>
      <c r="AV781" s="82"/>
      <c r="AW781" s="82"/>
      <c r="AX781" s="82"/>
      <c r="AY781" s="82"/>
      <c r="AZ781" s="82"/>
      <c r="BA781" s="82"/>
    </row>
    <row r="782">
      <c r="A782" s="23"/>
      <c r="B782" s="23"/>
      <c r="C782" s="23"/>
      <c r="D782" s="4"/>
      <c r="E782" s="3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82"/>
      <c r="AN782" s="83"/>
      <c r="AO782" s="84"/>
      <c r="AP782" s="82"/>
      <c r="AQ782" s="82"/>
      <c r="AR782" s="84"/>
      <c r="AS782" s="82"/>
      <c r="AT782" s="82"/>
      <c r="AU782" s="82"/>
      <c r="AV782" s="82"/>
      <c r="AW782" s="82"/>
      <c r="AX782" s="82"/>
      <c r="AY782" s="82"/>
      <c r="AZ782" s="82"/>
      <c r="BA782" s="82"/>
    </row>
    <row r="783">
      <c r="A783" s="23"/>
      <c r="B783" s="23"/>
      <c r="C783" s="23"/>
      <c r="D783" s="4"/>
      <c r="E783" s="3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82"/>
      <c r="AN783" s="83"/>
      <c r="AO783" s="84"/>
      <c r="AP783" s="82"/>
      <c r="AQ783" s="82"/>
      <c r="AR783" s="84"/>
      <c r="AS783" s="82"/>
      <c r="AT783" s="82"/>
      <c r="AU783" s="82"/>
      <c r="AV783" s="82"/>
      <c r="AW783" s="82"/>
      <c r="AX783" s="82"/>
      <c r="AY783" s="82"/>
      <c r="AZ783" s="82"/>
      <c r="BA783" s="82"/>
    </row>
    <row r="784">
      <c r="A784" s="23"/>
      <c r="B784" s="23"/>
      <c r="C784" s="23"/>
      <c r="D784" s="4"/>
      <c r="E784" s="3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82"/>
      <c r="AN784" s="83"/>
      <c r="AO784" s="84"/>
      <c r="AP784" s="82"/>
      <c r="AQ784" s="82"/>
      <c r="AR784" s="84"/>
      <c r="AS784" s="82"/>
      <c r="AT784" s="82"/>
      <c r="AU784" s="82"/>
      <c r="AV784" s="82"/>
      <c r="AW784" s="82"/>
      <c r="AX784" s="82"/>
      <c r="AY784" s="82"/>
      <c r="AZ784" s="82"/>
      <c r="BA784" s="82"/>
    </row>
    <row r="785">
      <c r="A785" s="23"/>
      <c r="B785" s="23"/>
      <c r="C785" s="23"/>
      <c r="D785" s="4"/>
      <c r="E785" s="3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82"/>
      <c r="AN785" s="83"/>
      <c r="AO785" s="84"/>
      <c r="AP785" s="82"/>
      <c r="AQ785" s="82"/>
      <c r="AR785" s="84"/>
      <c r="AS785" s="82"/>
      <c r="AT785" s="82"/>
      <c r="AU785" s="82"/>
      <c r="AV785" s="82"/>
      <c r="AW785" s="82"/>
      <c r="AX785" s="82"/>
      <c r="AY785" s="82"/>
      <c r="AZ785" s="82"/>
      <c r="BA785" s="82"/>
    </row>
    <row r="786">
      <c r="A786" s="23"/>
      <c r="B786" s="23"/>
      <c r="C786" s="23"/>
      <c r="D786" s="4"/>
      <c r="E786" s="3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82"/>
      <c r="AN786" s="83"/>
      <c r="AO786" s="84"/>
      <c r="AP786" s="82"/>
      <c r="AQ786" s="82"/>
      <c r="AR786" s="84"/>
      <c r="AS786" s="82"/>
      <c r="AT786" s="82"/>
      <c r="AU786" s="82"/>
      <c r="AV786" s="82"/>
      <c r="AW786" s="82"/>
      <c r="AX786" s="82"/>
      <c r="AY786" s="82"/>
      <c r="AZ786" s="82"/>
      <c r="BA786" s="82"/>
    </row>
    <row r="787">
      <c r="A787" s="23"/>
      <c r="B787" s="23"/>
      <c r="C787" s="23"/>
      <c r="D787" s="4"/>
      <c r="E787" s="3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82"/>
      <c r="AN787" s="83"/>
      <c r="AO787" s="84"/>
      <c r="AP787" s="82"/>
      <c r="AQ787" s="82"/>
      <c r="AR787" s="84"/>
      <c r="AS787" s="82"/>
      <c r="AT787" s="82"/>
      <c r="AU787" s="82"/>
      <c r="AV787" s="82"/>
      <c r="AW787" s="82"/>
      <c r="AX787" s="82"/>
      <c r="AY787" s="82"/>
      <c r="AZ787" s="82"/>
      <c r="BA787" s="82"/>
    </row>
    <row r="788">
      <c r="A788" s="23"/>
      <c r="B788" s="23"/>
      <c r="C788" s="23"/>
      <c r="D788" s="4"/>
      <c r="E788" s="3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82"/>
      <c r="AN788" s="83"/>
      <c r="AO788" s="84"/>
      <c r="AP788" s="82"/>
      <c r="AQ788" s="82"/>
      <c r="AR788" s="84"/>
      <c r="AS788" s="82"/>
      <c r="AT788" s="82"/>
      <c r="AU788" s="82"/>
      <c r="AV788" s="82"/>
      <c r="AW788" s="82"/>
      <c r="AX788" s="82"/>
      <c r="AY788" s="82"/>
      <c r="AZ788" s="82"/>
      <c r="BA788" s="82"/>
    </row>
    <row r="789">
      <c r="A789" s="23"/>
      <c r="B789" s="23"/>
      <c r="C789" s="23"/>
      <c r="D789" s="4"/>
      <c r="E789" s="3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82"/>
      <c r="AN789" s="83"/>
      <c r="AO789" s="84"/>
      <c r="AP789" s="82"/>
      <c r="AQ789" s="82"/>
      <c r="AR789" s="84"/>
      <c r="AS789" s="82"/>
      <c r="AT789" s="82"/>
      <c r="AU789" s="82"/>
      <c r="AV789" s="82"/>
      <c r="AW789" s="82"/>
      <c r="AX789" s="82"/>
      <c r="AY789" s="82"/>
      <c r="AZ789" s="82"/>
      <c r="BA789" s="82"/>
    </row>
    <row r="790">
      <c r="A790" s="23"/>
      <c r="B790" s="23"/>
      <c r="C790" s="23"/>
      <c r="D790" s="4"/>
      <c r="E790" s="3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82"/>
      <c r="AN790" s="83"/>
      <c r="AO790" s="84"/>
      <c r="AP790" s="82"/>
      <c r="AQ790" s="82"/>
      <c r="AR790" s="84"/>
      <c r="AS790" s="82"/>
      <c r="AT790" s="82"/>
      <c r="AU790" s="82"/>
      <c r="AV790" s="82"/>
      <c r="AW790" s="82"/>
      <c r="AX790" s="82"/>
      <c r="AY790" s="82"/>
      <c r="AZ790" s="82"/>
      <c r="BA790" s="82"/>
    </row>
    <row r="791">
      <c r="A791" s="23"/>
      <c r="B791" s="23"/>
      <c r="C791" s="23"/>
      <c r="D791" s="4"/>
      <c r="E791" s="3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82"/>
      <c r="AN791" s="83"/>
      <c r="AO791" s="84"/>
      <c r="AP791" s="82"/>
      <c r="AQ791" s="82"/>
      <c r="AR791" s="84"/>
      <c r="AS791" s="82"/>
      <c r="AT791" s="82"/>
      <c r="AU791" s="82"/>
      <c r="AV791" s="82"/>
      <c r="AW791" s="82"/>
      <c r="AX791" s="82"/>
      <c r="AY791" s="82"/>
      <c r="AZ791" s="82"/>
      <c r="BA791" s="82"/>
    </row>
    <row r="792">
      <c r="A792" s="23"/>
      <c r="B792" s="23"/>
      <c r="C792" s="23"/>
      <c r="D792" s="4"/>
      <c r="E792" s="3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82"/>
      <c r="AN792" s="83"/>
      <c r="AO792" s="84"/>
      <c r="AP792" s="82"/>
      <c r="AQ792" s="82"/>
      <c r="AR792" s="84"/>
      <c r="AS792" s="82"/>
      <c r="AT792" s="82"/>
      <c r="AU792" s="82"/>
      <c r="AV792" s="82"/>
      <c r="AW792" s="82"/>
      <c r="AX792" s="82"/>
      <c r="AY792" s="82"/>
      <c r="AZ792" s="82"/>
      <c r="BA792" s="82"/>
    </row>
    <row r="793">
      <c r="A793" s="23"/>
      <c r="B793" s="23"/>
      <c r="C793" s="23"/>
      <c r="D793" s="4"/>
      <c r="E793" s="3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82"/>
      <c r="AN793" s="83"/>
      <c r="AO793" s="84"/>
      <c r="AP793" s="82"/>
      <c r="AQ793" s="82"/>
      <c r="AR793" s="84"/>
      <c r="AS793" s="82"/>
      <c r="AT793" s="82"/>
      <c r="AU793" s="82"/>
      <c r="AV793" s="82"/>
      <c r="AW793" s="82"/>
      <c r="AX793" s="82"/>
      <c r="AY793" s="82"/>
      <c r="AZ793" s="82"/>
      <c r="BA793" s="82"/>
    </row>
    <row r="794">
      <c r="A794" s="23"/>
      <c r="B794" s="23"/>
      <c r="C794" s="23"/>
      <c r="D794" s="4"/>
      <c r="E794" s="3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82"/>
      <c r="AN794" s="83"/>
      <c r="AO794" s="84"/>
      <c r="AP794" s="82"/>
      <c r="AQ794" s="82"/>
      <c r="AR794" s="84"/>
      <c r="AS794" s="82"/>
      <c r="AT794" s="82"/>
      <c r="AU794" s="82"/>
      <c r="AV794" s="82"/>
      <c r="AW794" s="82"/>
      <c r="AX794" s="82"/>
      <c r="AY794" s="82"/>
      <c r="AZ794" s="82"/>
      <c r="BA794" s="82"/>
    </row>
    <row r="795">
      <c r="A795" s="23"/>
      <c r="B795" s="23"/>
      <c r="C795" s="23"/>
      <c r="D795" s="4"/>
      <c r="E795" s="3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82"/>
      <c r="AN795" s="83"/>
      <c r="AO795" s="84"/>
      <c r="AP795" s="82"/>
      <c r="AQ795" s="82"/>
      <c r="AR795" s="84"/>
      <c r="AS795" s="82"/>
      <c r="AT795" s="82"/>
      <c r="AU795" s="82"/>
      <c r="AV795" s="82"/>
      <c r="AW795" s="82"/>
      <c r="AX795" s="82"/>
      <c r="AY795" s="82"/>
      <c r="AZ795" s="82"/>
      <c r="BA795" s="82"/>
    </row>
    <row r="796">
      <c r="A796" s="23"/>
      <c r="B796" s="23"/>
      <c r="C796" s="23"/>
      <c r="D796" s="4"/>
      <c r="E796" s="3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82"/>
      <c r="AN796" s="83"/>
      <c r="AO796" s="84"/>
      <c r="AP796" s="82"/>
      <c r="AQ796" s="82"/>
      <c r="AR796" s="84"/>
      <c r="AS796" s="82"/>
      <c r="AT796" s="82"/>
      <c r="AU796" s="82"/>
      <c r="AV796" s="82"/>
      <c r="AW796" s="82"/>
      <c r="AX796" s="82"/>
      <c r="AY796" s="82"/>
      <c r="AZ796" s="82"/>
      <c r="BA796" s="82"/>
    </row>
    <row r="797">
      <c r="A797" s="23"/>
      <c r="B797" s="23"/>
      <c r="C797" s="23"/>
      <c r="D797" s="4"/>
      <c r="E797" s="3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82"/>
      <c r="AN797" s="83"/>
      <c r="AO797" s="84"/>
      <c r="AP797" s="82"/>
      <c r="AQ797" s="82"/>
      <c r="AR797" s="84"/>
      <c r="AS797" s="82"/>
      <c r="AT797" s="82"/>
      <c r="AU797" s="82"/>
      <c r="AV797" s="82"/>
      <c r="AW797" s="82"/>
      <c r="AX797" s="82"/>
      <c r="AY797" s="82"/>
      <c r="AZ797" s="82"/>
      <c r="BA797" s="82"/>
    </row>
    <row r="798">
      <c r="A798" s="23"/>
      <c r="B798" s="23"/>
      <c r="C798" s="23"/>
      <c r="D798" s="4"/>
      <c r="E798" s="3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82"/>
      <c r="AN798" s="83"/>
      <c r="AO798" s="84"/>
      <c r="AP798" s="82"/>
      <c r="AQ798" s="82"/>
      <c r="AR798" s="84"/>
      <c r="AS798" s="82"/>
      <c r="AT798" s="82"/>
      <c r="AU798" s="82"/>
      <c r="AV798" s="82"/>
      <c r="AW798" s="82"/>
      <c r="AX798" s="82"/>
      <c r="AY798" s="82"/>
      <c r="AZ798" s="82"/>
      <c r="BA798" s="82"/>
    </row>
    <row r="799">
      <c r="A799" s="23"/>
      <c r="B799" s="23"/>
      <c r="C799" s="23"/>
      <c r="D799" s="4"/>
      <c r="E799" s="3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82"/>
      <c r="AN799" s="83"/>
      <c r="AO799" s="84"/>
      <c r="AP799" s="82"/>
      <c r="AQ799" s="82"/>
      <c r="AR799" s="84"/>
      <c r="AS799" s="82"/>
      <c r="AT799" s="82"/>
      <c r="AU799" s="82"/>
      <c r="AV799" s="82"/>
      <c r="AW799" s="82"/>
      <c r="AX799" s="82"/>
      <c r="AY799" s="82"/>
      <c r="AZ799" s="82"/>
      <c r="BA799" s="82"/>
    </row>
    <row r="800">
      <c r="A800" s="23"/>
      <c r="B800" s="23"/>
      <c r="C800" s="23"/>
      <c r="D800" s="4"/>
      <c r="E800" s="3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82"/>
      <c r="AN800" s="83"/>
      <c r="AO800" s="84"/>
      <c r="AP800" s="82"/>
      <c r="AQ800" s="82"/>
      <c r="AR800" s="84"/>
      <c r="AS800" s="82"/>
      <c r="AT800" s="82"/>
      <c r="AU800" s="82"/>
      <c r="AV800" s="82"/>
      <c r="AW800" s="82"/>
      <c r="AX800" s="82"/>
      <c r="AY800" s="82"/>
      <c r="AZ800" s="82"/>
      <c r="BA800" s="82"/>
    </row>
    <row r="801">
      <c r="A801" s="23"/>
      <c r="B801" s="23"/>
      <c r="C801" s="23"/>
      <c r="D801" s="4"/>
      <c r="E801" s="3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82"/>
      <c r="AN801" s="83"/>
      <c r="AO801" s="84"/>
      <c r="AP801" s="82"/>
      <c r="AQ801" s="82"/>
      <c r="AR801" s="84"/>
      <c r="AS801" s="82"/>
      <c r="AT801" s="82"/>
      <c r="AU801" s="82"/>
      <c r="AV801" s="82"/>
      <c r="AW801" s="82"/>
      <c r="AX801" s="82"/>
      <c r="AY801" s="82"/>
      <c r="AZ801" s="82"/>
      <c r="BA801" s="82"/>
    </row>
    <row r="802">
      <c r="A802" s="23"/>
      <c r="B802" s="23"/>
      <c r="C802" s="23"/>
      <c r="D802" s="4"/>
      <c r="E802" s="3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82"/>
      <c r="AN802" s="83"/>
      <c r="AO802" s="84"/>
      <c r="AP802" s="82"/>
      <c r="AQ802" s="82"/>
      <c r="AR802" s="84"/>
      <c r="AS802" s="82"/>
      <c r="AT802" s="82"/>
      <c r="AU802" s="82"/>
      <c r="AV802" s="82"/>
      <c r="AW802" s="82"/>
      <c r="AX802" s="82"/>
      <c r="AY802" s="82"/>
      <c r="AZ802" s="82"/>
      <c r="BA802" s="82"/>
    </row>
    <row r="803">
      <c r="A803" s="23"/>
      <c r="B803" s="23"/>
      <c r="C803" s="23"/>
      <c r="D803" s="4"/>
      <c r="E803" s="3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82"/>
      <c r="AN803" s="83"/>
      <c r="AO803" s="84"/>
      <c r="AP803" s="82"/>
      <c r="AQ803" s="82"/>
      <c r="AR803" s="84"/>
      <c r="AS803" s="82"/>
      <c r="AT803" s="82"/>
      <c r="AU803" s="82"/>
      <c r="AV803" s="82"/>
      <c r="AW803" s="82"/>
      <c r="AX803" s="82"/>
      <c r="AY803" s="82"/>
      <c r="AZ803" s="82"/>
      <c r="BA803" s="82"/>
    </row>
    <row r="804">
      <c r="A804" s="23"/>
      <c r="B804" s="23"/>
      <c r="C804" s="23"/>
      <c r="D804" s="4"/>
      <c r="E804" s="3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82"/>
      <c r="AN804" s="83"/>
      <c r="AO804" s="84"/>
      <c r="AP804" s="82"/>
      <c r="AQ804" s="82"/>
      <c r="AR804" s="84"/>
      <c r="AS804" s="82"/>
      <c r="AT804" s="82"/>
      <c r="AU804" s="82"/>
      <c r="AV804" s="82"/>
      <c r="AW804" s="82"/>
      <c r="AX804" s="82"/>
      <c r="AY804" s="82"/>
      <c r="AZ804" s="82"/>
      <c r="BA804" s="82"/>
    </row>
    <row r="805">
      <c r="A805" s="23"/>
      <c r="B805" s="23"/>
      <c r="C805" s="23"/>
      <c r="D805" s="4"/>
      <c r="E805" s="3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82"/>
      <c r="AN805" s="83"/>
      <c r="AO805" s="84"/>
      <c r="AP805" s="82"/>
      <c r="AQ805" s="82"/>
      <c r="AR805" s="84"/>
      <c r="AS805" s="82"/>
      <c r="AT805" s="82"/>
      <c r="AU805" s="82"/>
      <c r="AV805" s="82"/>
      <c r="AW805" s="82"/>
      <c r="AX805" s="82"/>
      <c r="AY805" s="82"/>
      <c r="AZ805" s="82"/>
      <c r="BA805" s="82"/>
    </row>
    <row r="806">
      <c r="A806" s="23"/>
      <c r="B806" s="23"/>
      <c r="C806" s="23"/>
      <c r="D806" s="4"/>
      <c r="E806" s="3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82"/>
      <c r="AN806" s="83"/>
      <c r="AO806" s="84"/>
      <c r="AP806" s="82"/>
      <c r="AQ806" s="82"/>
      <c r="AR806" s="84"/>
      <c r="AS806" s="82"/>
      <c r="AT806" s="82"/>
      <c r="AU806" s="82"/>
      <c r="AV806" s="82"/>
      <c r="AW806" s="82"/>
      <c r="AX806" s="82"/>
      <c r="AY806" s="82"/>
      <c r="AZ806" s="82"/>
      <c r="BA806" s="82"/>
    </row>
    <row r="807">
      <c r="A807" s="23"/>
      <c r="B807" s="23"/>
      <c r="C807" s="23"/>
      <c r="D807" s="4"/>
      <c r="E807" s="3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82"/>
      <c r="AN807" s="83"/>
      <c r="AO807" s="84"/>
      <c r="AP807" s="82"/>
      <c r="AQ807" s="82"/>
      <c r="AR807" s="84"/>
      <c r="AS807" s="82"/>
      <c r="AT807" s="82"/>
      <c r="AU807" s="82"/>
      <c r="AV807" s="82"/>
      <c r="AW807" s="82"/>
      <c r="AX807" s="82"/>
      <c r="AY807" s="82"/>
      <c r="AZ807" s="82"/>
      <c r="BA807" s="82"/>
    </row>
    <row r="808">
      <c r="A808" s="23"/>
      <c r="B808" s="23"/>
      <c r="C808" s="23"/>
      <c r="D808" s="4"/>
      <c r="E808" s="3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82"/>
      <c r="AN808" s="83"/>
      <c r="AO808" s="84"/>
      <c r="AP808" s="82"/>
      <c r="AQ808" s="82"/>
      <c r="AR808" s="84"/>
      <c r="AS808" s="82"/>
      <c r="AT808" s="82"/>
      <c r="AU808" s="82"/>
      <c r="AV808" s="82"/>
      <c r="AW808" s="82"/>
      <c r="AX808" s="82"/>
      <c r="AY808" s="82"/>
      <c r="AZ808" s="82"/>
      <c r="BA808" s="82"/>
    </row>
    <row r="809">
      <c r="A809" s="23"/>
      <c r="B809" s="23"/>
      <c r="C809" s="23"/>
      <c r="D809" s="4"/>
      <c r="E809" s="3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82"/>
      <c r="AN809" s="83"/>
      <c r="AO809" s="84"/>
      <c r="AP809" s="82"/>
      <c r="AQ809" s="82"/>
      <c r="AR809" s="84"/>
      <c r="AS809" s="82"/>
      <c r="AT809" s="82"/>
      <c r="AU809" s="82"/>
      <c r="AV809" s="82"/>
      <c r="AW809" s="82"/>
      <c r="AX809" s="82"/>
      <c r="AY809" s="82"/>
      <c r="AZ809" s="82"/>
      <c r="BA809" s="82"/>
    </row>
    <row r="810">
      <c r="A810" s="23"/>
      <c r="B810" s="23"/>
      <c r="C810" s="23"/>
      <c r="D810" s="4"/>
      <c r="E810" s="3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82"/>
      <c r="AN810" s="83"/>
      <c r="AO810" s="84"/>
      <c r="AP810" s="82"/>
      <c r="AQ810" s="82"/>
      <c r="AR810" s="84"/>
      <c r="AS810" s="82"/>
      <c r="AT810" s="82"/>
      <c r="AU810" s="82"/>
      <c r="AV810" s="82"/>
      <c r="AW810" s="82"/>
      <c r="AX810" s="82"/>
      <c r="AY810" s="82"/>
      <c r="AZ810" s="82"/>
      <c r="BA810" s="82"/>
    </row>
    <row r="811">
      <c r="A811" s="23"/>
      <c r="B811" s="23"/>
      <c r="C811" s="23"/>
      <c r="D811" s="4"/>
      <c r="E811" s="3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82"/>
      <c r="AN811" s="83"/>
      <c r="AO811" s="84"/>
      <c r="AP811" s="82"/>
      <c r="AQ811" s="82"/>
      <c r="AR811" s="84"/>
      <c r="AS811" s="82"/>
      <c r="AT811" s="82"/>
      <c r="AU811" s="82"/>
      <c r="AV811" s="82"/>
      <c r="AW811" s="82"/>
      <c r="AX811" s="82"/>
      <c r="AY811" s="82"/>
      <c r="AZ811" s="82"/>
      <c r="BA811" s="82"/>
    </row>
    <row r="812">
      <c r="A812" s="23"/>
      <c r="B812" s="23"/>
      <c r="C812" s="23"/>
      <c r="D812" s="4"/>
      <c r="E812" s="3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82"/>
      <c r="AN812" s="83"/>
      <c r="AO812" s="84"/>
      <c r="AP812" s="82"/>
      <c r="AQ812" s="82"/>
      <c r="AR812" s="84"/>
      <c r="AS812" s="82"/>
      <c r="AT812" s="82"/>
      <c r="AU812" s="82"/>
      <c r="AV812" s="82"/>
      <c r="AW812" s="82"/>
      <c r="AX812" s="82"/>
      <c r="AY812" s="82"/>
      <c r="AZ812" s="82"/>
      <c r="BA812" s="82"/>
    </row>
    <row r="813">
      <c r="A813" s="23"/>
      <c r="B813" s="23"/>
      <c r="C813" s="23"/>
      <c r="D813" s="4"/>
      <c r="E813" s="3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82"/>
      <c r="AN813" s="83"/>
      <c r="AO813" s="84"/>
      <c r="AP813" s="82"/>
      <c r="AQ813" s="82"/>
      <c r="AR813" s="84"/>
      <c r="AS813" s="82"/>
      <c r="AT813" s="82"/>
      <c r="AU813" s="82"/>
      <c r="AV813" s="82"/>
      <c r="AW813" s="82"/>
      <c r="AX813" s="82"/>
      <c r="AY813" s="82"/>
      <c r="AZ813" s="82"/>
      <c r="BA813" s="82"/>
    </row>
    <row r="814">
      <c r="A814" s="23"/>
      <c r="B814" s="23"/>
      <c r="C814" s="23"/>
      <c r="D814" s="4"/>
      <c r="E814" s="3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82"/>
      <c r="AN814" s="83"/>
      <c r="AO814" s="84"/>
      <c r="AP814" s="82"/>
      <c r="AQ814" s="82"/>
      <c r="AR814" s="84"/>
      <c r="AS814" s="82"/>
      <c r="AT814" s="82"/>
      <c r="AU814" s="82"/>
      <c r="AV814" s="82"/>
      <c r="AW814" s="82"/>
      <c r="AX814" s="82"/>
      <c r="AY814" s="82"/>
      <c r="AZ814" s="82"/>
      <c r="BA814" s="82"/>
    </row>
    <row r="815">
      <c r="A815" s="23"/>
      <c r="B815" s="23"/>
      <c r="C815" s="23"/>
      <c r="D815" s="4"/>
      <c r="E815" s="3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82"/>
      <c r="AN815" s="83"/>
      <c r="AO815" s="84"/>
      <c r="AP815" s="82"/>
      <c r="AQ815" s="82"/>
      <c r="AR815" s="84"/>
      <c r="AS815" s="82"/>
      <c r="AT815" s="82"/>
      <c r="AU815" s="82"/>
      <c r="AV815" s="82"/>
      <c r="AW815" s="82"/>
      <c r="AX815" s="82"/>
      <c r="AY815" s="82"/>
      <c r="AZ815" s="82"/>
      <c r="BA815" s="82"/>
    </row>
    <row r="816">
      <c r="A816" s="23"/>
      <c r="B816" s="23"/>
      <c r="C816" s="23"/>
      <c r="D816" s="4"/>
      <c r="E816" s="3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82"/>
      <c r="AN816" s="83"/>
      <c r="AO816" s="84"/>
      <c r="AP816" s="82"/>
      <c r="AQ816" s="82"/>
      <c r="AR816" s="84"/>
      <c r="AS816" s="82"/>
      <c r="AT816" s="82"/>
      <c r="AU816" s="82"/>
      <c r="AV816" s="82"/>
      <c r="AW816" s="82"/>
      <c r="AX816" s="82"/>
      <c r="AY816" s="82"/>
      <c r="AZ816" s="82"/>
      <c r="BA816" s="82"/>
    </row>
    <row r="817">
      <c r="A817" s="23"/>
      <c r="B817" s="23"/>
      <c r="C817" s="23"/>
      <c r="D817" s="4"/>
      <c r="E817" s="3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82"/>
      <c r="AN817" s="83"/>
      <c r="AO817" s="84"/>
      <c r="AP817" s="82"/>
      <c r="AQ817" s="82"/>
      <c r="AR817" s="84"/>
      <c r="AS817" s="82"/>
      <c r="AT817" s="82"/>
      <c r="AU817" s="82"/>
      <c r="AV817" s="82"/>
      <c r="AW817" s="82"/>
      <c r="AX817" s="82"/>
      <c r="AY817" s="82"/>
      <c r="AZ817" s="82"/>
      <c r="BA817" s="82"/>
    </row>
    <row r="818">
      <c r="A818" s="23"/>
      <c r="B818" s="23"/>
      <c r="C818" s="23"/>
      <c r="D818" s="4"/>
      <c r="E818" s="3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82"/>
      <c r="AN818" s="83"/>
      <c r="AO818" s="84"/>
      <c r="AP818" s="82"/>
      <c r="AQ818" s="82"/>
      <c r="AR818" s="84"/>
      <c r="AS818" s="82"/>
      <c r="AT818" s="82"/>
      <c r="AU818" s="82"/>
      <c r="AV818" s="82"/>
      <c r="AW818" s="82"/>
      <c r="AX818" s="82"/>
      <c r="AY818" s="82"/>
      <c r="AZ818" s="82"/>
      <c r="BA818" s="82"/>
    </row>
    <row r="819">
      <c r="A819" s="23"/>
      <c r="B819" s="23"/>
      <c r="C819" s="23"/>
      <c r="D819" s="4"/>
      <c r="E819" s="3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82"/>
      <c r="AN819" s="83"/>
      <c r="AO819" s="84"/>
      <c r="AP819" s="82"/>
      <c r="AQ819" s="82"/>
      <c r="AR819" s="84"/>
      <c r="AS819" s="82"/>
      <c r="AT819" s="82"/>
      <c r="AU819" s="82"/>
      <c r="AV819" s="82"/>
      <c r="AW819" s="82"/>
      <c r="AX819" s="82"/>
      <c r="AY819" s="82"/>
      <c r="AZ819" s="82"/>
      <c r="BA819" s="82"/>
    </row>
    <row r="820">
      <c r="A820" s="23"/>
      <c r="B820" s="23"/>
      <c r="C820" s="23"/>
      <c r="D820" s="4"/>
      <c r="E820" s="3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82"/>
      <c r="AN820" s="83"/>
      <c r="AO820" s="84"/>
      <c r="AP820" s="82"/>
      <c r="AQ820" s="82"/>
      <c r="AR820" s="84"/>
      <c r="AS820" s="82"/>
      <c r="AT820" s="82"/>
      <c r="AU820" s="82"/>
      <c r="AV820" s="82"/>
      <c r="AW820" s="82"/>
      <c r="AX820" s="82"/>
      <c r="AY820" s="82"/>
      <c r="AZ820" s="82"/>
      <c r="BA820" s="82"/>
    </row>
    <row r="821">
      <c r="A821" s="23"/>
      <c r="B821" s="23"/>
      <c r="C821" s="23"/>
      <c r="D821" s="4"/>
      <c r="E821" s="3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82"/>
      <c r="AN821" s="83"/>
      <c r="AO821" s="84"/>
      <c r="AP821" s="82"/>
      <c r="AQ821" s="82"/>
      <c r="AR821" s="84"/>
      <c r="AS821" s="82"/>
      <c r="AT821" s="82"/>
      <c r="AU821" s="82"/>
      <c r="AV821" s="82"/>
      <c r="AW821" s="82"/>
      <c r="AX821" s="82"/>
      <c r="AY821" s="82"/>
      <c r="AZ821" s="82"/>
      <c r="BA821" s="82"/>
    </row>
    <row r="822">
      <c r="A822" s="23"/>
      <c r="B822" s="23"/>
      <c r="C822" s="23"/>
      <c r="D822" s="4"/>
      <c r="E822" s="3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82"/>
      <c r="AN822" s="83"/>
      <c r="AO822" s="84"/>
      <c r="AP822" s="82"/>
      <c r="AQ822" s="82"/>
      <c r="AR822" s="84"/>
      <c r="AS822" s="82"/>
      <c r="AT822" s="82"/>
      <c r="AU822" s="82"/>
      <c r="AV822" s="82"/>
      <c r="AW822" s="82"/>
      <c r="AX822" s="82"/>
      <c r="AY822" s="82"/>
      <c r="AZ822" s="82"/>
      <c r="BA822" s="82"/>
    </row>
    <row r="823">
      <c r="A823" s="23"/>
      <c r="B823" s="23"/>
      <c r="C823" s="23"/>
      <c r="D823" s="4"/>
      <c r="E823" s="3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82"/>
      <c r="AN823" s="83"/>
      <c r="AO823" s="84"/>
      <c r="AP823" s="82"/>
      <c r="AQ823" s="82"/>
      <c r="AR823" s="84"/>
      <c r="AS823" s="82"/>
      <c r="AT823" s="82"/>
      <c r="AU823" s="82"/>
      <c r="AV823" s="82"/>
      <c r="AW823" s="82"/>
      <c r="AX823" s="82"/>
      <c r="AY823" s="82"/>
      <c r="AZ823" s="82"/>
      <c r="BA823" s="82"/>
    </row>
    <row r="824">
      <c r="A824" s="23"/>
      <c r="B824" s="23"/>
      <c r="C824" s="23"/>
      <c r="D824" s="4"/>
      <c r="E824" s="3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82"/>
      <c r="AN824" s="83"/>
      <c r="AO824" s="84"/>
      <c r="AP824" s="82"/>
      <c r="AQ824" s="82"/>
      <c r="AR824" s="84"/>
      <c r="AS824" s="82"/>
      <c r="AT824" s="82"/>
      <c r="AU824" s="82"/>
      <c r="AV824" s="82"/>
      <c r="AW824" s="82"/>
      <c r="AX824" s="82"/>
      <c r="AY824" s="82"/>
      <c r="AZ824" s="82"/>
      <c r="BA824" s="82"/>
    </row>
    <row r="825">
      <c r="A825" s="23"/>
      <c r="B825" s="23"/>
      <c r="C825" s="23"/>
      <c r="D825" s="4"/>
      <c r="E825" s="3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82"/>
      <c r="AN825" s="83"/>
      <c r="AO825" s="84"/>
      <c r="AP825" s="82"/>
      <c r="AQ825" s="82"/>
      <c r="AR825" s="84"/>
      <c r="AS825" s="82"/>
      <c r="AT825" s="82"/>
      <c r="AU825" s="82"/>
      <c r="AV825" s="82"/>
      <c r="AW825" s="82"/>
      <c r="AX825" s="82"/>
      <c r="AY825" s="82"/>
      <c r="AZ825" s="82"/>
      <c r="BA825" s="82"/>
    </row>
    <row r="826">
      <c r="A826" s="23"/>
      <c r="B826" s="23"/>
      <c r="C826" s="23"/>
      <c r="D826" s="4"/>
      <c r="E826" s="3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82"/>
      <c r="AN826" s="83"/>
      <c r="AO826" s="84"/>
      <c r="AP826" s="82"/>
      <c r="AQ826" s="82"/>
      <c r="AR826" s="84"/>
      <c r="AS826" s="82"/>
      <c r="AT826" s="82"/>
      <c r="AU826" s="82"/>
      <c r="AV826" s="82"/>
      <c r="AW826" s="82"/>
      <c r="AX826" s="82"/>
      <c r="AY826" s="82"/>
      <c r="AZ826" s="82"/>
      <c r="BA826" s="82"/>
    </row>
    <row r="827">
      <c r="A827" s="23"/>
      <c r="B827" s="23"/>
      <c r="C827" s="23"/>
      <c r="D827" s="4"/>
      <c r="E827" s="3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82"/>
      <c r="AN827" s="83"/>
      <c r="AO827" s="84"/>
      <c r="AP827" s="82"/>
      <c r="AQ827" s="82"/>
      <c r="AR827" s="84"/>
      <c r="AS827" s="82"/>
      <c r="AT827" s="82"/>
      <c r="AU827" s="82"/>
      <c r="AV827" s="82"/>
      <c r="AW827" s="82"/>
      <c r="AX827" s="82"/>
      <c r="AY827" s="82"/>
      <c r="AZ827" s="82"/>
      <c r="BA827" s="82"/>
    </row>
    <row r="828">
      <c r="A828" s="23"/>
      <c r="B828" s="23"/>
      <c r="C828" s="23"/>
      <c r="D828" s="4"/>
      <c r="E828" s="3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82"/>
      <c r="AN828" s="83"/>
      <c r="AO828" s="84"/>
      <c r="AP828" s="82"/>
      <c r="AQ828" s="82"/>
      <c r="AR828" s="84"/>
      <c r="AS828" s="82"/>
      <c r="AT828" s="82"/>
      <c r="AU828" s="82"/>
      <c r="AV828" s="82"/>
      <c r="AW828" s="82"/>
      <c r="AX828" s="82"/>
      <c r="AY828" s="82"/>
      <c r="AZ828" s="82"/>
      <c r="BA828" s="82"/>
    </row>
    <row r="829">
      <c r="A829" s="23"/>
      <c r="B829" s="23"/>
      <c r="C829" s="23"/>
      <c r="D829" s="4"/>
      <c r="E829" s="3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82"/>
      <c r="AN829" s="83"/>
      <c r="AO829" s="84"/>
      <c r="AP829" s="82"/>
      <c r="AQ829" s="82"/>
      <c r="AR829" s="84"/>
      <c r="AS829" s="82"/>
      <c r="AT829" s="82"/>
      <c r="AU829" s="82"/>
      <c r="AV829" s="82"/>
      <c r="AW829" s="82"/>
      <c r="AX829" s="82"/>
      <c r="AY829" s="82"/>
      <c r="AZ829" s="82"/>
      <c r="BA829" s="82"/>
    </row>
    <row r="830">
      <c r="A830" s="23"/>
      <c r="B830" s="23"/>
      <c r="C830" s="23"/>
      <c r="D830" s="4"/>
      <c r="E830" s="3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82"/>
      <c r="AN830" s="83"/>
      <c r="AO830" s="84"/>
      <c r="AP830" s="82"/>
      <c r="AQ830" s="82"/>
      <c r="AR830" s="84"/>
      <c r="AS830" s="82"/>
      <c r="AT830" s="82"/>
      <c r="AU830" s="82"/>
      <c r="AV830" s="82"/>
      <c r="AW830" s="82"/>
      <c r="AX830" s="82"/>
      <c r="AY830" s="82"/>
      <c r="AZ830" s="82"/>
      <c r="BA830" s="82"/>
    </row>
    <row r="831">
      <c r="A831" s="23"/>
      <c r="B831" s="23"/>
      <c r="C831" s="23"/>
      <c r="D831" s="4"/>
      <c r="E831" s="3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82"/>
      <c r="AN831" s="83"/>
      <c r="AO831" s="84"/>
      <c r="AP831" s="82"/>
      <c r="AQ831" s="82"/>
      <c r="AR831" s="84"/>
      <c r="AS831" s="82"/>
      <c r="AT831" s="82"/>
      <c r="AU831" s="82"/>
      <c r="AV831" s="82"/>
      <c r="AW831" s="82"/>
      <c r="AX831" s="82"/>
      <c r="AY831" s="82"/>
      <c r="AZ831" s="82"/>
      <c r="BA831" s="82"/>
    </row>
    <row r="832">
      <c r="A832" s="23"/>
      <c r="B832" s="23"/>
      <c r="C832" s="23"/>
      <c r="D832" s="4"/>
      <c r="E832" s="3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82"/>
      <c r="AN832" s="83"/>
      <c r="AO832" s="84"/>
      <c r="AP832" s="82"/>
      <c r="AQ832" s="82"/>
      <c r="AR832" s="84"/>
      <c r="AS832" s="82"/>
      <c r="AT832" s="82"/>
      <c r="AU832" s="82"/>
      <c r="AV832" s="82"/>
      <c r="AW832" s="82"/>
      <c r="AX832" s="82"/>
      <c r="AY832" s="82"/>
      <c r="AZ832" s="82"/>
      <c r="BA832" s="82"/>
    </row>
    <row r="833">
      <c r="A833" s="23"/>
      <c r="B833" s="23"/>
      <c r="C833" s="23"/>
      <c r="D833" s="4"/>
      <c r="E833" s="3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82"/>
      <c r="AN833" s="83"/>
      <c r="AO833" s="84"/>
      <c r="AP833" s="82"/>
      <c r="AQ833" s="82"/>
      <c r="AR833" s="84"/>
      <c r="AS833" s="82"/>
      <c r="AT833" s="82"/>
      <c r="AU833" s="82"/>
      <c r="AV833" s="82"/>
      <c r="AW833" s="82"/>
      <c r="AX833" s="82"/>
      <c r="AY833" s="82"/>
      <c r="AZ833" s="82"/>
      <c r="BA833" s="82"/>
    </row>
    <row r="834">
      <c r="A834" s="23"/>
      <c r="B834" s="23"/>
      <c r="C834" s="23"/>
      <c r="D834" s="4"/>
      <c r="E834" s="3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82"/>
      <c r="AN834" s="83"/>
      <c r="AO834" s="84"/>
      <c r="AP834" s="82"/>
      <c r="AQ834" s="82"/>
      <c r="AR834" s="84"/>
      <c r="AS834" s="82"/>
      <c r="AT834" s="82"/>
      <c r="AU834" s="82"/>
      <c r="AV834" s="82"/>
      <c r="AW834" s="82"/>
      <c r="AX834" s="82"/>
      <c r="AY834" s="82"/>
      <c r="AZ834" s="82"/>
      <c r="BA834" s="82"/>
    </row>
    <row r="835">
      <c r="A835" s="23"/>
      <c r="B835" s="23"/>
      <c r="C835" s="23"/>
      <c r="D835" s="4"/>
      <c r="E835" s="3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82"/>
      <c r="AN835" s="83"/>
      <c r="AO835" s="84"/>
      <c r="AP835" s="82"/>
      <c r="AQ835" s="82"/>
      <c r="AR835" s="84"/>
      <c r="AS835" s="82"/>
      <c r="AT835" s="82"/>
      <c r="AU835" s="82"/>
      <c r="AV835" s="82"/>
      <c r="AW835" s="82"/>
      <c r="AX835" s="82"/>
      <c r="AY835" s="82"/>
      <c r="AZ835" s="82"/>
      <c r="BA835" s="82"/>
    </row>
    <row r="836">
      <c r="A836" s="23"/>
      <c r="B836" s="23"/>
      <c r="C836" s="23"/>
      <c r="D836" s="4"/>
      <c r="E836" s="3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82"/>
      <c r="AN836" s="83"/>
      <c r="AO836" s="84"/>
      <c r="AP836" s="82"/>
      <c r="AQ836" s="82"/>
      <c r="AR836" s="84"/>
      <c r="AS836" s="82"/>
      <c r="AT836" s="82"/>
      <c r="AU836" s="82"/>
      <c r="AV836" s="82"/>
      <c r="AW836" s="82"/>
      <c r="AX836" s="82"/>
      <c r="AY836" s="82"/>
      <c r="AZ836" s="82"/>
      <c r="BA836" s="82"/>
    </row>
    <row r="837">
      <c r="A837" s="23"/>
      <c r="B837" s="23"/>
      <c r="C837" s="23"/>
      <c r="D837" s="4"/>
      <c r="E837" s="3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82"/>
      <c r="AN837" s="83"/>
      <c r="AO837" s="84"/>
      <c r="AP837" s="82"/>
      <c r="AQ837" s="82"/>
      <c r="AR837" s="84"/>
      <c r="AS837" s="82"/>
      <c r="AT837" s="82"/>
      <c r="AU837" s="82"/>
      <c r="AV837" s="82"/>
      <c r="AW837" s="82"/>
      <c r="AX837" s="82"/>
      <c r="AY837" s="82"/>
      <c r="AZ837" s="82"/>
      <c r="BA837" s="82"/>
    </row>
    <row r="838">
      <c r="A838" s="23"/>
      <c r="B838" s="23"/>
      <c r="C838" s="23"/>
      <c r="D838" s="4"/>
      <c r="E838" s="3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82"/>
      <c r="AN838" s="83"/>
      <c r="AO838" s="84"/>
      <c r="AP838" s="82"/>
      <c r="AQ838" s="82"/>
      <c r="AR838" s="84"/>
      <c r="AS838" s="82"/>
      <c r="AT838" s="82"/>
      <c r="AU838" s="82"/>
      <c r="AV838" s="82"/>
      <c r="AW838" s="82"/>
      <c r="AX838" s="82"/>
      <c r="AY838" s="82"/>
      <c r="AZ838" s="82"/>
      <c r="BA838" s="82"/>
    </row>
    <row r="839">
      <c r="A839" s="23"/>
      <c r="B839" s="23"/>
      <c r="C839" s="23"/>
      <c r="D839" s="4"/>
      <c r="E839" s="3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82"/>
      <c r="AN839" s="83"/>
      <c r="AO839" s="84"/>
      <c r="AP839" s="82"/>
      <c r="AQ839" s="82"/>
      <c r="AR839" s="84"/>
      <c r="AS839" s="82"/>
      <c r="AT839" s="82"/>
      <c r="AU839" s="82"/>
      <c r="AV839" s="82"/>
      <c r="AW839" s="82"/>
      <c r="AX839" s="82"/>
      <c r="AY839" s="82"/>
      <c r="AZ839" s="82"/>
      <c r="BA839" s="82"/>
    </row>
    <row r="840">
      <c r="A840" s="23"/>
      <c r="B840" s="23"/>
      <c r="C840" s="23"/>
      <c r="D840" s="4"/>
      <c r="E840" s="3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82"/>
      <c r="AN840" s="83"/>
      <c r="AO840" s="84"/>
      <c r="AP840" s="82"/>
      <c r="AQ840" s="82"/>
      <c r="AR840" s="84"/>
      <c r="AS840" s="82"/>
      <c r="AT840" s="82"/>
      <c r="AU840" s="82"/>
      <c r="AV840" s="82"/>
      <c r="AW840" s="82"/>
      <c r="AX840" s="82"/>
      <c r="AY840" s="82"/>
      <c r="AZ840" s="82"/>
      <c r="BA840" s="82"/>
    </row>
    <row r="841">
      <c r="A841" s="23"/>
      <c r="B841" s="23"/>
      <c r="C841" s="23"/>
      <c r="D841" s="4"/>
      <c r="E841" s="3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82"/>
      <c r="AN841" s="83"/>
      <c r="AO841" s="84"/>
      <c r="AP841" s="82"/>
      <c r="AQ841" s="82"/>
      <c r="AR841" s="84"/>
      <c r="AS841" s="82"/>
      <c r="AT841" s="82"/>
      <c r="AU841" s="82"/>
      <c r="AV841" s="82"/>
      <c r="AW841" s="82"/>
      <c r="AX841" s="82"/>
      <c r="AY841" s="82"/>
      <c r="AZ841" s="82"/>
      <c r="BA841" s="82"/>
    </row>
    <row r="842">
      <c r="A842" s="23"/>
      <c r="B842" s="23"/>
      <c r="C842" s="23"/>
      <c r="D842" s="4"/>
      <c r="E842" s="3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82"/>
      <c r="AN842" s="83"/>
      <c r="AO842" s="84"/>
      <c r="AP842" s="82"/>
      <c r="AQ842" s="82"/>
      <c r="AR842" s="84"/>
      <c r="AS842" s="82"/>
      <c r="AT842" s="82"/>
      <c r="AU842" s="82"/>
      <c r="AV842" s="82"/>
      <c r="AW842" s="82"/>
      <c r="AX842" s="82"/>
      <c r="AY842" s="82"/>
      <c r="AZ842" s="82"/>
      <c r="BA842" s="82"/>
    </row>
    <row r="843">
      <c r="A843" s="23"/>
      <c r="B843" s="23"/>
      <c r="C843" s="23"/>
      <c r="D843" s="4"/>
      <c r="E843" s="3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82"/>
      <c r="AN843" s="83"/>
      <c r="AO843" s="84"/>
      <c r="AP843" s="82"/>
      <c r="AQ843" s="82"/>
      <c r="AR843" s="84"/>
      <c r="AS843" s="82"/>
      <c r="AT843" s="82"/>
      <c r="AU843" s="82"/>
      <c r="AV843" s="82"/>
      <c r="AW843" s="82"/>
      <c r="AX843" s="82"/>
      <c r="AY843" s="82"/>
      <c r="AZ843" s="82"/>
      <c r="BA843" s="82"/>
    </row>
    <row r="844">
      <c r="A844" s="23"/>
      <c r="B844" s="23"/>
      <c r="C844" s="23"/>
      <c r="D844" s="4"/>
      <c r="E844" s="3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82"/>
      <c r="AN844" s="83"/>
      <c r="AO844" s="84"/>
      <c r="AP844" s="82"/>
      <c r="AQ844" s="82"/>
      <c r="AR844" s="84"/>
      <c r="AS844" s="82"/>
      <c r="AT844" s="82"/>
      <c r="AU844" s="82"/>
      <c r="AV844" s="82"/>
      <c r="AW844" s="82"/>
      <c r="AX844" s="82"/>
      <c r="AY844" s="82"/>
      <c r="AZ844" s="82"/>
      <c r="BA844" s="82"/>
    </row>
    <row r="845">
      <c r="A845" s="23"/>
      <c r="B845" s="23"/>
      <c r="C845" s="23"/>
      <c r="D845" s="4"/>
      <c r="E845" s="3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82"/>
      <c r="AN845" s="83"/>
      <c r="AO845" s="84"/>
      <c r="AP845" s="82"/>
      <c r="AQ845" s="82"/>
      <c r="AR845" s="84"/>
      <c r="AS845" s="82"/>
      <c r="AT845" s="82"/>
      <c r="AU845" s="82"/>
      <c r="AV845" s="82"/>
      <c r="AW845" s="82"/>
      <c r="AX845" s="82"/>
      <c r="AY845" s="82"/>
      <c r="AZ845" s="82"/>
      <c r="BA845" s="82"/>
    </row>
    <row r="846">
      <c r="A846" s="23"/>
      <c r="B846" s="23"/>
      <c r="C846" s="23"/>
      <c r="D846" s="4"/>
      <c r="E846" s="3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82"/>
      <c r="AN846" s="83"/>
      <c r="AO846" s="84"/>
      <c r="AP846" s="82"/>
      <c r="AQ846" s="82"/>
      <c r="AR846" s="84"/>
      <c r="AS846" s="82"/>
      <c r="AT846" s="82"/>
      <c r="AU846" s="82"/>
      <c r="AV846" s="82"/>
      <c r="AW846" s="82"/>
      <c r="AX846" s="82"/>
      <c r="AY846" s="82"/>
      <c r="AZ846" s="82"/>
      <c r="BA846" s="82"/>
    </row>
    <row r="847">
      <c r="A847" s="23"/>
      <c r="B847" s="23"/>
      <c r="C847" s="23"/>
      <c r="D847" s="4"/>
      <c r="E847" s="3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82"/>
      <c r="AN847" s="83"/>
      <c r="AO847" s="84"/>
      <c r="AP847" s="82"/>
      <c r="AQ847" s="82"/>
      <c r="AR847" s="84"/>
      <c r="AS847" s="82"/>
      <c r="AT847" s="82"/>
      <c r="AU847" s="82"/>
      <c r="AV847" s="82"/>
      <c r="AW847" s="82"/>
      <c r="AX847" s="82"/>
      <c r="AY847" s="82"/>
      <c r="AZ847" s="82"/>
      <c r="BA847" s="82"/>
    </row>
    <row r="848">
      <c r="A848" s="23"/>
      <c r="B848" s="23"/>
      <c r="C848" s="23"/>
      <c r="D848" s="4"/>
      <c r="E848" s="3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82"/>
      <c r="AN848" s="83"/>
      <c r="AO848" s="84"/>
      <c r="AP848" s="82"/>
      <c r="AQ848" s="82"/>
      <c r="AR848" s="84"/>
      <c r="AS848" s="82"/>
      <c r="AT848" s="82"/>
      <c r="AU848" s="82"/>
      <c r="AV848" s="82"/>
      <c r="AW848" s="82"/>
      <c r="AX848" s="82"/>
      <c r="AY848" s="82"/>
      <c r="AZ848" s="82"/>
      <c r="BA848" s="82"/>
    </row>
    <row r="849">
      <c r="A849" s="23"/>
      <c r="B849" s="23"/>
      <c r="C849" s="23"/>
      <c r="D849" s="4"/>
      <c r="E849" s="3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82"/>
      <c r="AN849" s="83"/>
      <c r="AO849" s="84"/>
      <c r="AP849" s="82"/>
      <c r="AQ849" s="82"/>
      <c r="AR849" s="84"/>
      <c r="AS849" s="82"/>
      <c r="AT849" s="82"/>
      <c r="AU849" s="82"/>
      <c r="AV849" s="82"/>
      <c r="AW849" s="82"/>
      <c r="AX849" s="82"/>
      <c r="AY849" s="82"/>
      <c r="AZ849" s="82"/>
      <c r="BA849" s="82"/>
    </row>
    <row r="850">
      <c r="A850" s="23"/>
      <c r="B850" s="23"/>
      <c r="C850" s="23"/>
      <c r="D850" s="4"/>
      <c r="E850" s="3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82"/>
      <c r="AN850" s="83"/>
      <c r="AO850" s="84"/>
      <c r="AP850" s="82"/>
      <c r="AQ850" s="82"/>
      <c r="AR850" s="84"/>
      <c r="AS850" s="82"/>
      <c r="AT850" s="82"/>
      <c r="AU850" s="82"/>
      <c r="AV850" s="82"/>
      <c r="AW850" s="82"/>
      <c r="AX850" s="82"/>
      <c r="AY850" s="82"/>
      <c r="AZ850" s="82"/>
      <c r="BA850" s="82"/>
    </row>
    <row r="851">
      <c r="A851" s="23"/>
      <c r="B851" s="23"/>
      <c r="C851" s="23"/>
      <c r="D851" s="4"/>
      <c r="E851" s="3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82"/>
      <c r="AN851" s="83"/>
      <c r="AO851" s="84"/>
      <c r="AP851" s="82"/>
      <c r="AQ851" s="82"/>
      <c r="AR851" s="84"/>
      <c r="AS851" s="82"/>
      <c r="AT851" s="82"/>
      <c r="AU851" s="82"/>
      <c r="AV851" s="82"/>
      <c r="AW851" s="82"/>
      <c r="AX851" s="82"/>
      <c r="AY851" s="82"/>
      <c r="AZ851" s="82"/>
      <c r="BA851" s="82"/>
    </row>
    <row r="852">
      <c r="A852" s="23"/>
      <c r="B852" s="23"/>
      <c r="C852" s="23"/>
      <c r="D852" s="4"/>
      <c r="E852" s="3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82"/>
      <c r="AN852" s="83"/>
      <c r="AO852" s="84"/>
      <c r="AP852" s="82"/>
      <c r="AQ852" s="82"/>
      <c r="AR852" s="84"/>
      <c r="AS852" s="82"/>
      <c r="AT852" s="82"/>
      <c r="AU852" s="82"/>
      <c r="AV852" s="82"/>
      <c r="AW852" s="82"/>
      <c r="AX852" s="82"/>
      <c r="AY852" s="82"/>
      <c r="AZ852" s="82"/>
      <c r="BA852" s="82"/>
    </row>
    <row r="853">
      <c r="A853" s="23"/>
      <c r="B853" s="23"/>
      <c r="C853" s="23"/>
      <c r="D853" s="4"/>
      <c r="E853" s="3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82"/>
      <c r="AN853" s="83"/>
      <c r="AO853" s="84"/>
      <c r="AP853" s="82"/>
      <c r="AQ853" s="82"/>
      <c r="AR853" s="84"/>
      <c r="AS853" s="82"/>
      <c r="AT853" s="82"/>
      <c r="AU853" s="82"/>
      <c r="AV853" s="82"/>
      <c r="AW853" s="82"/>
      <c r="AX853" s="82"/>
      <c r="AY853" s="82"/>
      <c r="AZ853" s="82"/>
      <c r="BA853" s="82"/>
    </row>
    <row r="854">
      <c r="A854" s="23"/>
      <c r="B854" s="23"/>
      <c r="C854" s="23"/>
      <c r="D854" s="4"/>
      <c r="E854" s="3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82"/>
      <c r="AN854" s="83"/>
      <c r="AO854" s="84"/>
      <c r="AP854" s="82"/>
      <c r="AQ854" s="82"/>
      <c r="AR854" s="84"/>
      <c r="AS854" s="82"/>
      <c r="AT854" s="82"/>
      <c r="AU854" s="82"/>
      <c r="AV854" s="82"/>
      <c r="AW854" s="82"/>
      <c r="AX854" s="82"/>
      <c r="AY854" s="82"/>
      <c r="AZ854" s="82"/>
      <c r="BA854" s="82"/>
    </row>
    <row r="855">
      <c r="A855" s="23"/>
      <c r="B855" s="23"/>
      <c r="C855" s="23"/>
      <c r="D855" s="4"/>
      <c r="E855" s="3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82"/>
      <c r="AN855" s="83"/>
      <c r="AO855" s="84"/>
      <c r="AP855" s="82"/>
      <c r="AQ855" s="82"/>
      <c r="AR855" s="84"/>
      <c r="AS855" s="82"/>
      <c r="AT855" s="82"/>
      <c r="AU855" s="82"/>
      <c r="AV855" s="82"/>
      <c r="AW855" s="82"/>
      <c r="AX855" s="82"/>
      <c r="AY855" s="82"/>
      <c r="AZ855" s="82"/>
      <c r="BA855" s="82"/>
    </row>
    <row r="856">
      <c r="A856" s="23"/>
      <c r="B856" s="23"/>
      <c r="C856" s="23"/>
      <c r="D856" s="4"/>
      <c r="E856" s="3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82"/>
      <c r="AN856" s="83"/>
      <c r="AO856" s="84"/>
      <c r="AP856" s="82"/>
      <c r="AQ856" s="82"/>
      <c r="AR856" s="84"/>
      <c r="AS856" s="82"/>
      <c r="AT856" s="82"/>
      <c r="AU856" s="82"/>
      <c r="AV856" s="82"/>
      <c r="AW856" s="82"/>
      <c r="AX856" s="82"/>
      <c r="AY856" s="82"/>
      <c r="AZ856" s="82"/>
      <c r="BA856" s="82"/>
    </row>
    <row r="857">
      <c r="A857" s="23"/>
      <c r="B857" s="23"/>
      <c r="C857" s="23"/>
      <c r="D857" s="4"/>
      <c r="E857" s="3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82"/>
      <c r="AN857" s="83"/>
      <c r="AO857" s="84"/>
      <c r="AP857" s="82"/>
      <c r="AQ857" s="82"/>
      <c r="AR857" s="84"/>
      <c r="AS857" s="82"/>
      <c r="AT857" s="82"/>
      <c r="AU857" s="82"/>
      <c r="AV857" s="82"/>
      <c r="AW857" s="82"/>
      <c r="AX857" s="82"/>
      <c r="AY857" s="82"/>
      <c r="AZ857" s="82"/>
      <c r="BA857" s="82"/>
    </row>
    <row r="858">
      <c r="A858" s="23"/>
      <c r="B858" s="23"/>
      <c r="C858" s="23"/>
      <c r="D858" s="4"/>
      <c r="E858" s="3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82"/>
      <c r="AN858" s="83"/>
      <c r="AO858" s="84"/>
      <c r="AP858" s="82"/>
      <c r="AQ858" s="82"/>
      <c r="AR858" s="84"/>
      <c r="AS858" s="82"/>
      <c r="AT858" s="82"/>
      <c r="AU858" s="82"/>
      <c r="AV858" s="82"/>
      <c r="AW858" s="82"/>
      <c r="AX858" s="82"/>
      <c r="AY858" s="82"/>
      <c r="AZ858" s="82"/>
      <c r="BA858" s="82"/>
    </row>
    <row r="859">
      <c r="A859" s="23"/>
      <c r="B859" s="23"/>
      <c r="C859" s="23"/>
      <c r="D859" s="4"/>
      <c r="E859" s="3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82"/>
      <c r="AN859" s="83"/>
      <c r="AO859" s="84"/>
      <c r="AP859" s="82"/>
      <c r="AQ859" s="82"/>
      <c r="AR859" s="84"/>
      <c r="AS859" s="82"/>
      <c r="AT859" s="82"/>
      <c r="AU859" s="82"/>
      <c r="AV859" s="82"/>
      <c r="AW859" s="82"/>
      <c r="AX859" s="82"/>
      <c r="AY859" s="82"/>
      <c r="AZ859" s="82"/>
      <c r="BA859" s="82"/>
    </row>
    <row r="860">
      <c r="A860" s="23"/>
      <c r="B860" s="23"/>
      <c r="C860" s="23"/>
      <c r="D860" s="4"/>
      <c r="E860" s="3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82"/>
      <c r="AN860" s="83"/>
      <c r="AO860" s="84"/>
      <c r="AP860" s="82"/>
      <c r="AQ860" s="82"/>
      <c r="AR860" s="84"/>
      <c r="AS860" s="82"/>
      <c r="AT860" s="82"/>
      <c r="AU860" s="82"/>
      <c r="AV860" s="82"/>
      <c r="AW860" s="82"/>
      <c r="AX860" s="82"/>
      <c r="AY860" s="82"/>
      <c r="AZ860" s="82"/>
      <c r="BA860" s="82"/>
    </row>
    <row r="861">
      <c r="A861" s="23"/>
      <c r="B861" s="23"/>
      <c r="C861" s="23"/>
      <c r="D861" s="4"/>
      <c r="E861" s="3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82"/>
      <c r="AN861" s="83"/>
      <c r="AO861" s="84"/>
      <c r="AP861" s="82"/>
      <c r="AQ861" s="82"/>
      <c r="AR861" s="84"/>
      <c r="AS861" s="82"/>
      <c r="AT861" s="82"/>
      <c r="AU861" s="82"/>
      <c r="AV861" s="82"/>
      <c r="AW861" s="82"/>
      <c r="AX861" s="82"/>
      <c r="AY861" s="82"/>
      <c r="AZ861" s="82"/>
      <c r="BA861" s="82"/>
    </row>
    <row r="862">
      <c r="A862" s="23"/>
      <c r="B862" s="23"/>
      <c r="C862" s="23"/>
      <c r="D862" s="4"/>
      <c r="E862" s="3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82"/>
      <c r="AN862" s="83"/>
      <c r="AO862" s="84"/>
      <c r="AP862" s="82"/>
      <c r="AQ862" s="82"/>
      <c r="AR862" s="84"/>
      <c r="AS862" s="82"/>
      <c r="AT862" s="82"/>
      <c r="AU862" s="82"/>
      <c r="AV862" s="82"/>
      <c r="AW862" s="82"/>
      <c r="AX862" s="82"/>
      <c r="AY862" s="82"/>
      <c r="AZ862" s="82"/>
      <c r="BA862" s="82"/>
    </row>
    <row r="863">
      <c r="A863" s="23"/>
      <c r="B863" s="23"/>
      <c r="C863" s="23"/>
      <c r="D863" s="4"/>
      <c r="E863" s="3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82"/>
      <c r="AN863" s="83"/>
      <c r="AO863" s="84"/>
      <c r="AP863" s="82"/>
      <c r="AQ863" s="82"/>
      <c r="AR863" s="84"/>
      <c r="AS863" s="82"/>
      <c r="AT863" s="82"/>
      <c r="AU863" s="82"/>
      <c r="AV863" s="82"/>
      <c r="AW863" s="82"/>
      <c r="AX863" s="82"/>
      <c r="AY863" s="82"/>
      <c r="AZ863" s="82"/>
      <c r="BA863" s="82"/>
    </row>
    <row r="864">
      <c r="A864" s="23"/>
      <c r="B864" s="23"/>
      <c r="C864" s="23"/>
      <c r="D864" s="4"/>
      <c r="E864" s="3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82"/>
      <c r="AN864" s="83"/>
      <c r="AO864" s="84"/>
      <c r="AP864" s="82"/>
      <c r="AQ864" s="82"/>
      <c r="AR864" s="84"/>
      <c r="AS864" s="82"/>
      <c r="AT864" s="82"/>
      <c r="AU864" s="82"/>
      <c r="AV864" s="82"/>
      <c r="AW864" s="82"/>
      <c r="AX864" s="82"/>
      <c r="AY864" s="82"/>
      <c r="AZ864" s="82"/>
      <c r="BA864" s="82"/>
    </row>
    <row r="865">
      <c r="A865" s="23"/>
      <c r="B865" s="23"/>
      <c r="C865" s="23"/>
      <c r="D865" s="4"/>
      <c r="E865" s="3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82"/>
      <c r="AN865" s="83"/>
      <c r="AO865" s="84"/>
      <c r="AP865" s="82"/>
      <c r="AQ865" s="82"/>
      <c r="AR865" s="84"/>
      <c r="AS865" s="82"/>
      <c r="AT865" s="82"/>
      <c r="AU865" s="82"/>
      <c r="AV865" s="82"/>
      <c r="AW865" s="82"/>
      <c r="AX865" s="82"/>
      <c r="AY865" s="82"/>
      <c r="AZ865" s="82"/>
      <c r="BA865" s="82"/>
    </row>
    <row r="866">
      <c r="A866" s="23"/>
      <c r="B866" s="23"/>
      <c r="C866" s="23"/>
      <c r="D866" s="4"/>
      <c r="E866" s="3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82"/>
      <c r="AN866" s="83"/>
      <c r="AO866" s="84"/>
      <c r="AP866" s="82"/>
      <c r="AQ866" s="82"/>
      <c r="AR866" s="84"/>
      <c r="AS866" s="82"/>
      <c r="AT866" s="82"/>
      <c r="AU866" s="82"/>
      <c r="AV866" s="82"/>
      <c r="AW866" s="82"/>
      <c r="AX866" s="82"/>
      <c r="AY866" s="82"/>
      <c r="AZ866" s="82"/>
      <c r="BA866" s="82"/>
    </row>
    <row r="867">
      <c r="A867" s="23"/>
      <c r="B867" s="23"/>
      <c r="C867" s="23"/>
      <c r="D867" s="4"/>
      <c r="E867" s="3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82"/>
      <c r="AN867" s="83"/>
      <c r="AO867" s="84"/>
      <c r="AP867" s="82"/>
      <c r="AQ867" s="82"/>
      <c r="AR867" s="84"/>
      <c r="AS867" s="82"/>
      <c r="AT867" s="82"/>
      <c r="AU867" s="82"/>
      <c r="AV867" s="82"/>
      <c r="AW867" s="82"/>
      <c r="AX867" s="82"/>
      <c r="AY867" s="82"/>
      <c r="AZ867" s="82"/>
      <c r="BA867" s="82"/>
    </row>
    <row r="868">
      <c r="A868" s="23"/>
      <c r="B868" s="23"/>
      <c r="C868" s="23"/>
      <c r="D868" s="4"/>
      <c r="E868" s="3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82"/>
      <c r="AN868" s="83"/>
      <c r="AO868" s="84"/>
      <c r="AP868" s="82"/>
      <c r="AQ868" s="82"/>
      <c r="AR868" s="84"/>
      <c r="AS868" s="82"/>
      <c r="AT868" s="82"/>
      <c r="AU868" s="82"/>
      <c r="AV868" s="82"/>
      <c r="AW868" s="82"/>
      <c r="AX868" s="82"/>
      <c r="AY868" s="82"/>
      <c r="AZ868" s="82"/>
      <c r="BA868" s="82"/>
    </row>
    <row r="869">
      <c r="A869" s="23"/>
      <c r="B869" s="23"/>
      <c r="C869" s="23"/>
      <c r="D869" s="4"/>
      <c r="E869" s="3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82"/>
      <c r="AN869" s="83"/>
      <c r="AO869" s="84"/>
      <c r="AP869" s="82"/>
      <c r="AQ869" s="82"/>
      <c r="AR869" s="84"/>
      <c r="AS869" s="82"/>
      <c r="AT869" s="82"/>
      <c r="AU869" s="82"/>
      <c r="AV869" s="82"/>
      <c r="AW869" s="82"/>
      <c r="AX869" s="82"/>
      <c r="AY869" s="82"/>
      <c r="AZ869" s="82"/>
      <c r="BA869" s="82"/>
    </row>
    <row r="870">
      <c r="A870" s="23"/>
      <c r="B870" s="23"/>
      <c r="C870" s="23"/>
      <c r="D870" s="4"/>
      <c r="E870" s="3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82"/>
      <c r="AN870" s="83"/>
      <c r="AO870" s="84"/>
      <c r="AP870" s="82"/>
      <c r="AQ870" s="82"/>
      <c r="AR870" s="84"/>
      <c r="AS870" s="82"/>
      <c r="AT870" s="82"/>
      <c r="AU870" s="82"/>
      <c r="AV870" s="82"/>
      <c r="AW870" s="82"/>
      <c r="AX870" s="82"/>
      <c r="AY870" s="82"/>
      <c r="AZ870" s="82"/>
      <c r="BA870" s="82"/>
    </row>
    <row r="871">
      <c r="A871" s="23"/>
      <c r="B871" s="23"/>
      <c r="C871" s="23"/>
      <c r="D871" s="4"/>
      <c r="E871" s="3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82"/>
      <c r="AN871" s="83"/>
      <c r="AO871" s="84"/>
      <c r="AP871" s="82"/>
      <c r="AQ871" s="82"/>
      <c r="AR871" s="84"/>
      <c r="AS871" s="82"/>
      <c r="AT871" s="82"/>
      <c r="AU871" s="82"/>
      <c r="AV871" s="82"/>
      <c r="AW871" s="82"/>
      <c r="AX871" s="82"/>
      <c r="AY871" s="82"/>
      <c r="AZ871" s="82"/>
      <c r="BA871" s="82"/>
    </row>
    <row r="872">
      <c r="A872" s="23"/>
      <c r="B872" s="23"/>
      <c r="C872" s="23"/>
      <c r="D872" s="4"/>
      <c r="E872" s="3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82"/>
      <c r="AN872" s="83"/>
      <c r="AO872" s="84"/>
      <c r="AP872" s="82"/>
      <c r="AQ872" s="82"/>
      <c r="AR872" s="84"/>
      <c r="AS872" s="82"/>
      <c r="AT872" s="82"/>
      <c r="AU872" s="82"/>
      <c r="AV872" s="82"/>
      <c r="AW872" s="82"/>
      <c r="AX872" s="82"/>
      <c r="AY872" s="82"/>
      <c r="AZ872" s="82"/>
      <c r="BA872" s="82"/>
    </row>
    <row r="873">
      <c r="A873" s="23"/>
      <c r="B873" s="23"/>
      <c r="C873" s="23"/>
      <c r="D873" s="4"/>
      <c r="E873" s="3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82"/>
      <c r="AN873" s="83"/>
      <c r="AO873" s="84"/>
      <c r="AP873" s="82"/>
      <c r="AQ873" s="82"/>
      <c r="AR873" s="84"/>
      <c r="AS873" s="82"/>
      <c r="AT873" s="82"/>
      <c r="AU873" s="82"/>
      <c r="AV873" s="82"/>
      <c r="AW873" s="82"/>
      <c r="AX873" s="82"/>
      <c r="AY873" s="82"/>
      <c r="AZ873" s="82"/>
      <c r="BA873" s="82"/>
    </row>
    <row r="874">
      <c r="A874" s="23"/>
      <c r="B874" s="23"/>
      <c r="C874" s="23"/>
      <c r="D874" s="4"/>
      <c r="E874" s="3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82"/>
      <c r="AN874" s="83"/>
      <c r="AO874" s="84"/>
      <c r="AP874" s="82"/>
      <c r="AQ874" s="82"/>
      <c r="AR874" s="84"/>
      <c r="AS874" s="82"/>
      <c r="AT874" s="82"/>
      <c r="AU874" s="82"/>
      <c r="AV874" s="82"/>
      <c r="AW874" s="82"/>
      <c r="AX874" s="82"/>
      <c r="AY874" s="82"/>
      <c r="AZ874" s="82"/>
      <c r="BA874" s="82"/>
    </row>
    <row r="875">
      <c r="A875" s="23"/>
      <c r="B875" s="23"/>
      <c r="C875" s="23"/>
      <c r="D875" s="4"/>
      <c r="E875" s="3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82"/>
      <c r="AN875" s="83"/>
      <c r="AO875" s="84"/>
      <c r="AP875" s="82"/>
      <c r="AQ875" s="82"/>
      <c r="AR875" s="84"/>
      <c r="AS875" s="82"/>
      <c r="AT875" s="82"/>
      <c r="AU875" s="82"/>
      <c r="AV875" s="82"/>
      <c r="AW875" s="82"/>
      <c r="AX875" s="82"/>
      <c r="AY875" s="82"/>
      <c r="AZ875" s="82"/>
      <c r="BA875" s="82"/>
    </row>
    <row r="876">
      <c r="A876" s="23"/>
      <c r="B876" s="23"/>
      <c r="C876" s="23"/>
      <c r="D876" s="4"/>
      <c r="E876" s="3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82"/>
      <c r="AN876" s="83"/>
      <c r="AO876" s="84"/>
      <c r="AP876" s="82"/>
      <c r="AQ876" s="82"/>
      <c r="AR876" s="84"/>
      <c r="AS876" s="82"/>
      <c r="AT876" s="82"/>
      <c r="AU876" s="82"/>
      <c r="AV876" s="82"/>
      <c r="AW876" s="82"/>
      <c r="AX876" s="82"/>
      <c r="AY876" s="82"/>
      <c r="AZ876" s="82"/>
      <c r="BA876" s="82"/>
    </row>
    <row r="877">
      <c r="A877" s="23"/>
      <c r="B877" s="23"/>
      <c r="C877" s="23"/>
      <c r="D877" s="4"/>
      <c r="E877" s="3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82"/>
      <c r="AN877" s="83"/>
      <c r="AO877" s="84"/>
      <c r="AP877" s="82"/>
      <c r="AQ877" s="82"/>
      <c r="AR877" s="84"/>
      <c r="AS877" s="82"/>
      <c r="AT877" s="82"/>
      <c r="AU877" s="82"/>
      <c r="AV877" s="82"/>
      <c r="AW877" s="82"/>
      <c r="AX877" s="82"/>
      <c r="AY877" s="82"/>
      <c r="AZ877" s="82"/>
      <c r="BA877" s="82"/>
    </row>
    <row r="878">
      <c r="A878" s="23"/>
      <c r="B878" s="23"/>
      <c r="C878" s="23"/>
      <c r="D878" s="4"/>
      <c r="E878" s="3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82"/>
      <c r="AN878" s="83"/>
      <c r="AO878" s="84"/>
      <c r="AP878" s="82"/>
      <c r="AQ878" s="82"/>
      <c r="AR878" s="84"/>
      <c r="AS878" s="82"/>
      <c r="AT878" s="82"/>
      <c r="AU878" s="82"/>
      <c r="AV878" s="82"/>
      <c r="AW878" s="82"/>
      <c r="AX878" s="82"/>
      <c r="AY878" s="82"/>
      <c r="AZ878" s="82"/>
      <c r="BA878" s="82"/>
    </row>
    <row r="879">
      <c r="A879" s="23"/>
      <c r="B879" s="23"/>
      <c r="C879" s="23"/>
      <c r="D879" s="4"/>
      <c r="E879" s="3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82"/>
      <c r="AN879" s="83"/>
      <c r="AO879" s="84"/>
      <c r="AP879" s="82"/>
      <c r="AQ879" s="82"/>
      <c r="AR879" s="84"/>
      <c r="AS879" s="82"/>
      <c r="AT879" s="82"/>
      <c r="AU879" s="82"/>
      <c r="AV879" s="82"/>
      <c r="AW879" s="82"/>
      <c r="AX879" s="82"/>
      <c r="AY879" s="82"/>
      <c r="AZ879" s="82"/>
      <c r="BA879" s="82"/>
    </row>
    <row r="880">
      <c r="A880" s="23"/>
      <c r="B880" s="23"/>
      <c r="C880" s="23"/>
      <c r="D880" s="4"/>
      <c r="E880" s="3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82"/>
      <c r="AN880" s="83"/>
      <c r="AO880" s="84"/>
      <c r="AP880" s="82"/>
      <c r="AQ880" s="82"/>
      <c r="AR880" s="84"/>
      <c r="AS880" s="82"/>
      <c r="AT880" s="82"/>
      <c r="AU880" s="82"/>
      <c r="AV880" s="82"/>
      <c r="AW880" s="82"/>
      <c r="AX880" s="82"/>
      <c r="AY880" s="82"/>
      <c r="AZ880" s="82"/>
      <c r="BA880" s="82"/>
    </row>
    <row r="881">
      <c r="A881" s="23"/>
      <c r="B881" s="23"/>
      <c r="C881" s="23"/>
      <c r="D881" s="4"/>
      <c r="E881" s="3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82"/>
      <c r="AN881" s="83"/>
      <c r="AO881" s="84"/>
      <c r="AP881" s="82"/>
      <c r="AQ881" s="82"/>
      <c r="AR881" s="84"/>
      <c r="AS881" s="82"/>
      <c r="AT881" s="82"/>
      <c r="AU881" s="82"/>
      <c r="AV881" s="82"/>
      <c r="AW881" s="82"/>
      <c r="AX881" s="82"/>
      <c r="AY881" s="82"/>
      <c r="AZ881" s="82"/>
      <c r="BA881" s="82"/>
    </row>
    <row r="882">
      <c r="A882" s="23"/>
      <c r="B882" s="23"/>
      <c r="C882" s="23"/>
      <c r="D882" s="4"/>
      <c r="E882" s="3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82"/>
      <c r="AN882" s="83"/>
      <c r="AO882" s="84"/>
      <c r="AP882" s="82"/>
      <c r="AQ882" s="82"/>
      <c r="AR882" s="84"/>
      <c r="AS882" s="82"/>
      <c r="AT882" s="82"/>
      <c r="AU882" s="82"/>
      <c r="AV882" s="82"/>
      <c r="AW882" s="82"/>
      <c r="AX882" s="82"/>
      <c r="AY882" s="82"/>
      <c r="AZ882" s="82"/>
      <c r="BA882" s="82"/>
    </row>
    <row r="883">
      <c r="A883" s="23"/>
      <c r="B883" s="23"/>
      <c r="C883" s="23"/>
      <c r="D883" s="4"/>
      <c r="E883" s="3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82"/>
      <c r="AN883" s="83"/>
      <c r="AO883" s="84"/>
      <c r="AP883" s="82"/>
      <c r="AQ883" s="82"/>
      <c r="AR883" s="84"/>
      <c r="AS883" s="82"/>
      <c r="AT883" s="82"/>
      <c r="AU883" s="82"/>
      <c r="AV883" s="82"/>
      <c r="AW883" s="82"/>
      <c r="AX883" s="82"/>
      <c r="AY883" s="82"/>
      <c r="AZ883" s="82"/>
      <c r="BA883" s="82"/>
    </row>
    <row r="884">
      <c r="A884" s="23"/>
      <c r="B884" s="23"/>
      <c r="C884" s="23"/>
      <c r="D884" s="4"/>
      <c r="E884" s="3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82"/>
      <c r="AN884" s="83"/>
      <c r="AO884" s="84"/>
      <c r="AP884" s="82"/>
      <c r="AQ884" s="82"/>
      <c r="AR884" s="84"/>
      <c r="AS884" s="82"/>
      <c r="AT884" s="82"/>
      <c r="AU884" s="82"/>
      <c r="AV884" s="82"/>
      <c r="AW884" s="82"/>
      <c r="AX884" s="82"/>
      <c r="AY884" s="82"/>
      <c r="AZ884" s="82"/>
      <c r="BA884" s="82"/>
    </row>
    <row r="885">
      <c r="A885" s="23"/>
      <c r="B885" s="23"/>
      <c r="C885" s="23"/>
      <c r="D885" s="4"/>
      <c r="E885" s="3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82"/>
      <c r="AN885" s="83"/>
      <c r="AO885" s="84"/>
      <c r="AP885" s="82"/>
      <c r="AQ885" s="82"/>
      <c r="AR885" s="84"/>
      <c r="AS885" s="82"/>
      <c r="AT885" s="82"/>
      <c r="AU885" s="82"/>
      <c r="AV885" s="82"/>
      <c r="AW885" s="82"/>
      <c r="AX885" s="82"/>
      <c r="AY885" s="82"/>
      <c r="AZ885" s="82"/>
      <c r="BA885" s="82"/>
    </row>
    <row r="886">
      <c r="A886" s="23"/>
      <c r="B886" s="23"/>
      <c r="C886" s="23"/>
      <c r="D886" s="4"/>
      <c r="E886" s="3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82"/>
      <c r="AN886" s="83"/>
      <c r="AO886" s="84"/>
      <c r="AP886" s="82"/>
      <c r="AQ886" s="82"/>
      <c r="AR886" s="84"/>
      <c r="AS886" s="82"/>
      <c r="AT886" s="82"/>
      <c r="AU886" s="82"/>
      <c r="AV886" s="82"/>
      <c r="AW886" s="82"/>
      <c r="AX886" s="82"/>
      <c r="AY886" s="82"/>
      <c r="AZ886" s="82"/>
      <c r="BA886" s="82"/>
    </row>
    <row r="887">
      <c r="A887" s="23"/>
      <c r="B887" s="23"/>
      <c r="C887" s="23"/>
      <c r="D887" s="4"/>
      <c r="E887" s="3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82"/>
      <c r="AN887" s="83"/>
      <c r="AO887" s="84"/>
      <c r="AP887" s="82"/>
      <c r="AQ887" s="82"/>
      <c r="AR887" s="84"/>
      <c r="AS887" s="82"/>
      <c r="AT887" s="82"/>
      <c r="AU887" s="82"/>
      <c r="AV887" s="82"/>
      <c r="AW887" s="82"/>
      <c r="AX887" s="82"/>
      <c r="AY887" s="82"/>
      <c r="AZ887" s="82"/>
      <c r="BA887" s="82"/>
    </row>
  </sheetData>
  <mergeCells count="30">
    <mergeCell ref="A1:C1"/>
    <mergeCell ref="L2:M2"/>
    <mergeCell ref="N2:O2"/>
    <mergeCell ref="P2:U2"/>
    <mergeCell ref="V2:AC2"/>
    <mergeCell ref="AD2:AD3"/>
    <mergeCell ref="AE2:AE3"/>
    <mergeCell ref="AF1:AF3"/>
    <mergeCell ref="AG2:AG3"/>
    <mergeCell ref="AH2:AH3"/>
    <mergeCell ref="AI2:AI3"/>
    <mergeCell ref="AJ2:AJ3"/>
    <mergeCell ref="AK2:AK3"/>
    <mergeCell ref="AL2:AL3"/>
    <mergeCell ref="P45:Q45"/>
    <mergeCell ref="AT2:AT3"/>
    <mergeCell ref="AU2:AU3"/>
    <mergeCell ref="AV2:AV3"/>
    <mergeCell ref="AW2:AW3"/>
    <mergeCell ref="AX2:AX3"/>
    <mergeCell ref="AY2:AY3"/>
    <mergeCell ref="AZ2:AZ3"/>
    <mergeCell ref="BA2:BA3"/>
    <mergeCell ref="AM2:AM3"/>
    <mergeCell ref="AN2:AN3"/>
    <mergeCell ref="AO2:AO3"/>
    <mergeCell ref="AP2:AP3"/>
    <mergeCell ref="AQ2:AQ3"/>
    <mergeCell ref="AR2:AR3"/>
    <mergeCell ref="AS2:AS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4.5"/>
    <col customWidth="1" min="3" max="9" width="12.0"/>
  </cols>
  <sheetData>
    <row r="1">
      <c r="A1" s="121"/>
      <c r="B1" s="122"/>
      <c r="C1" s="123" t="s">
        <v>63</v>
      </c>
      <c r="G1" s="123" t="s">
        <v>64</v>
      </c>
    </row>
    <row r="2">
      <c r="A2" s="124" t="s">
        <v>65</v>
      </c>
      <c r="B2" s="125"/>
      <c r="C2" s="126" t="str">
        <f t="array" ref="C2">TEXT(DATE(2024, MATCH(E2, {"January","February","March","April","May","June","July","August","September","October","November","December"}, 0) - 1, 1), "mmmm")</f>
        <v>February</v>
      </c>
      <c r="D2" s="127"/>
      <c r="E2" s="126" t="str">
        <f t="array" ref="E2">TEXT(DATE(2024, MATCH(G2, {"January","February","March","April","May","June","July","August","September","October","November","December"}, 0) - 1, 1), "mmmm")</f>
        <v>March</v>
      </c>
      <c r="F2" s="127"/>
      <c r="G2" s="126" t="str">
        <f t="array" ref="G2">TEXT(DATE(2024, MATCH(G1, {"January","February","March","April","May","June","July","August","September","October","November","December"}, 0) - 1, 1), "mmmm")</f>
        <v>April</v>
      </c>
      <c r="H2" s="127"/>
      <c r="I2" s="128" t="s">
        <v>66</v>
      </c>
    </row>
    <row r="3">
      <c r="A3" s="129" t="s">
        <v>16</v>
      </c>
      <c r="B3" s="130" t="s">
        <v>18</v>
      </c>
      <c r="C3" s="131" t="s">
        <v>67</v>
      </c>
      <c r="D3" s="131" t="s">
        <v>41</v>
      </c>
      <c r="E3" s="132" t="s">
        <v>67</v>
      </c>
      <c r="F3" s="133" t="s">
        <v>41</v>
      </c>
      <c r="G3" s="134" t="s">
        <v>67</v>
      </c>
      <c r="H3" s="135" t="s">
        <v>41</v>
      </c>
      <c r="I3" s="25"/>
    </row>
    <row r="4">
      <c r="A4" s="136" t="str">
        <f>Summary!A4</f>
        <v/>
      </c>
      <c r="B4" s="137" t="str">
        <f>Summary!C4</f>
        <v/>
      </c>
      <c r="C4" s="138"/>
      <c r="D4" s="139"/>
      <c r="E4" s="140"/>
      <c r="F4" s="141"/>
      <c r="G4" s="142"/>
      <c r="H4" s="143"/>
      <c r="I4" s="144">
        <f t="shared" ref="I4:I18" si="1">ABS(IFERROR(AVERAGE(D4,F4,H4)/AVERAGE(C4,E4,G4), 0))</f>
        <v>0</v>
      </c>
    </row>
    <row r="5">
      <c r="A5" s="136" t="str">
        <f>Summary!A5</f>
        <v/>
      </c>
      <c r="B5" s="137" t="str">
        <f>Summary!C5</f>
        <v/>
      </c>
      <c r="C5" s="138"/>
      <c r="D5" s="139"/>
      <c r="E5" s="140"/>
      <c r="F5" s="141"/>
      <c r="G5" s="142"/>
      <c r="H5" s="143"/>
      <c r="I5" s="144">
        <f t="shared" si="1"/>
        <v>0</v>
      </c>
    </row>
    <row r="6">
      <c r="A6" s="136" t="str">
        <f>Summary!A6</f>
        <v/>
      </c>
      <c r="B6" s="137" t="str">
        <f>Summary!C6</f>
        <v/>
      </c>
      <c r="C6" s="138"/>
      <c r="D6" s="139"/>
      <c r="E6" s="140"/>
      <c r="F6" s="141"/>
      <c r="G6" s="142"/>
      <c r="H6" s="143"/>
      <c r="I6" s="144">
        <f t="shared" si="1"/>
        <v>0</v>
      </c>
    </row>
    <row r="7">
      <c r="A7" s="136" t="str">
        <f>Summary!A7</f>
        <v/>
      </c>
      <c r="B7" s="137" t="str">
        <f>Summary!C7</f>
        <v/>
      </c>
      <c r="C7" s="138"/>
      <c r="D7" s="139"/>
      <c r="E7" s="140"/>
      <c r="F7" s="141"/>
      <c r="G7" s="142"/>
      <c r="H7" s="143"/>
      <c r="I7" s="144">
        <f t="shared" si="1"/>
        <v>0</v>
      </c>
    </row>
    <row r="8">
      <c r="A8" s="136" t="str">
        <f>Summary!A8</f>
        <v/>
      </c>
      <c r="B8" s="137" t="str">
        <f>Summary!C8</f>
        <v/>
      </c>
      <c r="C8" s="138"/>
      <c r="D8" s="139"/>
      <c r="E8" s="140"/>
      <c r="F8" s="141"/>
      <c r="G8" s="142"/>
      <c r="H8" s="143"/>
      <c r="I8" s="144">
        <f t="shared" si="1"/>
        <v>0</v>
      </c>
    </row>
    <row r="9">
      <c r="A9" s="136" t="str">
        <f>Summary!A9</f>
        <v/>
      </c>
      <c r="B9" s="137" t="str">
        <f>Summary!C9</f>
        <v/>
      </c>
      <c r="C9" s="138"/>
      <c r="D9" s="139"/>
      <c r="E9" s="140"/>
      <c r="F9" s="141"/>
      <c r="G9" s="142"/>
      <c r="H9" s="143"/>
      <c r="I9" s="144">
        <f t="shared" si="1"/>
        <v>0</v>
      </c>
    </row>
    <row r="10">
      <c r="A10" s="136" t="str">
        <f>Summary!A10</f>
        <v/>
      </c>
      <c r="B10" s="137" t="str">
        <f>Summary!C10</f>
        <v/>
      </c>
      <c r="C10" s="138"/>
      <c r="D10" s="139"/>
      <c r="E10" s="140"/>
      <c r="F10" s="141"/>
      <c r="G10" s="142"/>
      <c r="H10" s="143"/>
      <c r="I10" s="144">
        <f t="shared" si="1"/>
        <v>0</v>
      </c>
    </row>
    <row r="11">
      <c r="A11" s="136" t="str">
        <f>Summary!A11</f>
        <v/>
      </c>
      <c r="B11" s="137" t="str">
        <f>Summary!C11</f>
        <v/>
      </c>
      <c r="C11" s="138"/>
      <c r="D11" s="139"/>
      <c r="E11" s="140"/>
      <c r="F11" s="141"/>
      <c r="G11" s="142"/>
      <c r="H11" s="143"/>
      <c r="I11" s="144">
        <f t="shared" si="1"/>
        <v>0</v>
      </c>
    </row>
    <row r="12">
      <c r="A12" s="136" t="str">
        <f>Summary!A12</f>
        <v/>
      </c>
      <c r="B12" s="137" t="str">
        <f>Summary!C12</f>
        <v/>
      </c>
      <c r="C12" s="138"/>
      <c r="D12" s="139"/>
      <c r="E12" s="140"/>
      <c r="F12" s="141"/>
      <c r="G12" s="142"/>
      <c r="H12" s="143"/>
      <c r="I12" s="144">
        <f t="shared" si="1"/>
        <v>0</v>
      </c>
    </row>
    <row r="13">
      <c r="A13" s="136" t="str">
        <f>Summary!A13</f>
        <v/>
      </c>
      <c r="B13" s="137" t="str">
        <f>Summary!C13</f>
        <v/>
      </c>
      <c r="C13" s="138"/>
      <c r="D13" s="139"/>
      <c r="E13" s="140"/>
      <c r="F13" s="141"/>
      <c r="G13" s="142"/>
      <c r="H13" s="143"/>
      <c r="I13" s="144">
        <f t="shared" si="1"/>
        <v>0</v>
      </c>
    </row>
    <row r="14">
      <c r="A14" s="136" t="str">
        <f>Summary!A14</f>
        <v/>
      </c>
      <c r="B14" s="137" t="str">
        <f>Summary!C14</f>
        <v/>
      </c>
      <c r="C14" s="138"/>
      <c r="D14" s="139"/>
      <c r="E14" s="140"/>
      <c r="F14" s="141"/>
      <c r="G14" s="142"/>
      <c r="H14" s="143"/>
      <c r="I14" s="144">
        <f t="shared" si="1"/>
        <v>0</v>
      </c>
    </row>
    <row r="15">
      <c r="A15" s="136" t="str">
        <f>Summary!A15</f>
        <v/>
      </c>
      <c r="B15" s="137" t="str">
        <f>Summary!C15</f>
        <v/>
      </c>
      <c r="C15" s="138"/>
      <c r="D15" s="139"/>
      <c r="E15" s="140"/>
      <c r="F15" s="141"/>
      <c r="G15" s="142"/>
      <c r="H15" s="143"/>
      <c r="I15" s="144">
        <f t="shared" si="1"/>
        <v>0</v>
      </c>
    </row>
    <row r="16">
      <c r="A16" s="136" t="str">
        <f>Summary!A16</f>
        <v/>
      </c>
      <c r="B16" s="137" t="str">
        <f>Summary!C16</f>
        <v/>
      </c>
      <c r="C16" s="138"/>
      <c r="D16" s="139"/>
      <c r="E16" s="140"/>
      <c r="F16" s="141"/>
      <c r="G16" s="142"/>
      <c r="H16" s="143"/>
      <c r="I16" s="144">
        <f t="shared" si="1"/>
        <v>0</v>
      </c>
    </row>
    <row r="17">
      <c r="A17" s="136" t="str">
        <f>Summary!A17</f>
        <v/>
      </c>
      <c r="B17" s="137" t="str">
        <f>Summary!C17</f>
        <v/>
      </c>
      <c r="C17" s="138"/>
      <c r="D17" s="139"/>
      <c r="E17" s="140"/>
      <c r="F17" s="141"/>
      <c r="G17" s="142"/>
      <c r="H17" s="143"/>
      <c r="I17" s="144">
        <f t="shared" si="1"/>
        <v>0</v>
      </c>
    </row>
    <row r="18">
      <c r="A18" s="136" t="str">
        <f>Summary!A18</f>
        <v/>
      </c>
      <c r="B18" s="137" t="str">
        <f>Summary!C18</f>
        <v/>
      </c>
      <c r="C18" s="145"/>
      <c r="D18" s="146"/>
      <c r="E18" s="147"/>
      <c r="F18" s="148"/>
      <c r="G18" s="149"/>
      <c r="H18" s="150"/>
      <c r="I18" s="144">
        <f t="shared" si="1"/>
        <v>0</v>
      </c>
    </row>
    <row r="19">
      <c r="A19" s="151"/>
      <c r="B19" s="151"/>
      <c r="C19" s="151"/>
      <c r="E19" s="151"/>
      <c r="F19" s="151"/>
      <c r="G19" s="151"/>
      <c r="H19" s="151"/>
      <c r="I19" s="151"/>
    </row>
    <row r="20">
      <c r="A20" s="151"/>
      <c r="B20" s="151"/>
      <c r="C20" s="151"/>
      <c r="D20" s="151"/>
      <c r="E20" s="151"/>
      <c r="F20" s="151"/>
      <c r="G20" s="151"/>
      <c r="H20" s="151"/>
      <c r="I20" s="151"/>
    </row>
    <row r="21">
      <c r="A21" s="151"/>
      <c r="B21" s="151"/>
      <c r="C21" s="151"/>
      <c r="D21" s="151"/>
      <c r="E21" s="151"/>
      <c r="F21" s="151"/>
      <c r="G21" s="151"/>
      <c r="H21" s="151"/>
      <c r="I21" s="151"/>
    </row>
    <row r="22">
      <c r="A22" s="152" t="s">
        <v>68</v>
      </c>
      <c r="B22" s="151"/>
      <c r="C22" s="151"/>
      <c r="D22" s="151"/>
      <c r="E22" s="151"/>
      <c r="F22" s="151"/>
      <c r="G22" s="151"/>
      <c r="H22" s="151"/>
      <c r="I22" s="151"/>
    </row>
    <row r="23">
      <c r="A23" s="153"/>
      <c r="B23" s="125"/>
      <c r="C23" s="154" t="str">
        <f>C2</f>
        <v>February</v>
      </c>
      <c r="D23" s="155"/>
      <c r="E23" s="156" t="str">
        <f>E2</f>
        <v>March</v>
      </c>
      <c r="F23" s="155"/>
      <c r="G23" s="157" t="str">
        <f>G2</f>
        <v>April</v>
      </c>
      <c r="H23" s="155"/>
      <c r="I23" s="158" t="s">
        <v>66</v>
      </c>
    </row>
    <row r="24">
      <c r="A24" s="129" t="s">
        <v>16</v>
      </c>
      <c r="B24" s="130" t="s">
        <v>18</v>
      </c>
      <c r="C24" s="159" t="s">
        <v>67</v>
      </c>
      <c r="D24" s="159" t="s">
        <v>41</v>
      </c>
      <c r="E24" s="160" t="s">
        <v>67</v>
      </c>
      <c r="F24" s="161" t="s">
        <v>41</v>
      </c>
      <c r="G24" s="162" t="s">
        <v>67</v>
      </c>
      <c r="H24" s="163" t="s">
        <v>41</v>
      </c>
      <c r="I24" s="50"/>
    </row>
    <row r="25">
      <c r="A25" s="164"/>
      <c r="B25" s="165"/>
      <c r="C25" s="145"/>
      <c r="D25" s="146"/>
      <c r="E25" s="147"/>
      <c r="F25" s="148"/>
      <c r="G25" s="149"/>
      <c r="H25" s="150"/>
      <c r="I25" s="166">
        <f t="shared" ref="I25:I29" si="2">ABS(IFERROR(AVERAGE(D25,F25,H25)/AVERAGE(C25,E25,G25), 0))</f>
        <v>0</v>
      </c>
    </row>
    <row r="26">
      <c r="A26" s="164"/>
      <c r="B26" s="165"/>
      <c r="C26" s="145"/>
      <c r="D26" s="146"/>
      <c r="E26" s="147"/>
      <c r="F26" s="148"/>
      <c r="G26" s="149"/>
      <c r="H26" s="150"/>
      <c r="I26" s="166">
        <f t="shared" si="2"/>
        <v>0</v>
      </c>
    </row>
    <row r="27">
      <c r="A27" s="164"/>
      <c r="B27" s="165"/>
      <c r="C27" s="145"/>
      <c r="D27" s="146"/>
      <c r="E27" s="147"/>
      <c r="F27" s="148"/>
      <c r="G27" s="149"/>
      <c r="H27" s="150"/>
      <c r="I27" s="166">
        <f t="shared" si="2"/>
        <v>0</v>
      </c>
    </row>
    <row r="28">
      <c r="A28" s="164"/>
      <c r="B28" s="165"/>
      <c r="C28" s="145"/>
      <c r="D28" s="146"/>
      <c r="E28" s="147"/>
      <c r="F28" s="148"/>
      <c r="G28" s="149"/>
      <c r="H28" s="150"/>
      <c r="I28" s="166">
        <f t="shared" si="2"/>
        <v>0</v>
      </c>
    </row>
    <row r="29">
      <c r="A29" s="167" t="s">
        <v>69</v>
      </c>
      <c r="B29" s="168"/>
      <c r="C29" s="169">
        <f t="shared" ref="C29:H29" si="3">sum(C25:C28)</f>
        <v>0</v>
      </c>
      <c r="D29" s="170">
        <f t="shared" si="3"/>
        <v>0</v>
      </c>
      <c r="E29" s="169">
        <f t="shared" si="3"/>
        <v>0</v>
      </c>
      <c r="F29" s="170">
        <f t="shared" si="3"/>
        <v>0</v>
      </c>
      <c r="G29" s="169">
        <f t="shared" si="3"/>
        <v>0</v>
      </c>
      <c r="H29" s="170">
        <f t="shared" si="3"/>
        <v>0</v>
      </c>
      <c r="I29" s="171">
        <f t="shared" si="2"/>
        <v>0</v>
      </c>
    </row>
    <row r="30">
      <c r="A30" s="151"/>
      <c r="B30" s="151"/>
      <c r="C30" s="151"/>
      <c r="D30" s="151"/>
      <c r="E30" s="151"/>
      <c r="F30" s="151"/>
      <c r="G30" s="151"/>
      <c r="H30" s="151"/>
      <c r="I30" s="151"/>
    </row>
    <row r="31">
      <c r="A31" s="151"/>
      <c r="B31" s="151"/>
      <c r="C31" s="151"/>
      <c r="D31" s="151"/>
      <c r="E31" s="151"/>
      <c r="F31" s="151"/>
      <c r="G31" s="151"/>
      <c r="H31" s="151"/>
      <c r="I31" s="151"/>
    </row>
    <row r="32">
      <c r="A32" s="153"/>
      <c r="B32" s="125"/>
      <c r="C32" s="154" t="str">
        <f>C23</f>
        <v>February</v>
      </c>
      <c r="D32" s="155"/>
      <c r="E32" s="156" t="str">
        <f>E23</f>
        <v>March</v>
      </c>
      <c r="F32" s="155"/>
      <c r="G32" s="157" t="str">
        <f>G23</f>
        <v>April</v>
      </c>
      <c r="H32" s="155"/>
      <c r="I32" s="158" t="s">
        <v>66</v>
      </c>
    </row>
    <row r="33">
      <c r="A33" s="129" t="s">
        <v>16</v>
      </c>
      <c r="B33" s="130" t="s">
        <v>18</v>
      </c>
      <c r="C33" s="159" t="s">
        <v>67</v>
      </c>
      <c r="D33" s="159" t="s">
        <v>41</v>
      </c>
      <c r="E33" s="160" t="s">
        <v>67</v>
      </c>
      <c r="F33" s="161" t="s">
        <v>41</v>
      </c>
      <c r="G33" s="162" t="s">
        <v>67</v>
      </c>
      <c r="H33" s="163" t="s">
        <v>41</v>
      </c>
      <c r="I33" s="50"/>
    </row>
    <row r="34">
      <c r="A34" s="164"/>
      <c r="B34" s="165"/>
      <c r="C34" s="145"/>
      <c r="D34" s="146"/>
      <c r="E34" s="147"/>
      <c r="F34" s="148"/>
      <c r="G34" s="149"/>
      <c r="H34" s="150"/>
      <c r="I34" s="166">
        <f t="shared" ref="I34:I36" si="4">ABS(IFERROR(AVERAGE(D34,F34,H34)/AVERAGE(C34,E34,G34), 0))</f>
        <v>0</v>
      </c>
    </row>
    <row r="35">
      <c r="A35" s="164"/>
      <c r="B35" s="165"/>
      <c r="C35" s="145"/>
      <c r="D35" s="146"/>
      <c r="E35" s="147"/>
      <c r="F35" s="148"/>
      <c r="G35" s="149"/>
      <c r="H35" s="150"/>
      <c r="I35" s="166">
        <f t="shared" si="4"/>
        <v>0</v>
      </c>
    </row>
    <row r="36">
      <c r="A36" s="167" t="s">
        <v>69</v>
      </c>
      <c r="B36" s="168"/>
      <c r="C36" s="169">
        <f t="shared" ref="C36:H36" si="5">sum(C34:C35)</f>
        <v>0</v>
      </c>
      <c r="D36" s="170">
        <f t="shared" si="5"/>
        <v>0</v>
      </c>
      <c r="E36" s="169">
        <f t="shared" si="5"/>
        <v>0</v>
      </c>
      <c r="F36" s="170">
        <f t="shared" si="5"/>
        <v>0</v>
      </c>
      <c r="G36" s="169">
        <f t="shared" si="5"/>
        <v>0</v>
      </c>
      <c r="H36" s="170">
        <f t="shared" si="5"/>
        <v>0</v>
      </c>
      <c r="I36" s="171">
        <f t="shared" si="4"/>
        <v>0</v>
      </c>
    </row>
    <row r="37">
      <c r="A37" s="151"/>
      <c r="B37" s="151"/>
      <c r="C37" s="151"/>
      <c r="D37" s="151"/>
      <c r="E37" s="151"/>
      <c r="F37" s="151"/>
      <c r="G37" s="151"/>
      <c r="H37" s="151"/>
      <c r="I37" s="151"/>
    </row>
    <row r="38">
      <c r="A38" s="151"/>
      <c r="B38" s="151"/>
      <c r="C38" s="151"/>
      <c r="D38" s="151"/>
      <c r="E38" s="151"/>
      <c r="F38" s="151"/>
      <c r="G38" s="151"/>
      <c r="H38" s="151"/>
      <c r="I38" s="151"/>
    </row>
    <row r="39">
      <c r="A39" s="153"/>
      <c r="B39" s="125"/>
      <c r="C39" s="154" t="str">
        <f>C32</f>
        <v>February</v>
      </c>
      <c r="D39" s="155"/>
      <c r="E39" s="156" t="str">
        <f>E32</f>
        <v>March</v>
      </c>
      <c r="F39" s="155"/>
      <c r="G39" s="157" t="str">
        <f>G32</f>
        <v>April</v>
      </c>
      <c r="H39" s="155"/>
      <c r="I39" s="158" t="s">
        <v>66</v>
      </c>
    </row>
    <row r="40">
      <c r="A40" s="129" t="s">
        <v>16</v>
      </c>
      <c r="B40" s="130" t="s">
        <v>18</v>
      </c>
      <c r="C40" s="159" t="s">
        <v>67</v>
      </c>
      <c r="D40" s="159" t="s">
        <v>41</v>
      </c>
      <c r="E40" s="160" t="s">
        <v>67</v>
      </c>
      <c r="F40" s="161" t="s">
        <v>41</v>
      </c>
      <c r="G40" s="162" t="s">
        <v>67</v>
      </c>
      <c r="H40" s="163" t="s">
        <v>41</v>
      </c>
      <c r="I40" s="50"/>
    </row>
    <row r="41">
      <c r="A41" s="164"/>
      <c r="B41" s="172"/>
      <c r="C41" s="145"/>
      <c r="D41" s="146"/>
      <c r="E41" s="147"/>
      <c r="F41" s="148"/>
      <c r="G41" s="149"/>
      <c r="H41" s="150"/>
      <c r="I41" s="171">
        <f>ABS(IFERROR(AVERAGE(D41,F41,H41)/AVERAGE(C41,E41,G41), 0))</f>
        <v>0</v>
      </c>
    </row>
    <row r="42">
      <c r="A42" s="151"/>
      <c r="B42" s="151"/>
      <c r="C42" s="151"/>
      <c r="D42" s="151"/>
      <c r="E42" s="151"/>
      <c r="F42" s="151"/>
      <c r="G42" s="151"/>
      <c r="H42" s="151"/>
      <c r="I42" s="151"/>
    </row>
    <row r="43">
      <c r="A43" s="151"/>
      <c r="B43" s="151"/>
      <c r="C43" s="151"/>
      <c r="D43" s="151"/>
      <c r="E43" s="151"/>
      <c r="F43" s="151"/>
      <c r="G43" s="151"/>
      <c r="H43" s="151"/>
      <c r="I43" s="151"/>
    </row>
    <row r="44">
      <c r="A44" s="153"/>
      <c r="B44" s="125"/>
      <c r="C44" s="154" t="str">
        <f>C32</f>
        <v>February</v>
      </c>
      <c r="D44" s="155"/>
      <c r="E44" s="156" t="str">
        <f>E39</f>
        <v>March</v>
      </c>
      <c r="F44" s="155"/>
      <c r="G44" s="157" t="str">
        <f>G39</f>
        <v>April</v>
      </c>
      <c r="H44" s="155"/>
      <c r="I44" s="158" t="s">
        <v>66</v>
      </c>
    </row>
    <row r="45">
      <c r="A45" s="129" t="s">
        <v>16</v>
      </c>
      <c r="B45" s="130" t="s">
        <v>18</v>
      </c>
      <c r="C45" s="159" t="s">
        <v>67</v>
      </c>
      <c r="D45" s="159" t="s">
        <v>41</v>
      </c>
      <c r="E45" s="160" t="s">
        <v>67</v>
      </c>
      <c r="F45" s="161" t="s">
        <v>41</v>
      </c>
      <c r="G45" s="162" t="s">
        <v>67</v>
      </c>
      <c r="H45" s="163" t="s">
        <v>41</v>
      </c>
      <c r="I45" s="50"/>
    </row>
    <row r="46">
      <c r="A46" s="164"/>
      <c r="B46" s="165"/>
      <c r="C46" s="145"/>
      <c r="D46" s="146"/>
      <c r="E46" s="147"/>
      <c r="F46" s="148"/>
      <c r="G46" s="149"/>
      <c r="H46" s="150"/>
      <c r="I46" s="166">
        <f t="shared" ref="I46:I48" si="6">ABS(IFERROR(AVERAGE(D46,F46,H46)/AVERAGE(C46,E46,G46), 0))</f>
        <v>0</v>
      </c>
    </row>
    <row r="47">
      <c r="A47" s="164"/>
      <c r="B47" s="165"/>
      <c r="C47" s="145"/>
      <c r="D47" s="146"/>
      <c r="E47" s="147"/>
      <c r="F47" s="148"/>
      <c r="G47" s="149"/>
      <c r="H47" s="150"/>
      <c r="I47" s="166">
        <f t="shared" si="6"/>
        <v>0</v>
      </c>
    </row>
    <row r="48">
      <c r="A48" s="167" t="s">
        <v>69</v>
      </c>
      <c r="B48" s="168"/>
      <c r="C48" s="169">
        <f t="shared" ref="C48:H48" si="7">sum(C46:C47)</f>
        <v>0</v>
      </c>
      <c r="D48" s="170">
        <f t="shared" si="7"/>
        <v>0</v>
      </c>
      <c r="E48" s="169">
        <f t="shared" si="7"/>
        <v>0</v>
      </c>
      <c r="F48" s="170">
        <f t="shared" si="7"/>
        <v>0</v>
      </c>
      <c r="G48" s="169">
        <f t="shared" si="7"/>
        <v>0</v>
      </c>
      <c r="H48" s="170">
        <f t="shared" si="7"/>
        <v>0</v>
      </c>
      <c r="I48" s="171">
        <f t="shared" si="6"/>
        <v>0</v>
      </c>
    </row>
    <row r="49">
      <c r="A49" s="151"/>
      <c r="B49" s="151"/>
      <c r="C49" s="151"/>
      <c r="D49" s="151"/>
      <c r="E49" s="151"/>
      <c r="F49" s="151"/>
      <c r="G49" s="151"/>
      <c r="H49" s="151"/>
      <c r="I49" s="151"/>
    </row>
    <row r="50">
      <c r="A50" s="151"/>
      <c r="B50" s="151"/>
      <c r="C50" s="151"/>
      <c r="D50" s="151"/>
      <c r="E50" s="151"/>
      <c r="F50" s="151"/>
      <c r="G50" s="151"/>
      <c r="H50" s="151"/>
      <c r="I50" s="151"/>
    </row>
    <row r="51">
      <c r="A51" s="151"/>
      <c r="B51" s="151"/>
      <c r="C51" s="151"/>
      <c r="D51" s="151"/>
      <c r="E51" s="151"/>
      <c r="F51" s="151"/>
      <c r="G51" s="151"/>
      <c r="H51" s="151"/>
      <c r="I51" s="151"/>
    </row>
    <row r="52">
      <c r="A52" s="151"/>
      <c r="B52" s="151"/>
      <c r="C52" s="151"/>
      <c r="D52" s="151"/>
      <c r="E52" s="151"/>
      <c r="F52" s="151"/>
      <c r="G52" s="151"/>
      <c r="H52" s="151"/>
      <c r="I52" s="151"/>
    </row>
    <row r="53">
      <c r="A53" s="151"/>
      <c r="B53" s="151"/>
      <c r="C53" s="151"/>
      <c r="D53" s="151"/>
      <c r="E53" s="151"/>
      <c r="F53" s="151"/>
      <c r="G53" s="151"/>
      <c r="H53" s="151"/>
      <c r="I53" s="151"/>
    </row>
    <row r="54">
      <c r="A54" s="151"/>
      <c r="B54" s="151"/>
      <c r="C54" s="151"/>
      <c r="D54" s="151"/>
      <c r="E54" s="151"/>
      <c r="F54" s="151"/>
      <c r="G54" s="151"/>
      <c r="H54" s="151"/>
      <c r="I54" s="151"/>
    </row>
    <row r="55">
      <c r="A55" s="151"/>
      <c r="B55" s="151"/>
      <c r="C55" s="151"/>
      <c r="D55" s="151"/>
      <c r="E55" s="151"/>
      <c r="F55" s="151"/>
      <c r="G55" s="151"/>
      <c r="H55" s="151"/>
      <c r="I55" s="151"/>
    </row>
    <row r="56">
      <c r="A56" s="151"/>
      <c r="B56" s="151"/>
      <c r="C56" s="151"/>
      <c r="D56" s="151"/>
      <c r="E56" s="151"/>
      <c r="F56" s="151"/>
      <c r="G56" s="151"/>
      <c r="H56" s="151"/>
      <c r="I56" s="151"/>
    </row>
    <row r="57">
      <c r="A57" s="151"/>
      <c r="B57" s="151"/>
      <c r="C57" s="151"/>
      <c r="D57" s="151"/>
      <c r="E57" s="151"/>
      <c r="F57" s="151"/>
      <c r="G57" s="151"/>
      <c r="H57" s="151"/>
      <c r="I57" s="151"/>
    </row>
    <row r="58">
      <c r="A58" s="151"/>
      <c r="B58" s="151"/>
      <c r="C58" s="151"/>
      <c r="D58" s="151"/>
      <c r="E58" s="151"/>
      <c r="F58" s="151"/>
      <c r="G58" s="151"/>
      <c r="H58" s="151"/>
      <c r="I58" s="151"/>
    </row>
    <row r="59">
      <c r="A59" s="151"/>
      <c r="B59" s="151"/>
      <c r="C59" s="151"/>
      <c r="D59" s="151"/>
      <c r="E59" s="151"/>
      <c r="F59" s="151"/>
      <c r="G59" s="151"/>
      <c r="H59" s="151"/>
      <c r="I59" s="151"/>
    </row>
    <row r="60">
      <c r="A60" s="151"/>
      <c r="B60" s="151"/>
      <c r="C60" s="151"/>
      <c r="D60" s="151"/>
      <c r="E60" s="151"/>
      <c r="F60" s="151"/>
      <c r="G60" s="151"/>
      <c r="H60" s="151"/>
      <c r="I60" s="151"/>
    </row>
    <row r="61">
      <c r="A61" s="151"/>
      <c r="B61" s="151"/>
      <c r="C61" s="151"/>
      <c r="D61" s="151"/>
      <c r="E61" s="151"/>
      <c r="F61" s="151"/>
      <c r="G61" s="151"/>
      <c r="H61" s="151"/>
      <c r="I61" s="151"/>
    </row>
    <row r="62">
      <c r="A62" s="151"/>
      <c r="B62" s="151"/>
      <c r="C62" s="151"/>
      <c r="D62" s="151"/>
      <c r="E62" s="151"/>
      <c r="F62" s="151"/>
      <c r="G62" s="151"/>
      <c r="H62" s="151"/>
      <c r="I62" s="151"/>
    </row>
    <row r="63">
      <c r="A63" s="151"/>
      <c r="B63" s="151"/>
      <c r="C63" s="151"/>
      <c r="D63" s="151"/>
      <c r="E63" s="151"/>
      <c r="F63" s="151"/>
      <c r="G63" s="151"/>
      <c r="H63" s="151"/>
      <c r="I63" s="151"/>
    </row>
    <row r="64">
      <c r="A64" s="151"/>
      <c r="B64" s="151"/>
      <c r="C64" s="151"/>
      <c r="D64" s="151"/>
      <c r="E64" s="151"/>
      <c r="F64" s="151"/>
      <c r="G64" s="151"/>
      <c r="H64" s="151"/>
      <c r="I64" s="151"/>
    </row>
    <row r="65">
      <c r="A65" s="151"/>
      <c r="B65" s="151"/>
      <c r="C65" s="151"/>
      <c r="D65" s="151"/>
      <c r="E65" s="151"/>
      <c r="F65" s="151"/>
      <c r="G65" s="151"/>
      <c r="H65" s="151"/>
      <c r="I65" s="151"/>
    </row>
    <row r="66">
      <c r="A66" s="151"/>
      <c r="B66" s="151"/>
      <c r="C66" s="151"/>
      <c r="D66" s="151"/>
      <c r="E66" s="151"/>
      <c r="F66" s="151"/>
      <c r="G66" s="151"/>
      <c r="H66" s="151"/>
      <c r="I66" s="151"/>
    </row>
    <row r="67">
      <c r="A67" s="151"/>
      <c r="B67" s="151"/>
      <c r="C67" s="151"/>
      <c r="D67" s="151"/>
      <c r="E67" s="151"/>
      <c r="F67" s="151"/>
      <c r="G67" s="151"/>
      <c r="H67" s="151"/>
      <c r="I67" s="151"/>
    </row>
    <row r="68">
      <c r="A68" s="151"/>
      <c r="B68" s="151"/>
      <c r="C68" s="151"/>
      <c r="D68" s="151"/>
      <c r="E68" s="151"/>
      <c r="F68" s="151"/>
      <c r="G68" s="151"/>
      <c r="H68" s="151"/>
      <c r="I68" s="151"/>
    </row>
    <row r="69">
      <c r="A69" s="151"/>
      <c r="B69" s="151"/>
      <c r="C69" s="151"/>
      <c r="D69" s="151"/>
      <c r="E69" s="151"/>
      <c r="F69" s="151"/>
      <c r="G69" s="151"/>
      <c r="H69" s="151"/>
      <c r="I69" s="151"/>
    </row>
    <row r="70">
      <c r="A70" s="151"/>
      <c r="B70" s="151"/>
      <c r="C70" s="151"/>
      <c r="D70" s="151"/>
      <c r="E70" s="151"/>
      <c r="F70" s="151"/>
      <c r="G70" s="151"/>
      <c r="H70" s="151"/>
      <c r="I70" s="151"/>
    </row>
    <row r="71">
      <c r="A71" s="151"/>
      <c r="B71" s="151"/>
      <c r="C71" s="151"/>
      <c r="D71" s="151"/>
      <c r="E71" s="151"/>
      <c r="F71" s="151"/>
      <c r="G71" s="151"/>
      <c r="H71" s="151"/>
      <c r="I71" s="151"/>
    </row>
    <row r="72">
      <c r="A72" s="151"/>
      <c r="B72" s="151"/>
      <c r="C72" s="151"/>
      <c r="D72" s="151"/>
      <c r="E72" s="151"/>
      <c r="F72" s="151"/>
      <c r="G72" s="151"/>
      <c r="H72" s="151"/>
      <c r="I72" s="151"/>
    </row>
    <row r="73">
      <c r="A73" s="151"/>
      <c r="B73" s="151"/>
      <c r="C73" s="151"/>
      <c r="D73" s="151"/>
      <c r="E73" s="151"/>
      <c r="F73" s="151"/>
      <c r="G73" s="151"/>
      <c r="H73" s="151"/>
      <c r="I73" s="151"/>
    </row>
    <row r="74">
      <c r="A74" s="151"/>
      <c r="B74" s="151"/>
      <c r="C74" s="151"/>
      <c r="D74" s="151"/>
      <c r="E74" s="151"/>
      <c r="F74" s="151"/>
      <c r="G74" s="151"/>
      <c r="H74" s="151"/>
      <c r="I74" s="151"/>
    </row>
    <row r="75">
      <c r="A75" s="151"/>
      <c r="B75" s="151"/>
      <c r="C75" s="151"/>
      <c r="D75" s="151"/>
      <c r="E75" s="151"/>
      <c r="F75" s="151"/>
      <c r="G75" s="151"/>
      <c r="H75" s="151"/>
      <c r="I75" s="151"/>
    </row>
    <row r="76">
      <c r="A76" s="151"/>
      <c r="B76" s="151"/>
      <c r="C76" s="151"/>
      <c r="D76" s="151"/>
      <c r="E76" s="151"/>
      <c r="F76" s="151"/>
      <c r="G76" s="151"/>
      <c r="H76" s="151"/>
      <c r="I76" s="151"/>
    </row>
    <row r="77">
      <c r="A77" s="151"/>
      <c r="B77" s="151"/>
      <c r="C77" s="151"/>
      <c r="D77" s="151"/>
      <c r="E77" s="151"/>
      <c r="F77" s="151"/>
      <c r="G77" s="151"/>
      <c r="H77" s="151"/>
      <c r="I77" s="151"/>
    </row>
    <row r="78">
      <c r="A78" s="151"/>
      <c r="B78" s="151"/>
      <c r="C78" s="151"/>
      <c r="D78" s="151"/>
      <c r="E78" s="151"/>
      <c r="F78" s="151"/>
      <c r="G78" s="151"/>
      <c r="H78" s="151"/>
      <c r="I78" s="151"/>
    </row>
    <row r="79">
      <c r="A79" s="151"/>
      <c r="B79" s="151"/>
      <c r="C79" s="151"/>
      <c r="D79" s="151"/>
      <c r="E79" s="151"/>
      <c r="F79" s="151"/>
      <c r="G79" s="151"/>
      <c r="H79" s="151"/>
      <c r="I79" s="151"/>
    </row>
    <row r="80">
      <c r="A80" s="151"/>
      <c r="B80" s="151"/>
      <c r="C80" s="151"/>
      <c r="D80" s="151"/>
      <c r="E80" s="151"/>
      <c r="F80" s="151"/>
      <c r="G80" s="151"/>
      <c r="H80" s="151"/>
      <c r="I80" s="151"/>
    </row>
    <row r="81">
      <c r="A81" s="151"/>
      <c r="B81" s="151"/>
      <c r="C81" s="151"/>
      <c r="D81" s="151"/>
      <c r="E81" s="151"/>
      <c r="F81" s="151"/>
      <c r="G81" s="151"/>
      <c r="H81" s="151"/>
      <c r="I81" s="151"/>
    </row>
    <row r="82">
      <c r="A82" s="151"/>
      <c r="B82" s="151"/>
      <c r="C82" s="151"/>
      <c r="D82" s="151"/>
      <c r="E82" s="151"/>
      <c r="F82" s="151"/>
      <c r="G82" s="151"/>
      <c r="H82" s="151"/>
      <c r="I82" s="151"/>
    </row>
    <row r="83">
      <c r="A83" s="151"/>
      <c r="B83" s="151"/>
      <c r="C83" s="151"/>
      <c r="D83" s="151"/>
      <c r="E83" s="151"/>
      <c r="F83" s="151"/>
      <c r="G83" s="151"/>
      <c r="H83" s="151"/>
      <c r="I83" s="151"/>
    </row>
    <row r="84">
      <c r="A84" s="151"/>
      <c r="B84" s="151"/>
      <c r="C84" s="151"/>
      <c r="D84" s="151"/>
      <c r="E84" s="151"/>
      <c r="F84" s="151"/>
      <c r="G84" s="151"/>
      <c r="H84" s="151"/>
      <c r="I84" s="151"/>
    </row>
    <row r="85">
      <c r="A85" s="151"/>
      <c r="B85" s="151"/>
      <c r="C85" s="151"/>
      <c r="D85" s="151"/>
      <c r="E85" s="151"/>
      <c r="F85" s="151"/>
      <c r="G85" s="151"/>
      <c r="H85" s="151"/>
      <c r="I85" s="151"/>
    </row>
    <row r="86">
      <c r="A86" s="151"/>
      <c r="B86" s="151"/>
      <c r="C86" s="151"/>
      <c r="D86" s="151"/>
      <c r="E86" s="151"/>
      <c r="F86" s="151"/>
      <c r="G86" s="151"/>
      <c r="H86" s="151"/>
      <c r="I86" s="151"/>
    </row>
    <row r="87">
      <c r="A87" s="151"/>
      <c r="B87" s="151"/>
      <c r="C87" s="151"/>
      <c r="D87" s="151"/>
      <c r="E87" s="151"/>
      <c r="F87" s="151"/>
      <c r="G87" s="151"/>
      <c r="H87" s="151"/>
      <c r="I87" s="151"/>
    </row>
    <row r="88">
      <c r="A88" s="151"/>
      <c r="B88" s="151"/>
      <c r="C88" s="151"/>
      <c r="D88" s="151"/>
      <c r="E88" s="151"/>
      <c r="F88" s="151"/>
      <c r="G88" s="151"/>
      <c r="H88" s="151"/>
      <c r="I88" s="151"/>
    </row>
    <row r="89">
      <c r="A89" s="151"/>
      <c r="B89" s="151"/>
      <c r="C89" s="151"/>
      <c r="D89" s="151"/>
      <c r="E89" s="151"/>
      <c r="F89" s="151"/>
      <c r="G89" s="151"/>
      <c r="H89" s="151"/>
      <c r="I89" s="151"/>
    </row>
    <row r="90">
      <c r="A90" s="151"/>
      <c r="B90" s="151"/>
      <c r="C90" s="151"/>
      <c r="D90" s="151"/>
      <c r="E90" s="151"/>
      <c r="F90" s="151"/>
      <c r="G90" s="151"/>
      <c r="H90" s="151"/>
      <c r="I90" s="151"/>
    </row>
    <row r="91">
      <c r="A91" s="151"/>
      <c r="B91" s="151"/>
      <c r="C91" s="151"/>
      <c r="D91" s="151"/>
      <c r="E91" s="151"/>
      <c r="F91" s="151"/>
      <c r="G91" s="151"/>
      <c r="H91" s="151"/>
      <c r="I91" s="151"/>
    </row>
    <row r="92">
      <c r="A92" s="151"/>
      <c r="B92" s="151"/>
      <c r="C92" s="151"/>
      <c r="D92" s="151"/>
      <c r="E92" s="151"/>
      <c r="F92" s="151"/>
      <c r="G92" s="151"/>
      <c r="H92" s="151"/>
      <c r="I92" s="151"/>
    </row>
    <row r="93">
      <c r="A93" s="151"/>
      <c r="B93" s="151"/>
      <c r="C93" s="151"/>
      <c r="D93" s="151"/>
      <c r="E93" s="151"/>
      <c r="F93" s="151"/>
      <c r="G93" s="151"/>
      <c r="H93" s="151"/>
      <c r="I93" s="151"/>
    </row>
    <row r="94">
      <c r="A94" s="151"/>
      <c r="B94" s="151"/>
      <c r="C94" s="151"/>
      <c r="D94" s="151"/>
      <c r="E94" s="151"/>
      <c r="F94" s="151"/>
      <c r="G94" s="151"/>
      <c r="H94" s="151"/>
      <c r="I94" s="151"/>
    </row>
    <row r="95">
      <c r="A95" s="151"/>
      <c r="B95" s="151"/>
      <c r="C95" s="151"/>
      <c r="D95" s="151"/>
      <c r="E95" s="151"/>
      <c r="F95" s="151"/>
      <c r="G95" s="151"/>
      <c r="H95" s="151"/>
      <c r="I95" s="151"/>
    </row>
    <row r="96">
      <c r="A96" s="151"/>
      <c r="B96" s="151"/>
      <c r="C96" s="151"/>
      <c r="D96" s="151"/>
      <c r="E96" s="151"/>
      <c r="F96" s="151"/>
      <c r="G96" s="151"/>
      <c r="H96" s="151"/>
      <c r="I96" s="151"/>
    </row>
    <row r="97">
      <c r="A97" s="151"/>
      <c r="B97" s="151"/>
      <c r="C97" s="151"/>
      <c r="D97" s="151"/>
      <c r="E97" s="151"/>
      <c r="F97" s="151"/>
      <c r="G97" s="151"/>
      <c r="H97" s="151"/>
      <c r="I97" s="151"/>
    </row>
    <row r="98">
      <c r="A98" s="151"/>
      <c r="B98" s="151"/>
      <c r="C98" s="151"/>
      <c r="D98" s="151"/>
      <c r="E98" s="151"/>
      <c r="F98" s="151"/>
      <c r="G98" s="151"/>
      <c r="H98" s="151"/>
      <c r="I98" s="151"/>
    </row>
    <row r="99">
      <c r="A99" s="151"/>
      <c r="B99" s="151"/>
      <c r="C99" s="151"/>
      <c r="D99" s="151"/>
      <c r="E99" s="151"/>
      <c r="F99" s="151"/>
      <c r="G99" s="151"/>
      <c r="H99" s="151"/>
      <c r="I99" s="151"/>
    </row>
    <row r="100">
      <c r="A100" s="151"/>
      <c r="B100" s="151"/>
      <c r="C100" s="151"/>
      <c r="D100" s="151"/>
      <c r="E100" s="151"/>
      <c r="F100" s="151"/>
      <c r="G100" s="151"/>
      <c r="H100" s="151"/>
      <c r="I100" s="151"/>
    </row>
    <row r="101">
      <c r="A101" s="151"/>
      <c r="B101" s="151"/>
      <c r="C101" s="151"/>
      <c r="D101" s="151"/>
      <c r="E101" s="151"/>
      <c r="F101" s="151"/>
      <c r="G101" s="151"/>
      <c r="H101" s="151"/>
      <c r="I101" s="151"/>
    </row>
    <row r="102">
      <c r="A102" s="151"/>
      <c r="B102" s="151"/>
      <c r="C102" s="151"/>
      <c r="D102" s="151"/>
      <c r="E102" s="151"/>
      <c r="F102" s="151"/>
      <c r="G102" s="151"/>
      <c r="H102" s="151"/>
      <c r="I102" s="151"/>
    </row>
    <row r="103">
      <c r="A103" s="151"/>
      <c r="B103" s="151"/>
      <c r="C103" s="151"/>
      <c r="D103" s="151"/>
      <c r="E103" s="151"/>
      <c r="F103" s="151"/>
      <c r="G103" s="151"/>
      <c r="H103" s="151"/>
      <c r="I103" s="151"/>
    </row>
    <row r="104">
      <c r="A104" s="151"/>
      <c r="B104" s="151"/>
      <c r="C104" s="151"/>
      <c r="D104" s="151"/>
      <c r="E104" s="151"/>
      <c r="F104" s="151"/>
      <c r="G104" s="151"/>
      <c r="H104" s="151"/>
      <c r="I104" s="151"/>
    </row>
    <row r="105">
      <c r="A105" s="151"/>
      <c r="B105" s="151"/>
      <c r="C105" s="151"/>
      <c r="D105" s="151"/>
      <c r="E105" s="151"/>
      <c r="F105" s="151"/>
      <c r="G105" s="151"/>
      <c r="H105" s="151"/>
      <c r="I105" s="151"/>
    </row>
    <row r="106">
      <c r="A106" s="151"/>
      <c r="B106" s="151"/>
      <c r="C106" s="151"/>
      <c r="D106" s="151"/>
      <c r="E106" s="151"/>
      <c r="F106" s="151"/>
      <c r="G106" s="151"/>
      <c r="H106" s="151"/>
      <c r="I106" s="151"/>
    </row>
    <row r="107">
      <c r="A107" s="151"/>
      <c r="B107" s="151"/>
      <c r="C107" s="151"/>
      <c r="D107" s="151"/>
      <c r="E107" s="151"/>
      <c r="F107" s="151"/>
      <c r="G107" s="151"/>
      <c r="H107" s="151"/>
      <c r="I107" s="151"/>
    </row>
    <row r="108">
      <c r="A108" s="151"/>
      <c r="B108" s="151"/>
      <c r="C108" s="151"/>
      <c r="D108" s="151"/>
      <c r="E108" s="151"/>
      <c r="F108" s="151"/>
      <c r="G108" s="151"/>
      <c r="H108" s="151"/>
      <c r="I108" s="151"/>
    </row>
    <row r="109">
      <c r="A109" s="151"/>
      <c r="B109" s="151"/>
      <c r="C109" s="151"/>
      <c r="D109" s="151"/>
      <c r="E109" s="151"/>
      <c r="F109" s="151"/>
      <c r="G109" s="151"/>
      <c r="H109" s="151"/>
      <c r="I109" s="151"/>
    </row>
    <row r="110">
      <c r="A110" s="151"/>
      <c r="B110" s="151"/>
      <c r="C110" s="151"/>
      <c r="D110" s="151"/>
      <c r="E110" s="151"/>
      <c r="F110" s="151"/>
      <c r="G110" s="151"/>
      <c r="H110" s="151"/>
      <c r="I110" s="151"/>
    </row>
    <row r="111">
      <c r="A111" s="151"/>
      <c r="B111" s="151"/>
      <c r="C111" s="151"/>
      <c r="D111" s="151"/>
      <c r="E111" s="151"/>
      <c r="F111" s="151"/>
      <c r="G111" s="151"/>
      <c r="H111" s="151"/>
      <c r="I111" s="151"/>
    </row>
    <row r="112">
      <c r="A112" s="151"/>
      <c r="B112" s="151"/>
      <c r="C112" s="151"/>
      <c r="D112" s="151"/>
      <c r="E112" s="151"/>
      <c r="F112" s="151"/>
      <c r="G112" s="151"/>
      <c r="H112" s="151"/>
      <c r="I112" s="151"/>
    </row>
    <row r="113">
      <c r="A113" s="151"/>
      <c r="B113" s="151"/>
      <c r="C113" s="151"/>
      <c r="D113" s="151"/>
      <c r="E113" s="151"/>
      <c r="F113" s="151"/>
      <c r="G113" s="151"/>
      <c r="H113" s="151"/>
      <c r="I113" s="151"/>
    </row>
    <row r="114">
      <c r="A114" s="151"/>
      <c r="B114" s="151"/>
      <c r="C114" s="151"/>
      <c r="D114" s="151"/>
      <c r="E114" s="151"/>
      <c r="F114" s="151"/>
      <c r="G114" s="151"/>
      <c r="H114" s="151"/>
      <c r="I114" s="151"/>
    </row>
    <row r="115">
      <c r="A115" s="151"/>
      <c r="B115" s="151"/>
      <c r="C115" s="151"/>
      <c r="D115" s="151"/>
      <c r="E115" s="151"/>
      <c r="F115" s="151"/>
      <c r="G115" s="151"/>
      <c r="H115" s="151"/>
      <c r="I115" s="151"/>
    </row>
    <row r="116">
      <c r="A116" s="151"/>
      <c r="B116" s="151"/>
      <c r="C116" s="151"/>
      <c r="D116" s="151"/>
      <c r="E116" s="151"/>
      <c r="F116" s="151"/>
      <c r="G116" s="151"/>
      <c r="H116" s="151"/>
      <c r="I116" s="151"/>
    </row>
    <row r="117">
      <c r="A117" s="151"/>
      <c r="B117" s="151"/>
      <c r="C117" s="151"/>
      <c r="D117" s="151"/>
      <c r="E117" s="151"/>
      <c r="F117" s="151"/>
      <c r="G117" s="151"/>
      <c r="H117" s="151"/>
      <c r="I117" s="151"/>
    </row>
    <row r="118">
      <c r="A118" s="151"/>
      <c r="B118" s="151"/>
      <c r="C118" s="151"/>
      <c r="D118" s="151"/>
      <c r="E118" s="151"/>
      <c r="F118" s="151"/>
      <c r="G118" s="151"/>
      <c r="H118" s="151"/>
      <c r="I118" s="151"/>
    </row>
    <row r="119">
      <c r="A119" s="151"/>
      <c r="B119" s="151"/>
      <c r="C119" s="151"/>
      <c r="D119" s="151"/>
      <c r="E119" s="151"/>
      <c r="F119" s="151"/>
      <c r="G119" s="151"/>
      <c r="H119" s="151"/>
      <c r="I119" s="151"/>
    </row>
    <row r="120">
      <c r="A120" s="151"/>
      <c r="B120" s="151"/>
      <c r="C120" s="151"/>
      <c r="D120" s="151"/>
      <c r="E120" s="151"/>
      <c r="F120" s="151"/>
      <c r="G120" s="151"/>
      <c r="H120" s="151"/>
      <c r="I120" s="151"/>
    </row>
    <row r="121">
      <c r="A121" s="151"/>
      <c r="B121" s="151"/>
      <c r="C121" s="151"/>
      <c r="D121" s="151"/>
      <c r="E121" s="151"/>
      <c r="F121" s="151"/>
      <c r="G121" s="151"/>
      <c r="H121" s="151"/>
      <c r="I121" s="151"/>
    </row>
    <row r="122">
      <c r="A122" s="151"/>
      <c r="B122" s="151"/>
      <c r="C122" s="151"/>
      <c r="D122" s="151"/>
      <c r="E122" s="151"/>
      <c r="F122" s="151"/>
      <c r="G122" s="151"/>
      <c r="H122" s="151"/>
      <c r="I122" s="151"/>
    </row>
    <row r="123">
      <c r="A123" s="151"/>
      <c r="B123" s="151"/>
      <c r="C123" s="151"/>
      <c r="D123" s="151"/>
      <c r="E123" s="151"/>
      <c r="F123" s="151"/>
      <c r="G123" s="151"/>
      <c r="H123" s="151"/>
      <c r="I123" s="151"/>
    </row>
    <row r="124">
      <c r="A124" s="151"/>
      <c r="B124" s="151"/>
      <c r="C124" s="151"/>
      <c r="D124" s="151"/>
      <c r="E124" s="151"/>
      <c r="F124" s="151"/>
      <c r="G124" s="151"/>
      <c r="H124" s="151"/>
      <c r="I124" s="151"/>
    </row>
    <row r="125">
      <c r="A125" s="151"/>
      <c r="B125" s="151"/>
      <c r="C125" s="151"/>
      <c r="D125" s="151"/>
      <c r="E125" s="151"/>
      <c r="F125" s="151"/>
      <c r="G125" s="151"/>
      <c r="H125" s="151"/>
      <c r="I125" s="151"/>
    </row>
    <row r="126">
      <c r="A126" s="151"/>
      <c r="B126" s="151"/>
      <c r="C126" s="151"/>
      <c r="D126" s="151"/>
      <c r="E126" s="151"/>
      <c r="F126" s="151"/>
      <c r="G126" s="151"/>
      <c r="H126" s="151"/>
      <c r="I126" s="151"/>
    </row>
    <row r="127">
      <c r="A127" s="151"/>
      <c r="B127" s="151"/>
      <c r="C127" s="151"/>
      <c r="D127" s="151"/>
      <c r="E127" s="151"/>
      <c r="F127" s="151"/>
      <c r="G127" s="151"/>
      <c r="H127" s="151"/>
      <c r="I127" s="151"/>
    </row>
    <row r="128">
      <c r="A128" s="151"/>
      <c r="B128" s="151"/>
      <c r="C128" s="151"/>
      <c r="D128" s="151"/>
      <c r="E128" s="151"/>
      <c r="F128" s="151"/>
      <c r="G128" s="151"/>
      <c r="H128" s="151"/>
      <c r="I128" s="151"/>
    </row>
    <row r="129">
      <c r="A129" s="151"/>
      <c r="B129" s="151"/>
      <c r="C129" s="151"/>
      <c r="D129" s="151"/>
      <c r="E129" s="151"/>
      <c r="F129" s="151"/>
      <c r="G129" s="151"/>
      <c r="H129" s="151"/>
      <c r="I129" s="151"/>
    </row>
    <row r="130">
      <c r="A130" s="151"/>
      <c r="B130" s="151"/>
      <c r="C130" s="151"/>
      <c r="D130" s="151"/>
      <c r="E130" s="151"/>
      <c r="F130" s="151"/>
      <c r="G130" s="151"/>
      <c r="H130" s="151"/>
      <c r="I130" s="151"/>
    </row>
    <row r="131">
      <c r="A131" s="151"/>
      <c r="B131" s="151"/>
      <c r="C131" s="151"/>
      <c r="D131" s="151"/>
      <c r="E131" s="151"/>
      <c r="F131" s="151"/>
      <c r="G131" s="151"/>
      <c r="H131" s="151"/>
      <c r="I131" s="151"/>
    </row>
    <row r="132">
      <c r="A132" s="151"/>
      <c r="B132" s="151"/>
      <c r="C132" s="151"/>
      <c r="D132" s="151"/>
      <c r="E132" s="151"/>
      <c r="F132" s="151"/>
      <c r="G132" s="151"/>
      <c r="H132" s="151"/>
      <c r="I132" s="151"/>
    </row>
    <row r="133">
      <c r="A133" s="151"/>
      <c r="B133" s="151"/>
      <c r="C133" s="151"/>
      <c r="D133" s="151"/>
      <c r="E133" s="151"/>
      <c r="F133" s="151"/>
      <c r="G133" s="151"/>
      <c r="H133" s="151"/>
      <c r="I133" s="151"/>
    </row>
    <row r="134">
      <c r="A134" s="151"/>
      <c r="B134" s="151"/>
      <c r="C134" s="151"/>
      <c r="D134" s="151"/>
      <c r="E134" s="151"/>
      <c r="F134" s="151"/>
      <c r="G134" s="151"/>
      <c r="H134" s="151"/>
      <c r="I134" s="151"/>
    </row>
    <row r="135">
      <c r="A135" s="151"/>
      <c r="B135" s="151"/>
      <c r="C135" s="151"/>
      <c r="D135" s="151"/>
      <c r="E135" s="151"/>
      <c r="F135" s="151"/>
      <c r="G135" s="151"/>
      <c r="H135" s="151"/>
      <c r="I135" s="151"/>
    </row>
    <row r="136">
      <c r="A136" s="151"/>
      <c r="B136" s="151"/>
      <c r="C136" s="151"/>
      <c r="D136" s="151"/>
      <c r="E136" s="151"/>
      <c r="F136" s="151"/>
      <c r="G136" s="151"/>
      <c r="H136" s="151"/>
      <c r="I136" s="151"/>
    </row>
    <row r="137">
      <c r="A137" s="151"/>
      <c r="B137" s="151"/>
      <c r="C137" s="151"/>
      <c r="D137" s="151"/>
      <c r="E137" s="151"/>
      <c r="F137" s="151"/>
      <c r="G137" s="151"/>
      <c r="H137" s="151"/>
      <c r="I137" s="151"/>
    </row>
    <row r="138">
      <c r="A138" s="151"/>
      <c r="B138" s="151"/>
      <c r="C138" s="151"/>
      <c r="D138" s="151"/>
      <c r="E138" s="151"/>
      <c r="F138" s="151"/>
      <c r="G138" s="151"/>
      <c r="H138" s="151"/>
      <c r="I138" s="151"/>
    </row>
    <row r="139">
      <c r="A139" s="151"/>
      <c r="B139" s="151"/>
      <c r="C139" s="151"/>
      <c r="D139" s="151"/>
      <c r="E139" s="151"/>
      <c r="F139" s="151"/>
      <c r="G139" s="151"/>
      <c r="H139" s="151"/>
      <c r="I139" s="151"/>
    </row>
    <row r="140">
      <c r="A140" s="151"/>
      <c r="B140" s="151"/>
      <c r="C140" s="151"/>
      <c r="D140" s="151"/>
      <c r="E140" s="151"/>
      <c r="F140" s="151"/>
      <c r="G140" s="151"/>
      <c r="H140" s="151"/>
      <c r="I140" s="151"/>
    </row>
    <row r="141">
      <c r="A141" s="151"/>
      <c r="B141" s="151"/>
      <c r="C141" s="151"/>
      <c r="D141" s="151"/>
      <c r="E141" s="151"/>
      <c r="F141" s="151"/>
      <c r="G141" s="151"/>
      <c r="H141" s="151"/>
      <c r="I141" s="151"/>
    </row>
    <row r="142">
      <c r="A142" s="151"/>
      <c r="B142" s="151"/>
      <c r="C142" s="151"/>
      <c r="D142" s="151"/>
      <c r="E142" s="151"/>
      <c r="F142" s="151"/>
      <c r="G142" s="151"/>
      <c r="H142" s="151"/>
      <c r="I142" s="151"/>
    </row>
    <row r="143">
      <c r="A143" s="151"/>
      <c r="B143" s="151"/>
      <c r="C143" s="151"/>
      <c r="D143" s="151"/>
      <c r="E143" s="151"/>
      <c r="F143" s="151"/>
      <c r="G143" s="151"/>
      <c r="H143" s="151"/>
      <c r="I143" s="151"/>
    </row>
    <row r="144">
      <c r="A144" s="151"/>
      <c r="B144" s="151"/>
      <c r="C144" s="151"/>
      <c r="D144" s="151"/>
      <c r="E144" s="151"/>
      <c r="F144" s="151"/>
      <c r="G144" s="151"/>
      <c r="H144" s="151"/>
      <c r="I144" s="151"/>
    </row>
    <row r="145">
      <c r="A145" s="151"/>
      <c r="B145" s="151"/>
      <c r="C145" s="151"/>
      <c r="D145" s="151"/>
      <c r="E145" s="151"/>
      <c r="F145" s="151"/>
      <c r="G145" s="151"/>
      <c r="H145" s="151"/>
      <c r="I145" s="151"/>
    </row>
    <row r="146">
      <c r="A146" s="151"/>
      <c r="B146" s="151"/>
      <c r="C146" s="151"/>
      <c r="D146" s="151"/>
      <c r="E146" s="151"/>
      <c r="F146" s="151"/>
      <c r="G146" s="151"/>
      <c r="H146" s="151"/>
      <c r="I146" s="151"/>
    </row>
    <row r="147">
      <c r="A147" s="151"/>
      <c r="B147" s="151"/>
      <c r="C147" s="151"/>
      <c r="D147" s="151"/>
      <c r="E147" s="151"/>
      <c r="F147" s="151"/>
      <c r="G147" s="151"/>
      <c r="H147" s="151"/>
      <c r="I147" s="151"/>
    </row>
    <row r="148">
      <c r="A148" s="151"/>
      <c r="B148" s="151"/>
      <c r="C148" s="151"/>
      <c r="D148" s="151"/>
      <c r="E148" s="151"/>
      <c r="F148" s="151"/>
      <c r="G148" s="151"/>
      <c r="H148" s="151"/>
      <c r="I148" s="151"/>
    </row>
    <row r="149">
      <c r="A149" s="151"/>
      <c r="B149" s="151"/>
      <c r="C149" s="151"/>
      <c r="D149" s="151"/>
      <c r="E149" s="151"/>
      <c r="F149" s="151"/>
      <c r="G149" s="151"/>
      <c r="H149" s="151"/>
      <c r="I149" s="151"/>
    </row>
    <row r="150">
      <c r="A150" s="151"/>
      <c r="B150" s="151"/>
      <c r="C150" s="151"/>
      <c r="D150" s="151"/>
      <c r="E150" s="151"/>
      <c r="F150" s="151"/>
      <c r="G150" s="151"/>
      <c r="H150" s="151"/>
      <c r="I150" s="151"/>
    </row>
    <row r="151">
      <c r="A151" s="151"/>
      <c r="B151" s="151"/>
      <c r="C151" s="151"/>
      <c r="D151" s="151"/>
      <c r="E151" s="151"/>
      <c r="F151" s="151"/>
      <c r="G151" s="151"/>
      <c r="H151" s="151"/>
      <c r="I151" s="151"/>
    </row>
    <row r="152">
      <c r="A152" s="151"/>
      <c r="B152" s="151"/>
      <c r="C152" s="151"/>
      <c r="D152" s="151"/>
      <c r="E152" s="151"/>
      <c r="F152" s="151"/>
      <c r="G152" s="151"/>
      <c r="H152" s="151"/>
      <c r="I152" s="151"/>
    </row>
    <row r="153">
      <c r="A153" s="151"/>
      <c r="B153" s="151"/>
      <c r="C153" s="151"/>
      <c r="D153" s="151"/>
      <c r="E153" s="151"/>
      <c r="F153" s="151"/>
      <c r="G153" s="151"/>
      <c r="H153" s="151"/>
      <c r="I153" s="151"/>
    </row>
    <row r="154">
      <c r="A154" s="151"/>
      <c r="B154" s="151"/>
      <c r="C154" s="151"/>
      <c r="D154" s="151"/>
      <c r="E154" s="151"/>
      <c r="F154" s="151"/>
      <c r="G154" s="151"/>
      <c r="H154" s="151"/>
      <c r="I154" s="151"/>
    </row>
    <row r="155">
      <c r="A155" s="151"/>
      <c r="B155" s="151"/>
      <c r="C155" s="151"/>
      <c r="D155" s="151"/>
      <c r="E155" s="151"/>
      <c r="F155" s="151"/>
      <c r="G155" s="151"/>
      <c r="H155" s="151"/>
      <c r="I155" s="151"/>
    </row>
    <row r="156">
      <c r="A156" s="151"/>
      <c r="B156" s="151"/>
      <c r="C156" s="151"/>
      <c r="D156" s="151"/>
      <c r="E156" s="151"/>
      <c r="F156" s="151"/>
      <c r="G156" s="151"/>
      <c r="H156" s="151"/>
      <c r="I156" s="151"/>
    </row>
    <row r="157">
      <c r="A157" s="151"/>
      <c r="B157" s="151"/>
      <c r="C157" s="151"/>
      <c r="D157" s="151"/>
      <c r="E157" s="151"/>
      <c r="F157" s="151"/>
      <c r="G157" s="151"/>
      <c r="H157" s="151"/>
      <c r="I157" s="151"/>
    </row>
    <row r="158">
      <c r="A158" s="151"/>
      <c r="B158" s="151"/>
      <c r="C158" s="151"/>
      <c r="D158" s="151"/>
      <c r="E158" s="151"/>
      <c r="F158" s="151"/>
      <c r="G158" s="151"/>
      <c r="H158" s="151"/>
      <c r="I158" s="151"/>
    </row>
    <row r="159">
      <c r="A159" s="151"/>
      <c r="B159" s="151"/>
      <c r="C159" s="151"/>
      <c r="D159" s="151"/>
      <c r="E159" s="151"/>
      <c r="F159" s="151"/>
      <c r="G159" s="151"/>
      <c r="H159" s="151"/>
      <c r="I159" s="151"/>
    </row>
    <row r="160">
      <c r="A160" s="151"/>
      <c r="B160" s="151"/>
      <c r="C160" s="151"/>
      <c r="D160" s="151"/>
      <c r="E160" s="151"/>
      <c r="F160" s="151"/>
      <c r="G160" s="151"/>
      <c r="H160" s="151"/>
      <c r="I160" s="151"/>
    </row>
    <row r="161">
      <c r="A161" s="151"/>
      <c r="B161" s="151"/>
      <c r="C161" s="151"/>
      <c r="D161" s="151"/>
      <c r="E161" s="151"/>
      <c r="F161" s="151"/>
      <c r="G161" s="151"/>
      <c r="H161" s="151"/>
      <c r="I161" s="151"/>
    </row>
    <row r="162">
      <c r="A162" s="151"/>
      <c r="B162" s="151"/>
      <c r="C162" s="151"/>
      <c r="D162" s="151"/>
      <c r="E162" s="151"/>
      <c r="F162" s="151"/>
      <c r="G162" s="151"/>
      <c r="H162" s="151"/>
      <c r="I162" s="151"/>
    </row>
    <row r="163">
      <c r="A163" s="151"/>
      <c r="B163" s="151"/>
      <c r="C163" s="151"/>
      <c r="D163" s="151"/>
      <c r="E163" s="151"/>
      <c r="F163" s="151"/>
      <c r="G163" s="151"/>
      <c r="H163" s="151"/>
      <c r="I163" s="151"/>
    </row>
    <row r="164">
      <c r="A164" s="151"/>
      <c r="B164" s="151"/>
      <c r="C164" s="151"/>
      <c r="D164" s="151"/>
      <c r="E164" s="151"/>
      <c r="F164" s="151"/>
      <c r="G164" s="151"/>
      <c r="H164" s="151"/>
      <c r="I164" s="151"/>
    </row>
    <row r="165">
      <c r="A165" s="151"/>
      <c r="B165" s="151"/>
      <c r="C165" s="151"/>
      <c r="D165" s="151"/>
      <c r="E165" s="151"/>
      <c r="F165" s="151"/>
      <c r="G165" s="151"/>
      <c r="H165" s="151"/>
      <c r="I165" s="151"/>
    </row>
    <row r="166">
      <c r="A166" s="151"/>
      <c r="B166" s="151"/>
      <c r="C166" s="151"/>
      <c r="D166" s="151"/>
      <c r="E166" s="151"/>
      <c r="F166" s="151"/>
      <c r="G166" s="151"/>
      <c r="H166" s="151"/>
      <c r="I166" s="151"/>
    </row>
    <row r="167">
      <c r="A167" s="151"/>
      <c r="B167" s="151"/>
      <c r="C167" s="151"/>
      <c r="D167" s="151"/>
      <c r="E167" s="151"/>
      <c r="F167" s="151"/>
      <c r="G167" s="151"/>
      <c r="H167" s="151"/>
      <c r="I167" s="151"/>
    </row>
    <row r="168">
      <c r="A168" s="151"/>
      <c r="B168" s="151"/>
      <c r="C168" s="151"/>
      <c r="D168" s="151"/>
      <c r="E168" s="151"/>
      <c r="F168" s="151"/>
      <c r="G168" s="151"/>
      <c r="H168" s="151"/>
      <c r="I168" s="151"/>
    </row>
    <row r="169">
      <c r="A169" s="151"/>
      <c r="B169" s="151"/>
      <c r="C169" s="151"/>
      <c r="D169" s="151"/>
      <c r="E169" s="151"/>
      <c r="F169" s="151"/>
      <c r="G169" s="151"/>
      <c r="H169" s="151"/>
      <c r="I169" s="151"/>
    </row>
    <row r="170">
      <c r="A170" s="151"/>
      <c r="B170" s="151"/>
      <c r="C170" s="151"/>
      <c r="D170" s="151"/>
      <c r="E170" s="151"/>
      <c r="F170" s="151"/>
      <c r="G170" s="151"/>
      <c r="H170" s="151"/>
      <c r="I170" s="151"/>
    </row>
    <row r="171">
      <c r="A171" s="151"/>
      <c r="B171" s="151"/>
      <c r="C171" s="151"/>
      <c r="D171" s="151"/>
      <c r="E171" s="151"/>
      <c r="F171" s="151"/>
      <c r="G171" s="151"/>
      <c r="H171" s="151"/>
      <c r="I171" s="151"/>
    </row>
    <row r="172">
      <c r="A172" s="151"/>
      <c r="B172" s="151"/>
      <c r="C172" s="151"/>
      <c r="D172" s="151"/>
      <c r="E172" s="151"/>
      <c r="F172" s="151"/>
      <c r="G172" s="151"/>
      <c r="H172" s="151"/>
      <c r="I172" s="151"/>
    </row>
    <row r="173">
      <c r="A173" s="151"/>
      <c r="B173" s="151"/>
      <c r="C173" s="151"/>
      <c r="D173" s="151"/>
      <c r="E173" s="151"/>
      <c r="F173" s="151"/>
      <c r="G173" s="151"/>
      <c r="H173" s="151"/>
      <c r="I173" s="151"/>
    </row>
    <row r="174">
      <c r="A174" s="151"/>
      <c r="B174" s="151"/>
      <c r="C174" s="151"/>
      <c r="D174" s="151"/>
      <c r="E174" s="151"/>
      <c r="F174" s="151"/>
      <c r="G174" s="151"/>
      <c r="H174" s="151"/>
      <c r="I174" s="151"/>
    </row>
    <row r="175">
      <c r="A175" s="151"/>
      <c r="B175" s="151"/>
      <c r="C175" s="151"/>
      <c r="D175" s="151"/>
      <c r="E175" s="151"/>
      <c r="F175" s="151"/>
      <c r="G175" s="151"/>
      <c r="H175" s="151"/>
      <c r="I175" s="151"/>
    </row>
    <row r="176">
      <c r="A176" s="151"/>
      <c r="B176" s="151"/>
      <c r="C176" s="151"/>
      <c r="D176" s="151"/>
      <c r="E176" s="151"/>
      <c r="F176" s="151"/>
      <c r="G176" s="151"/>
      <c r="H176" s="151"/>
      <c r="I176" s="151"/>
    </row>
    <row r="177">
      <c r="A177" s="151"/>
      <c r="B177" s="151"/>
      <c r="C177" s="151"/>
      <c r="D177" s="151"/>
      <c r="E177" s="151"/>
      <c r="F177" s="151"/>
      <c r="G177" s="151"/>
      <c r="H177" s="151"/>
      <c r="I177" s="151"/>
    </row>
    <row r="178">
      <c r="A178" s="151"/>
      <c r="B178" s="151"/>
      <c r="C178" s="151"/>
      <c r="D178" s="151"/>
      <c r="E178" s="151"/>
      <c r="F178" s="151"/>
      <c r="G178" s="151"/>
      <c r="H178" s="151"/>
      <c r="I178" s="151"/>
    </row>
    <row r="179">
      <c r="A179" s="151"/>
      <c r="B179" s="151"/>
      <c r="C179" s="151"/>
      <c r="D179" s="151"/>
      <c r="E179" s="151"/>
      <c r="F179" s="151"/>
      <c r="G179" s="151"/>
      <c r="H179" s="151"/>
      <c r="I179" s="151"/>
    </row>
    <row r="180">
      <c r="A180" s="151"/>
      <c r="B180" s="151"/>
      <c r="C180" s="151"/>
      <c r="D180" s="151"/>
      <c r="E180" s="151"/>
      <c r="F180" s="151"/>
      <c r="G180" s="151"/>
      <c r="H180" s="151"/>
      <c r="I180" s="151"/>
    </row>
    <row r="181">
      <c r="A181" s="151"/>
      <c r="B181" s="151"/>
      <c r="C181" s="151"/>
      <c r="D181" s="151"/>
      <c r="E181" s="151"/>
      <c r="F181" s="151"/>
      <c r="G181" s="151"/>
      <c r="H181" s="151"/>
      <c r="I181" s="151"/>
    </row>
    <row r="182">
      <c r="A182" s="151"/>
      <c r="B182" s="151"/>
      <c r="C182" s="151"/>
      <c r="D182" s="151"/>
      <c r="E182" s="151"/>
      <c r="F182" s="151"/>
      <c r="G182" s="151"/>
      <c r="H182" s="151"/>
      <c r="I182" s="151"/>
    </row>
    <row r="183">
      <c r="A183" s="151"/>
      <c r="B183" s="151"/>
      <c r="C183" s="151"/>
      <c r="D183" s="151"/>
      <c r="E183" s="151"/>
      <c r="F183" s="151"/>
      <c r="G183" s="151"/>
      <c r="H183" s="151"/>
      <c r="I183" s="151"/>
    </row>
    <row r="184">
      <c r="A184" s="151"/>
      <c r="B184" s="151"/>
      <c r="C184" s="151"/>
      <c r="D184" s="151"/>
      <c r="E184" s="151"/>
      <c r="F184" s="151"/>
      <c r="G184" s="151"/>
      <c r="H184" s="151"/>
      <c r="I184" s="151"/>
    </row>
    <row r="185">
      <c r="A185" s="151"/>
      <c r="B185" s="151"/>
      <c r="C185" s="151"/>
      <c r="D185" s="151"/>
      <c r="E185" s="151"/>
      <c r="F185" s="151"/>
      <c r="G185" s="151"/>
      <c r="H185" s="151"/>
      <c r="I185" s="151"/>
    </row>
    <row r="186">
      <c r="A186" s="151"/>
      <c r="B186" s="151"/>
      <c r="C186" s="151"/>
      <c r="D186" s="151"/>
      <c r="E186" s="151"/>
      <c r="F186" s="151"/>
      <c r="G186" s="151"/>
      <c r="H186" s="151"/>
      <c r="I186" s="151"/>
    </row>
    <row r="187">
      <c r="A187" s="151"/>
      <c r="B187" s="151"/>
      <c r="C187" s="151"/>
      <c r="D187" s="151"/>
      <c r="E187" s="151"/>
      <c r="F187" s="151"/>
      <c r="G187" s="151"/>
      <c r="H187" s="151"/>
      <c r="I187" s="151"/>
    </row>
    <row r="188">
      <c r="A188" s="151"/>
      <c r="B188" s="151"/>
      <c r="C188" s="151"/>
      <c r="D188" s="151"/>
      <c r="E188" s="151"/>
      <c r="F188" s="151"/>
      <c r="G188" s="151"/>
      <c r="H188" s="151"/>
      <c r="I188" s="151"/>
    </row>
    <row r="189">
      <c r="A189" s="151"/>
      <c r="B189" s="151"/>
      <c r="C189" s="151"/>
      <c r="D189" s="151"/>
      <c r="E189" s="151"/>
      <c r="F189" s="151"/>
      <c r="G189" s="151"/>
      <c r="H189" s="151"/>
      <c r="I189" s="151"/>
    </row>
    <row r="190">
      <c r="A190" s="151"/>
      <c r="B190" s="151"/>
      <c r="C190" s="151"/>
      <c r="D190" s="151"/>
      <c r="E190" s="151"/>
      <c r="F190" s="151"/>
      <c r="G190" s="151"/>
      <c r="H190" s="151"/>
      <c r="I190" s="151"/>
    </row>
    <row r="191">
      <c r="A191" s="151"/>
      <c r="B191" s="151"/>
      <c r="C191" s="151"/>
      <c r="D191" s="151"/>
      <c r="E191" s="151"/>
      <c r="F191" s="151"/>
      <c r="G191" s="151"/>
      <c r="H191" s="151"/>
      <c r="I191" s="151"/>
    </row>
    <row r="192">
      <c r="A192" s="151"/>
      <c r="B192" s="151"/>
      <c r="C192" s="151"/>
      <c r="D192" s="151"/>
      <c r="E192" s="151"/>
      <c r="F192" s="151"/>
      <c r="G192" s="151"/>
      <c r="H192" s="151"/>
      <c r="I192" s="151"/>
    </row>
    <row r="193">
      <c r="A193" s="151"/>
      <c r="B193" s="151"/>
      <c r="C193" s="151"/>
      <c r="D193" s="151"/>
      <c r="E193" s="151"/>
      <c r="F193" s="151"/>
      <c r="G193" s="151"/>
      <c r="H193" s="151"/>
      <c r="I193" s="151"/>
    </row>
    <row r="194">
      <c r="A194" s="151"/>
      <c r="B194" s="151"/>
      <c r="C194" s="151"/>
      <c r="D194" s="151"/>
      <c r="E194" s="151"/>
      <c r="F194" s="151"/>
      <c r="G194" s="151"/>
      <c r="H194" s="151"/>
      <c r="I194" s="151"/>
    </row>
    <row r="195">
      <c r="A195" s="151"/>
      <c r="B195" s="151"/>
      <c r="C195" s="151"/>
      <c r="D195" s="151"/>
      <c r="E195" s="151"/>
      <c r="F195" s="151"/>
      <c r="G195" s="151"/>
      <c r="H195" s="151"/>
      <c r="I195" s="151"/>
    </row>
    <row r="196">
      <c r="A196" s="151"/>
      <c r="B196" s="151"/>
      <c r="C196" s="151"/>
      <c r="D196" s="151"/>
      <c r="E196" s="151"/>
      <c r="F196" s="151"/>
      <c r="G196" s="151"/>
      <c r="H196" s="151"/>
      <c r="I196" s="151"/>
    </row>
    <row r="197">
      <c r="A197" s="151"/>
      <c r="B197" s="151"/>
      <c r="C197" s="151"/>
      <c r="D197" s="151"/>
      <c r="E197" s="151"/>
      <c r="F197" s="151"/>
      <c r="G197" s="151"/>
      <c r="H197" s="151"/>
      <c r="I197" s="151"/>
    </row>
    <row r="198">
      <c r="A198" s="151"/>
      <c r="B198" s="151"/>
      <c r="C198" s="151"/>
      <c r="D198" s="151"/>
      <c r="E198" s="151"/>
      <c r="F198" s="151"/>
      <c r="G198" s="151"/>
      <c r="H198" s="151"/>
      <c r="I198" s="151"/>
    </row>
    <row r="199">
      <c r="A199" s="151"/>
      <c r="B199" s="151"/>
      <c r="C199" s="151"/>
      <c r="D199" s="151"/>
      <c r="E199" s="151"/>
      <c r="F199" s="151"/>
      <c r="G199" s="151"/>
      <c r="H199" s="151"/>
      <c r="I199" s="151"/>
    </row>
    <row r="200">
      <c r="A200" s="151"/>
      <c r="B200" s="151"/>
      <c r="C200" s="151"/>
      <c r="D200" s="151"/>
      <c r="E200" s="151"/>
      <c r="F200" s="151"/>
      <c r="G200" s="151"/>
      <c r="H200" s="151"/>
      <c r="I200" s="151"/>
    </row>
    <row r="201">
      <c r="A201" s="151"/>
      <c r="B201" s="151"/>
      <c r="C201" s="151"/>
      <c r="D201" s="151"/>
      <c r="E201" s="151"/>
      <c r="F201" s="151"/>
      <c r="G201" s="151"/>
      <c r="H201" s="151"/>
      <c r="I201" s="151"/>
    </row>
    <row r="202">
      <c r="A202" s="151"/>
      <c r="B202" s="151"/>
      <c r="C202" s="151"/>
      <c r="D202" s="151"/>
      <c r="E202" s="151"/>
      <c r="F202" s="151"/>
      <c r="G202" s="151"/>
      <c r="H202" s="151"/>
      <c r="I202" s="151"/>
    </row>
    <row r="203">
      <c r="A203" s="151"/>
      <c r="B203" s="151"/>
      <c r="C203" s="151"/>
      <c r="D203" s="151"/>
      <c r="E203" s="151"/>
      <c r="F203" s="151"/>
      <c r="G203" s="151"/>
      <c r="H203" s="151"/>
      <c r="I203" s="151"/>
    </row>
    <row r="204">
      <c r="A204" s="151"/>
      <c r="B204" s="151"/>
      <c r="C204" s="151"/>
      <c r="D204" s="151"/>
      <c r="E204" s="151"/>
      <c r="F204" s="151"/>
      <c r="G204" s="151"/>
      <c r="H204" s="151"/>
      <c r="I204" s="151"/>
    </row>
    <row r="205">
      <c r="A205" s="151"/>
      <c r="B205" s="151"/>
      <c r="C205" s="151"/>
      <c r="D205" s="151"/>
      <c r="E205" s="151"/>
      <c r="F205" s="151"/>
      <c r="G205" s="151"/>
      <c r="H205" s="151"/>
      <c r="I205" s="151"/>
    </row>
    <row r="206">
      <c r="A206" s="151"/>
      <c r="B206" s="151"/>
      <c r="C206" s="151"/>
      <c r="D206" s="151"/>
      <c r="E206" s="151"/>
      <c r="F206" s="151"/>
      <c r="G206" s="151"/>
      <c r="H206" s="151"/>
      <c r="I206" s="151"/>
    </row>
    <row r="207">
      <c r="A207" s="151"/>
      <c r="B207" s="151"/>
      <c r="C207" s="151"/>
      <c r="D207" s="151"/>
      <c r="E207" s="151"/>
      <c r="F207" s="151"/>
      <c r="G207" s="151"/>
      <c r="H207" s="151"/>
      <c r="I207" s="151"/>
    </row>
    <row r="208">
      <c r="A208" s="151"/>
      <c r="B208" s="151"/>
      <c r="C208" s="151"/>
      <c r="D208" s="151"/>
      <c r="E208" s="151"/>
      <c r="F208" s="151"/>
      <c r="G208" s="151"/>
      <c r="H208" s="151"/>
      <c r="I208" s="151"/>
    </row>
    <row r="209">
      <c r="A209" s="151"/>
      <c r="B209" s="151"/>
      <c r="C209" s="151"/>
      <c r="D209" s="151"/>
      <c r="E209" s="151"/>
      <c r="F209" s="151"/>
      <c r="G209" s="151"/>
      <c r="H209" s="151"/>
      <c r="I209" s="151"/>
    </row>
    <row r="210">
      <c r="A210" s="151"/>
      <c r="B210" s="151"/>
      <c r="C210" s="151"/>
      <c r="D210" s="151"/>
      <c r="E210" s="151"/>
      <c r="F210" s="151"/>
      <c r="G210" s="151"/>
      <c r="H210" s="151"/>
      <c r="I210" s="151"/>
    </row>
    <row r="211">
      <c r="A211" s="151"/>
      <c r="B211" s="151"/>
      <c r="C211" s="151"/>
      <c r="D211" s="151"/>
      <c r="E211" s="151"/>
      <c r="F211" s="151"/>
      <c r="G211" s="151"/>
      <c r="H211" s="151"/>
      <c r="I211" s="151"/>
    </row>
    <row r="212">
      <c r="A212" s="151"/>
      <c r="B212" s="151"/>
      <c r="C212" s="151"/>
      <c r="D212" s="151"/>
      <c r="E212" s="151"/>
      <c r="F212" s="151"/>
      <c r="G212" s="151"/>
      <c r="H212" s="151"/>
      <c r="I212" s="151"/>
    </row>
    <row r="213">
      <c r="A213" s="151"/>
      <c r="B213" s="151"/>
      <c r="C213" s="151"/>
      <c r="D213" s="151"/>
      <c r="E213" s="151"/>
      <c r="F213" s="151"/>
      <c r="G213" s="151"/>
      <c r="H213" s="151"/>
      <c r="I213" s="151"/>
    </row>
    <row r="214">
      <c r="A214" s="151"/>
      <c r="B214" s="151"/>
      <c r="C214" s="151"/>
      <c r="D214" s="151"/>
      <c r="E214" s="151"/>
      <c r="F214" s="151"/>
      <c r="G214" s="151"/>
      <c r="H214" s="151"/>
      <c r="I214" s="151"/>
    </row>
    <row r="215">
      <c r="A215" s="151"/>
      <c r="B215" s="151"/>
      <c r="C215" s="151"/>
      <c r="D215" s="151"/>
      <c r="E215" s="151"/>
      <c r="F215" s="151"/>
      <c r="G215" s="151"/>
      <c r="H215" s="151"/>
      <c r="I215" s="151"/>
    </row>
    <row r="216">
      <c r="A216" s="151"/>
      <c r="B216" s="151"/>
      <c r="C216" s="151"/>
      <c r="D216" s="151"/>
      <c r="E216" s="151"/>
      <c r="F216" s="151"/>
      <c r="G216" s="151"/>
      <c r="H216" s="151"/>
      <c r="I216" s="151"/>
    </row>
    <row r="217">
      <c r="A217" s="151"/>
      <c r="B217" s="151"/>
      <c r="C217" s="151"/>
      <c r="D217" s="151"/>
      <c r="E217" s="151"/>
      <c r="F217" s="151"/>
      <c r="G217" s="151"/>
      <c r="H217" s="151"/>
      <c r="I217" s="151"/>
    </row>
    <row r="218">
      <c r="A218" s="151"/>
      <c r="B218" s="151"/>
      <c r="C218" s="151"/>
      <c r="D218" s="151"/>
      <c r="E218" s="151"/>
      <c r="F218" s="151"/>
      <c r="G218" s="151"/>
      <c r="H218" s="151"/>
      <c r="I218" s="151"/>
    </row>
    <row r="219">
      <c r="A219" s="151"/>
      <c r="B219" s="151"/>
      <c r="C219" s="151"/>
      <c r="D219" s="151"/>
      <c r="E219" s="151"/>
      <c r="F219" s="151"/>
      <c r="G219" s="151"/>
      <c r="H219" s="151"/>
      <c r="I219" s="151"/>
    </row>
    <row r="220">
      <c r="A220" s="151"/>
      <c r="B220" s="151"/>
      <c r="C220" s="151"/>
      <c r="D220" s="151"/>
      <c r="E220" s="151"/>
      <c r="F220" s="151"/>
      <c r="G220" s="151"/>
      <c r="H220" s="151"/>
      <c r="I220" s="151"/>
    </row>
    <row r="221">
      <c r="A221" s="151"/>
      <c r="B221" s="151"/>
      <c r="C221" s="151"/>
      <c r="D221" s="151"/>
      <c r="E221" s="151"/>
      <c r="F221" s="151"/>
      <c r="G221" s="151"/>
      <c r="H221" s="151"/>
      <c r="I221" s="151"/>
    </row>
    <row r="222">
      <c r="A222" s="151"/>
      <c r="B222" s="151"/>
      <c r="C222" s="151"/>
      <c r="D222" s="151"/>
      <c r="E222" s="151"/>
      <c r="F222" s="151"/>
      <c r="G222" s="151"/>
      <c r="H222" s="151"/>
      <c r="I222" s="151"/>
    </row>
    <row r="223">
      <c r="A223" s="151"/>
      <c r="B223" s="151"/>
      <c r="C223" s="151"/>
      <c r="D223" s="151"/>
      <c r="E223" s="151"/>
      <c r="F223" s="151"/>
      <c r="G223" s="151"/>
      <c r="H223" s="151"/>
      <c r="I223" s="151"/>
    </row>
    <row r="224">
      <c r="A224" s="151"/>
      <c r="B224" s="151"/>
      <c r="C224" s="151"/>
      <c r="D224" s="151"/>
      <c r="E224" s="151"/>
      <c r="F224" s="151"/>
      <c r="G224" s="151"/>
      <c r="H224" s="151"/>
      <c r="I224" s="151"/>
    </row>
    <row r="225">
      <c r="A225" s="151"/>
      <c r="B225" s="151"/>
      <c r="C225" s="151"/>
      <c r="D225" s="151"/>
      <c r="E225" s="151"/>
      <c r="F225" s="151"/>
      <c r="G225" s="151"/>
      <c r="H225" s="151"/>
      <c r="I225" s="151"/>
    </row>
    <row r="226">
      <c r="A226" s="151"/>
      <c r="B226" s="151"/>
      <c r="C226" s="151"/>
      <c r="D226" s="151"/>
      <c r="E226" s="151"/>
      <c r="F226" s="151"/>
      <c r="G226" s="151"/>
      <c r="H226" s="151"/>
      <c r="I226" s="151"/>
    </row>
    <row r="227">
      <c r="A227" s="151"/>
      <c r="B227" s="151"/>
      <c r="C227" s="151"/>
      <c r="D227" s="151"/>
      <c r="E227" s="151"/>
      <c r="F227" s="151"/>
      <c r="G227" s="151"/>
      <c r="H227" s="151"/>
      <c r="I227" s="151"/>
    </row>
    <row r="228">
      <c r="A228" s="151"/>
      <c r="B228" s="151"/>
      <c r="C228" s="151"/>
      <c r="D228" s="151"/>
      <c r="E228" s="151"/>
      <c r="F228" s="151"/>
      <c r="G228" s="151"/>
      <c r="H228" s="151"/>
      <c r="I228" s="151"/>
    </row>
    <row r="229">
      <c r="A229" s="151"/>
      <c r="B229" s="151"/>
      <c r="C229" s="151"/>
      <c r="D229" s="151"/>
      <c r="E229" s="151"/>
      <c r="F229" s="151"/>
      <c r="G229" s="151"/>
      <c r="H229" s="151"/>
      <c r="I229" s="151"/>
    </row>
    <row r="230">
      <c r="A230" s="151"/>
      <c r="B230" s="151"/>
      <c r="C230" s="151"/>
      <c r="D230" s="151"/>
      <c r="E230" s="151"/>
      <c r="F230" s="151"/>
      <c r="G230" s="151"/>
      <c r="H230" s="151"/>
      <c r="I230" s="151"/>
    </row>
    <row r="231">
      <c r="A231" s="151"/>
      <c r="B231" s="151"/>
      <c r="C231" s="151"/>
      <c r="D231" s="151"/>
      <c r="E231" s="151"/>
      <c r="F231" s="151"/>
      <c r="G231" s="151"/>
      <c r="H231" s="151"/>
      <c r="I231" s="151"/>
    </row>
    <row r="232">
      <c r="A232" s="151"/>
      <c r="B232" s="151"/>
      <c r="C232" s="151"/>
      <c r="D232" s="151"/>
      <c r="E232" s="151"/>
      <c r="F232" s="151"/>
      <c r="G232" s="151"/>
      <c r="H232" s="151"/>
      <c r="I232" s="151"/>
    </row>
    <row r="233">
      <c r="A233" s="151"/>
      <c r="B233" s="151"/>
      <c r="C233" s="151"/>
      <c r="D233" s="151"/>
      <c r="E233" s="151"/>
      <c r="F233" s="151"/>
      <c r="G233" s="151"/>
      <c r="H233" s="151"/>
      <c r="I233" s="151"/>
    </row>
    <row r="234">
      <c r="A234" s="151"/>
      <c r="B234" s="151"/>
      <c r="C234" s="151"/>
      <c r="D234" s="151"/>
      <c r="E234" s="151"/>
      <c r="F234" s="151"/>
      <c r="G234" s="151"/>
      <c r="H234" s="151"/>
      <c r="I234" s="151"/>
    </row>
    <row r="235">
      <c r="A235" s="151"/>
      <c r="B235" s="151"/>
      <c r="C235" s="151"/>
      <c r="D235" s="151"/>
      <c r="E235" s="151"/>
      <c r="F235" s="151"/>
      <c r="G235" s="151"/>
      <c r="H235" s="151"/>
      <c r="I235" s="151"/>
    </row>
    <row r="236">
      <c r="A236" s="151"/>
      <c r="B236" s="151"/>
      <c r="C236" s="151"/>
      <c r="D236" s="151"/>
      <c r="E236" s="151"/>
      <c r="F236" s="151"/>
      <c r="G236" s="151"/>
      <c r="H236" s="151"/>
      <c r="I236" s="151"/>
    </row>
    <row r="237">
      <c r="A237" s="151"/>
      <c r="B237" s="151"/>
      <c r="C237" s="151"/>
      <c r="D237" s="151"/>
      <c r="E237" s="151"/>
      <c r="F237" s="151"/>
      <c r="G237" s="151"/>
      <c r="H237" s="151"/>
      <c r="I237" s="151"/>
    </row>
    <row r="238">
      <c r="A238" s="151"/>
      <c r="B238" s="151"/>
      <c r="C238" s="151"/>
      <c r="D238" s="151"/>
      <c r="E238" s="151"/>
      <c r="F238" s="151"/>
      <c r="G238" s="151"/>
      <c r="H238" s="151"/>
      <c r="I238" s="151"/>
    </row>
    <row r="239">
      <c r="A239" s="151"/>
      <c r="B239" s="151"/>
      <c r="C239" s="151"/>
      <c r="D239" s="151"/>
      <c r="E239" s="151"/>
      <c r="F239" s="151"/>
      <c r="G239" s="151"/>
      <c r="H239" s="151"/>
      <c r="I239" s="151"/>
    </row>
    <row r="240">
      <c r="A240" s="151"/>
      <c r="B240" s="151"/>
      <c r="C240" s="151"/>
      <c r="D240" s="151"/>
      <c r="E240" s="151"/>
      <c r="F240" s="151"/>
      <c r="G240" s="151"/>
      <c r="H240" s="151"/>
      <c r="I240" s="151"/>
    </row>
    <row r="241">
      <c r="A241" s="151"/>
      <c r="B241" s="151"/>
      <c r="C241" s="151"/>
      <c r="D241" s="151"/>
      <c r="E241" s="151"/>
      <c r="F241" s="151"/>
      <c r="G241" s="151"/>
      <c r="H241" s="151"/>
      <c r="I241" s="151"/>
    </row>
    <row r="242">
      <c r="A242" s="151"/>
      <c r="B242" s="151"/>
      <c r="C242" s="151"/>
      <c r="D242" s="151"/>
      <c r="E242" s="151"/>
      <c r="F242" s="151"/>
      <c r="G242" s="151"/>
      <c r="H242" s="151"/>
      <c r="I242" s="151"/>
    </row>
    <row r="243">
      <c r="A243" s="151"/>
      <c r="B243" s="151"/>
      <c r="C243" s="151"/>
      <c r="D243" s="151"/>
      <c r="E243" s="151"/>
      <c r="F243" s="151"/>
      <c r="G243" s="151"/>
      <c r="H243" s="151"/>
      <c r="I243" s="151"/>
    </row>
    <row r="244">
      <c r="A244" s="151"/>
      <c r="B244" s="151"/>
      <c r="C244" s="151"/>
      <c r="D244" s="151"/>
      <c r="E244" s="151"/>
      <c r="F244" s="151"/>
      <c r="G244" s="151"/>
      <c r="H244" s="151"/>
      <c r="I244" s="151"/>
    </row>
    <row r="245">
      <c r="A245" s="151"/>
      <c r="B245" s="151"/>
      <c r="C245" s="151"/>
      <c r="D245" s="151"/>
      <c r="E245" s="151"/>
      <c r="F245" s="151"/>
      <c r="G245" s="151"/>
      <c r="H245" s="151"/>
      <c r="I245" s="151"/>
    </row>
    <row r="246">
      <c r="A246" s="151"/>
      <c r="B246" s="151"/>
      <c r="C246" s="151"/>
      <c r="D246" s="151"/>
      <c r="E246" s="151"/>
      <c r="F246" s="151"/>
      <c r="G246" s="151"/>
      <c r="H246" s="151"/>
      <c r="I246" s="151"/>
    </row>
    <row r="247">
      <c r="A247" s="151"/>
      <c r="B247" s="151"/>
      <c r="C247" s="151"/>
      <c r="D247" s="151"/>
      <c r="E247" s="151"/>
      <c r="F247" s="151"/>
      <c r="G247" s="151"/>
      <c r="H247" s="151"/>
      <c r="I247" s="151"/>
    </row>
    <row r="248">
      <c r="A248" s="151"/>
      <c r="B248" s="151"/>
      <c r="C248" s="151"/>
      <c r="D248" s="151"/>
      <c r="E248" s="151"/>
      <c r="F248" s="151"/>
      <c r="G248" s="151"/>
      <c r="H248" s="151"/>
      <c r="I248" s="151"/>
    </row>
    <row r="249">
      <c r="A249" s="151"/>
      <c r="B249" s="151"/>
      <c r="C249" s="151"/>
      <c r="D249" s="151"/>
      <c r="E249" s="151"/>
      <c r="F249" s="151"/>
      <c r="G249" s="151"/>
      <c r="H249" s="151"/>
      <c r="I249" s="151"/>
    </row>
    <row r="250">
      <c r="A250" s="151"/>
      <c r="B250" s="151"/>
      <c r="C250" s="151"/>
      <c r="D250" s="151"/>
      <c r="E250" s="151"/>
      <c r="F250" s="151"/>
      <c r="G250" s="151"/>
      <c r="H250" s="151"/>
      <c r="I250" s="151"/>
    </row>
    <row r="251">
      <c r="A251" s="151"/>
      <c r="B251" s="151"/>
      <c r="C251" s="151"/>
      <c r="D251" s="151"/>
      <c r="E251" s="151"/>
      <c r="F251" s="151"/>
      <c r="G251" s="151"/>
      <c r="H251" s="151"/>
      <c r="I251" s="151"/>
    </row>
    <row r="252">
      <c r="A252" s="151"/>
      <c r="B252" s="151"/>
      <c r="C252" s="151"/>
      <c r="D252" s="151"/>
      <c r="E252" s="151"/>
      <c r="F252" s="151"/>
      <c r="G252" s="151"/>
      <c r="H252" s="151"/>
      <c r="I252" s="151"/>
    </row>
    <row r="253">
      <c r="A253" s="151"/>
      <c r="B253" s="151"/>
      <c r="C253" s="151"/>
      <c r="D253" s="151"/>
      <c r="E253" s="151"/>
      <c r="F253" s="151"/>
      <c r="G253" s="151"/>
      <c r="H253" s="151"/>
      <c r="I253" s="151"/>
    </row>
    <row r="254">
      <c r="A254" s="151"/>
      <c r="B254" s="151"/>
      <c r="C254" s="151"/>
      <c r="D254" s="151"/>
      <c r="E254" s="151"/>
      <c r="F254" s="151"/>
      <c r="G254" s="151"/>
      <c r="H254" s="151"/>
      <c r="I254" s="151"/>
    </row>
    <row r="255">
      <c r="A255" s="151"/>
      <c r="B255" s="151"/>
      <c r="C255" s="151"/>
      <c r="D255" s="151"/>
      <c r="E255" s="151"/>
      <c r="F255" s="151"/>
      <c r="G255" s="151"/>
      <c r="H255" s="151"/>
      <c r="I255" s="151"/>
    </row>
    <row r="256">
      <c r="A256" s="151"/>
      <c r="B256" s="151"/>
      <c r="C256" s="151"/>
      <c r="D256" s="151"/>
      <c r="E256" s="151"/>
      <c r="F256" s="151"/>
      <c r="G256" s="151"/>
      <c r="H256" s="151"/>
      <c r="I256" s="151"/>
    </row>
    <row r="257">
      <c r="A257" s="151"/>
      <c r="B257" s="151"/>
      <c r="C257" s="151"/>
      <c r="D257" s="151"/>
      <c r="E257" s="151"/>
      <c r="F257" s="151"/>
      <c r="G257" s="151"/>
      <c r="H257" s="151"/>
      <c r="I257" s="151"/>
    </row>
    <row r="258">
      <c r="A258" s="151"/>
      <c r="B258" s="151"/>
      <c r="C258" s="151"/>
      <c r="D258" s="151"/>
      <c r="E258" s="151"/>
      <c r="F258" s="151"/>
      <c r="G258" s="151"/>
      <c r="H258" s="151"/>
      <c r="I258" s="151"/>
    </row>
    <row r="259">
      <c r="A259" s="151"/>
      <c r="B259" s="151"/>
      <c r="C259" s="151"/>
      <c r="D259" s="151"/>
      <c r="E259" s="151"/>
      <c r="F259" s="151"/>
      <c r="G259" s="151"/>
      <c r="H259" s="151"/>
      <c r="I259" s="151"/>
    </row>
    <row r="260">
      <c r="A260" s="151"/>
      <c r="B260" s="151"/>
      <c r="C260" s="151"/>
      <c r="D260" s="151"/>
      <c r="E260" s="151"/>
      <c r="F260" s="151"/>
      <c r="G260" s="151"/>
      <c r="H260" s="151"/>
      <c r="I260" s="151"/>
    </row>
    <row r="261">
      <c r="A261" s="151"/>
      <c r="B261" s="151"/>
      <c r="C261" s="151"/>
      <c r="D261" s="151"/>
      <c r="E261" s="151"/>
      <c r="F261" s="151"/>
      <c r="G261" s="151"/>
      <c r="H261" s="151"/>
      <c r="I261" s="151"/>
    </row>
    <row r="262">
      <c r="A262" s="151"/>
      <c r="B262" s="151"/>
      <c r="C262" s="151"/>
      <c r="D262" s="151"/>
      <c r="E262" s="151"/>
      <c r="F262" s="151"/>
      <c r="G262" s="151"/>
      <c r="H262" s="151"/>
      <c r="I262" s="151"/>
    </row>
    <row r="263">
      <c r="A263" s="151"/>
      <c r="B263" s="151"/>
      <c r="C263" s="151"/>
      <c r="D263" s="151"/>
      <c r="E263" s="151"/>
      <c r="F263" s="151"/>
      <c r="G263" s="151"/>
      <c r="H263" s="151"/>
      <c r="I263" s="151"/>
    </row>
    <row r="264">
      <c r="A264" s="151"/>
      <c r="B264" s="151"/>
      <c r="C264" s="151"/>
      <c r="D264" s="151"/>
      <c r="E264" s="151"/>
      <c r="F264" s="151"/>
      <c r="G264" s="151"/>
      <c r="H264" s="151"/>
      <c r="I264" s="151"/>
    </row>
    <row r="265">
      <c r="A265" s="151"/>
      <c r="B265" s="151"/>
      <c r="C265" s="151"/>
      <c r="D265" s="151"/>
      <c r="E265" s="151"/>
      <c r="F265" s="151"/>
      <c r="G265" s="151"/>
      <c r="H265" s="151"/>
      <c r="I265" s="151"/>
    </row>
    <row r="266">
      <c r="A266" s="151"/>
      <c r="B266" s="151"/>
      <c r="C266" s="151"/>
      <c r="D266" s="151"/>
      <c r="E266" s="151"/>
      <c r="F266" s="151"/>
      <c r="G266" s="151"/>
      <c r="H266" s="151"/>
      <c r="I266" s="151"/>
    </row>
    <row r="267">
      <c r="A267" s="151"/>
      <c r="B267" s="151"/>
      <c r="C267" s="151"/>
      <c r="D267" s="151"/>
      <c r="E267" s="151"/>
      <c r="F267" s="151"/>
      <c r="G267" s="151"/>
      <c r="H267" s="151"/>
      <c r="I267" s="151"/>
    </row>
    <row r="268">
      <c r="A268" s="151"/>
      <c r="B268" s="151"/>
      <c r="C268" s="151"/>
      <c r="D268" s="151"/>
      <c r="E268" s="151"/>
      <c r="F268" s="151"/>
      <c r="G268" s="151"/>
      <c r="H268" s="151"/>
      <c r="I268" s="151"/>
    </row>
    <row r="269">
      <c r="A269" s="151"/>
      <c r="B269" s="151"/>
      <c r="C269" s="151"/>
      <c r="D269" s="151"/>
      <c r="E269" s="151"/>
      <c r="F269" s="151"/>
      <c r="G269" s="151"/>
      <c r="H269" s="151"/>
      <c r="I269" s="151"/>
    </row>
    <row r="270">
      <c r="A270" s="151"/>
      <c r="B270" s="151"/>
      <c r="C270" s="151"/>
      <c r="D270" s="151"/>
      <c r="E270" s="151"/>
      <c r="F270" s="151"/>
      <c r="G270" s="151"/>
      <c r="H270" s="151"/>
      <c r="I270" s="151"/>
    </row>
    <row r="271">
      <c r="A271" s="151"/>
      <c r="B271" s="151"/>
      <c r="C271" s="151"/>
      <c r="D271" s="151"/>
      <c r="E271" s="151"/>
      <c r="F271" s="151"/>
      <c r="G271" s="151"/>
      <c r="H271" s="151"/>
      <c r="I271" s="151"/>
    </row>
    <row r="272">
      <c r="A272" s="151"/>
      <c r="B272" s="151"/>
      <c r="C272" s="151"/>
      <c r="D272" s="151"/>
      <c r="E272" s="151"/>
      <c r="F272" s="151"/>
      <c r="G272" s="151"/>
      <c r="H272" s="151"/>
      <c r="I272" s="151"/>
    </row>
    <row r="273">
      <c r="A273" s="151"/>
      <c r="B273" s="151"/>
      <c r="C273" s="151"/>
      <c r="D273" s="151"/>
      <c r="E273" s="151"/>
      <c r="F273" s="151"/>
      <c r="G273" s="151"/>
      <c r="H273" s="151"/>
      <c r="I273" s="151"/>
    </row>
    <row r="274">
      <c r="A274" s="151"/>
      <c r="B274" s="151"/>
      <c r="C274" s="151"/>
      <c r="D274" s="151"/>
      <c r="E274" s="151"/>
      <c r="F274" s="151"/>
      <c r="G274" s="151"/>
      <c r="H274" s="151"/>
      <c r="I274" s="151"/>
    </row>
    <row r="275">
      <c r="A275" s="151"/>
      <c r="B275" s="151"/>
      <c r="C275" s="151"/>
      <c r="D275" s="151"/>
      <c r="E275" s="151"/>
      <c r="F275" s="151"/>
      <c r="G275" s="151"/>
      <c r="H275" s="151"/>
      <c r="I275" s="151"/>
    </row>
    <row r="276">
      <c r="A276" s="151"/>
      <c r="B276" s="151"/>
      <c r="C276" s="151"/>
      <c r="D276" s="151"/>
      <c r="E276" s="151"/>
      <c r="F276" s="151"/>
      <c r="G276" s="151"/>
      <c r="H276" s="151"/>
      <c r="I276" s="151"/>
    </row>
    <row r="277">
      <c r="A277" s="151"/>
      <c r="B277" s="151"/>
      <c r="C277" s="151"/>
      <c r="D277" s="151"/>
      <c r="E277" s="151"/>
      <c r="F277" s="151"/>
      <c r="G277" s="151"/>
      <c r="H277" s="151"/>
      <c r="I277" s="151"/>
    </row>
    <row r="278">
      <c r="A278" s="151"/>
      <c r="B278" s="151"/>
      <c r="C278" s="151"/>
      <c r="D278" s="151"/>
      <c r="E278" s="151"/>
      <c r="F278" s="151"/>
      <c r="G278" s="151"/>
      <c r="H278" s="151"/>
      <c r="I278" s="151"/>
    </row>
    <row r="279">
      <c r="A279" s="151"/>
      <c r="B279" s="151"/>
      <c r="C279" s="151"/>
      <c r="D279" s="151"/>
      <c r="E279" s="151"/>
      <c r="F279" s="151"/>
      <c r="G279" s="151"/>
      <c r="H279" s="151"/>
      <c r="I279" s="151"/>
    </row>
    <row r="280">
      <c r="A280" s="151"/>
      <c r="B280" s="151"/>
      <c r="C280" s="151"/>
      <c r="D280" s="151"/>
      <c r="E280" s="151"/>
      <c r="F280" s="151"/>
      <c r="G280" s="151"/>
      <c r="H280" s="151"/>
      <c r="I280" s="151"/>
    </row>
    <row r="281">
      <c r="A281" s="151"/>
      <c r="B281" s="151"/>
      <c r="C281" s="151"/>
      <c r="D281" s="151"/>
      <c r="E281" s="151"/>
      <c r="F281" s="151"/>
      <c r="G281" s="151"/>
      <c r="H281" s="151"/>
      <c r="I281" s="151"/>
    </row>
    <row r="282">
      <c r="A282" s="151"/>
      <c r="B282" s="151"/>
      <c r="C282" s="151"/>
      <c r="D282" s="151"/>
      <c r="E282" s="151"/>
      <c r="F282" s="151"/>
      <c r="G282" s="151"/>
      <c r="H282" s="151"/>
      <c r="I282" s="151"/>
    </row>
    <row r="283">
      <c r="A283" s="151"/>
      <c r="B283" s="151"/>
      <c r="C283" s="151"/>
      <c r="D283" s="151"/>
      <c r="E283" s="151"/>
      <c r="F283" s="151"/>
      <c r="G283" s="151"/>
      <c r="H283" s="151"/>
      <c r="I283" s="151"/>
    </row>
    <row r="284">
      <c r="A284" s="151"/>
      <c r="B284" s="151"/>
      <c r="C284" s="151"/>
      <c r="D284" s="151"/>
      <c r="E284" s="151"/>
      <c r="F284" s="151"/>
      <c r="G284" s="151"/>
      <c r="H284" s="151"/>
      <c r="I284" s="151"/>
    </row>
    <row r="285">
      <c r="A285" s="151"/>
      <c r="B285" s="151"/>
      <c r="C285" s="151"/>
      <c r="D285" s="151"/>
      <c r="E285" s="151"/>
      <c r="F285" s="151"/>
      <c r="G285" s="151"/>
      <c r="H285" s="151"/>
      <c r="I285" s="151"/>
    </row>
    <row r="286">
      <c r="A286" s="151"/>
      <c r="B286" s="151"/>
      <c r="C286" s="151"/>
      <c r="D286" s="151"/>
      <c r="E286" s="151"/>
      <c r="F286" s="151"/>
      <c r="G286" s="151"/>
      <c r="H286" s="151"/>
      <c r="I286" s="151"/>
    </row>
    <row r="287">
      <c r="A287" s="151"/>
      <c r="B287" s="151"/>
      <c r="C287" s="151"/>
      <c r="D287" s="151"/>
      <c r="E287" s="151"/>
      <c r="F287" s="151"/>
      <c r="G287" s="151"/>
      <c r="H287" s="151"/>
      <c r="I287" s="151"/>
    </row>
    <row r="288">
      <c r="A288" s="151"/>
      <c r="B288" s="151"/>
      <c r="C288" s="151"/>
      <c r="D288" s="151"/>
      <c r="E288" s="151"/>
      <c r="F288" s="151"/>
      <c r="G288" s="151"/>
      <c r="H288" s="151"/>
      <c r="I288" s="151"/>
    </row>
    <row r="289">
      <c r="A289" s="151"/>
      <c r="B289" s="151"/>
      <c r="C289" s="151"/>
      <c r="D289" s="151"/>
      <c r="E289" s="151"/>
      <c r="F289" s="151"/>
      <c r="G289" s="151"/>
      <c r="H289" s="151"/>
      <c r="I289" s="151"/>
    </row>
    <row r="290">
      <c r="A290" s="151"/>
      <c r="B290" s="151"/>
      <c r="C290" s="151"/>
      <c r="D290" s="151"/>
      <c r="E290" s="151"/>
      <c r="F290" s="151"/>
      <c r="G290" s="151"/>
      <c r="H290" s="151"/>
      <c r="I290" s="151"/>
    </row>
    <row r="291">
      <c r="A291" s="151"/>
      <c r="B291" s="151"/>
      <c r="C291" s="151"/>
      <c r="D291" s="151"/>
      <c r="E291" s="151"/>
      <c r="F291" s="151"/>
      <c r="G291" s="151"/>
      <c r="H291" s="151"/>
      <c r="I291" s="151"/>
    </row>
    <row r="292">
      <c r="A292" s="151"/>
      <c r="B292" s="151"/>
      <c r="C292" s="151"/>
      <c r="D292" s="151"/>
      <c r="E292" s="151"/>
      <c r="F292" s="151"/>
      <c r="G292" s="151"/>
      <c r="H292" s="151"/>
      <c r="I292" s="151"/>
    </row>
    <row r="293">
      <c r="A293" s="151"/>
      <c r="B293" s="151"/>
      <c r="C293" s="151"/>
      <c r="D293" s="151"/>
      <c r="E293" s="151"/>
      <c r="F293" s="151"/>
      <c r="G293" s="151"/>
      <c r="H293" s="151"/>
      <c r="I293" s="151"/>
    </row>
    <row r="294">
      <c r="A294" s="151"/>
      <c r="B294" s="151"/>
      <c r="C294" s="151"/>
      <c r="D294" s="151"/>
      <c r="E294" s="151"/>
      <c r="F294" s="151"/>
      <c r="G294" s="151"/>
      <c r="H294" s="151"/>
      <c r="I294" s="151"/>
    </row>
    <row r="295">
      <c r="A295" s="151"/>
      <c r="B295" s="151"/>
      <c r="C295" s="151"/>
      <c r="D295" s="151"/>
      <c r="E295" s="151"/>
      <c r="F295" s="151"/>
      <c r="G295" s="151"/>
      <c r="H295" s="151"/>
      <c r="I295" s="151"/>
    </row>
    <row r="296">
      <c r="A296" s="151"/>
      <c r="B296" s="151"/>
      <c r="C296" s="151"/>
      <c r="D296" s="151"/>
      <c r="E296" s="151"/>
      <c r="F296" s="151"/>
      <c r="G296" s="151"/>
      <c r="H296" s="151"/>
      <c r="I296" s="151"/>
    </row>
    <row r="297">
      <c r="A297" s="151"/>
      <c r="B297" s="151"/>
      <c r="C297" s="151"/>
      <c r="D297" s="151"/>
      <c r="E297" s="151"/>
      <c r="F297" s="151"/>
      <c r="G297" s="151"/>
      <c r="H297" s="151"/>
      <c r="I297" s="151"/>
    </row>
    <row r="298">
      <c r="A298" s="151"/>
      <c r="B298" s="151"/>
      <c r="C298" s="151"/>
      <c r="D298" s="151"/>
      <c r="E298" s="151"/>
      <c r="F298" s="151"/>
      <c r="G298" s="151"/>
      <c r="H298" s="151"/>
      <c r="I298" s="151"/>
    </row>
    <row r="299">
      <c r="A299" s="151"/>
      <c r="B299" s="151"/>
      <c r="C299" s="151"/>
      <c r="D299" s="151"/>
      <c r="E299" s="151"/>
      <c r="F299" s="151"/>
      <c r="G299" s="151"/>
      <c r="H299" s="151"/>
      <c r="I299" s="151"/>
    </row>
    <row r="300">
      <c r="A300" s="151"/>
      <c r="B300" s="151"/>
      <c r="C300" s="151"/>
      <c r="D300" s="151"/>
      <c r="E300" s="151"/>
      <c r="F300" s="151"/>
      <c r="G300" s="151"/>
      <c r="H300" s="151"/>
      <c r="I300" s="151"/>
    </row>
    <row r="301">
      <c r="A301" s="151"/>
      <c r="B301" s="151"/>
      <c r="C301" s="151"/>
      <c r="D301" s="151"/>
      <c r="E301" s="151"/>
      <c r="F301" s="151"/>
      <c r="G301" s="151"/>
      <c r="H301" s="151"/>
      <c r="I301" s="151"/>
    </row>
    <row r="302">
      <c r="A302" s="151"/>
      <c r="B302" s="151"/>
      <c r="C302" s="151"/>
      <c r="D302" s="151"/>
      <c r="E302" s="151"/>
      <c r="F302" s="151"/>
      <c r="G302" s="151"/>
      <c r="H302" s="151"/>
      <c r="I302" s="151"/>
    </row>
    <row r="303">
      <c r="A303" s="151"/>
      <c r="B303" s="151"/>
      <c r="C303" s="151"/>
      <c r="D303" s="151"/>
      <c r="E303" s="151"/>
      <c r="F303" s="151"/>
      <c r="G303" s="151"/>
      <c r="H303" s="151"/>
      <c r="I303" s="151"/>
    </row>
    <row r="304">
      <c r="A304" s="151"/>
      <c r="B304" s="151"/>
      <c r="C304" s="151"/>
      <c r="D304" s="151"/>
      <c r="E304" s="151"/>
      <c r="F304" s="151"/>
      <c r="G304" s="151"/>
      <c r="H304" s="151"/>
      <c r="I304" s="151"/>
    </row>
    <row r="305">
      <c r="A305" s="151"/>
      <c r="B305" s="151"/>
      <c r="C305" s="151"/>
      <c r="D305" s="151"/>
      <c r="E305" s="151"/>
      <c r="F305" s="151"/>
      <c r="G305" s="151"/>
      <c r="H305" s="151"/>
      <c r="I305" s="151"/>
    </row>
    <row r="306">
      <c r="A306" s="151"/>
      <c r="B306" s="151"/>
      <c r="C306" s="151"/>
      <c r="D306" s="151"/>
      <c r="E306" s="151"/>
      <c r="F306" s="151"/>
      <c r="G306" s="151"/>
      <c r="H306" s="151"/>
      <c r="I306" s="151"/>
    </row>
    <row r="307">
      <c r="A307" s="151"/>
      <c r="B307" s="151"/>
      <c r="C307" s="151"/>
      <c r="D307" s="151"/>
      <c r="E307" s="151"/>
      <c r="F307" s="151"/>
      <c r="G307" s="151"/>
      <c r="H307" s="151"/>
      <c r="I307" s="151"/>
    </row>
    <row r="308">
      <c r="A308" s="151"/>
      <c r="B308" s="151"/>
      <c r="C308" s="151"/>
      <c r="D308" s="151"/>
      <c r="E308" s="151"/>
      <c r="F308" s="151"/>
      <c r="G308" s="151"/>
      <c r="H308" s="151"/>
      <c r="I308" s="151"/>
    </row>
    <row r="309">
      <c r="A309" s="151"/>
      <c r="B309" s="151"/>
      <c r="C309" s="151"/>
      <c r="D309" s="151"/>
      <c r="E309" s="151"/>
      <c r="F309" s="151"/>
      <c r="G309" s="151"/>
      <c r="H309" s="151"/>
      <c r="I309" s="151"/>
    </row>
    <row r="310">
      <c r="A310" s="151"/>
      <c r="B310" s="151"/>
      <c r="C310" s="151"/>
      <c r="D310" s="151"/>
      <c r="E310" s="151"/>
      <c r="F310" s="151"/>
      <c r="G310" s="151"/>
      <c r="H310" s="151"/>
      <c r="I310" s="151"/>
    </row>
    <row r="311">
      <c r="A311" s="151"/>
      <c r="B311" s="151"/>
      <c r="C311" s="151"/>
      <c r="D311" s="151"/>
      <c r="E311" s="151"/>
      <c r="F311" s="151"/>
      <c r="G311" s="151"/>
      <c r="H311" s="151"/>
      <c r="I311" s="151"/>
    </row>
    <row r="312">
      <c r="A312" s="151"/>
      <c r="B312" s="151"/>
      <c r="C312" s="151"/>
      <c r="D312" s="151"/>
      <c r="E312" s="151"/>
      <c r="F312" s="151"/>
      <c r="G312" s="151"/>
      <c r="H312" s="151"/>
      <c r="I312" s="151"/>
    </row>
    <row r="313">
      <c r="A313" s="151"/>
      <c r="B313" s="151"/>
      <c r="C313" s="151"/>
      <c r="D313" s="151"/>
      <c r="E313" s="151"/>
      <c r="F313" s="151"/>
      <c r="G313" s="151"/>
      <c r="H313" s="151"/>
      <c r="I313" s="151"/>
    </row>
    <row r="314">
      <c r="A314" s="151"/>
      <c r="B314" s="151"/>
      <c r="C314" s="151"/>
      <c r="D314" s="151"/>
      <c r="E314" s="151"/>
      <c r="F314" s="151"/>
      <c r="G314" s="151"/>
      <c r="H314" s="151"/>
      <c r="I314" s="151"/>
    </row>
    <row r="315">
      <c r="A315" s="151"/>
      <c r="B315" s="151"/>
      <c r="C315" s="151"/>
      <c r="D315" s="151"/>
      <c r="E315" s="151"/>
      <c r="F315" s="151"/>
      <c r="G315" s="151"/>
      <c r="H315" s="151"/>
      <c r="I315" s="151"/>
    </row>
    <row r="316">
      <c r="A316" s="151"/>
      <c r="B316" s="151"/>
      <c r="C316" s="151"/>
      <c r="D316" s="151"/>
      <c r="E316" s="151"/>
      <c r="F316" s="151"/>
      <c r="G316" s="151"/>
      <c r="H316" s="151"/>
      <c r="I316" s="151"/>
    </row>
    <row r="317">
      <c r="A317" s="151"/>
      <c r="B317" s="151"/>
      <c r="C317" s="151"/>
      <c r="D317" s="151"/>
      <c r="E317" s="151"/>
      <c r="F317" s="151"/>
      <c r="G317" s="151"/>
      <c r="H317" s="151"/>
      <c r="I317" s="151"/>
    </row>
    <row r="318">
      <c r="A318" s="151"/>
      <c r="B318" s="151"/>
      <c r="C318" s="151"/>
      <c r="D318" s="151"/>
      <c r="E318" s="151"/>
      <c r="F318" s="151"/>
      <c r="G318" s="151"/>
      <c r="H318" s="151"/>
      <c r="I318" s="151"/>
    </row>
    <row r="319">
      <c r="A319" s="151"/>
      <c r="B319" s="151"/>
      <c r="C319" s="151"/>
      <c r="D319" s="151"/>
      <c r="E319" s="151"/>
      <c r="F319" s="151"/>
      <c r="G319" s="151"/>
      <c r="H319" s="151"/>
      <c r="I319" s="151"/>
    </row>
    <row r="320">
      <c r="A320" s="151"/>
      <c r="B320" s="151"/>
      <c r="C320" s="151"/>
      <c r="D320" s="151"/>
      <c r="E320" s="151"/>
      <c r="F320" s="151"/>
      <c r="G320" s="151"/>
      <c r="H320" s="151"/>
      <c r="I320" s="151"/>
    </row>
    <row r="321">
      <c r="A321" s="151"/>
      <c r="B321" s="151"/>
      <c r="C321" s="151"/>
      <c r="D321" s="151"/>
      <c r="E321" s="151"/>
      <c r="F321" s="151"/>
      <c r="G321" s="151"/>
      <c r="H321" s="151"/>
      <c r="I321" s="151"/>
    </row>
    <row r="322">
      <c r="A322" s="151"/>
      <c r="B322" s="151"/>
      <c r="C322" s="151"/>
      <c r="D322" s="151"/>
      <c r="E322" s="151"/>
      <c r="F322" s="151"/>
      <c r="G322" s="151"/>
      <c r="H322" s="151"/>
      <c r="I322" s="151"/>
    </row>
    <row r="323">
      <c r="A323" s="151"/>
      <c r="B323" s="151"/>
      <c r="C323" s="151"/>
      <c r="D323" s="151"/>
      <c r="E323" s="151"/>
      <c r="F323" s="151"/>
      <c r="G323" s="151"/>
      <c r="H323" s="151"/>
      <c r="I323" s="151"/>
    </row>
    <row r="324">
      <c r="A324" s="151"/>
      <c r="B324" s="151"/>
      <c r="C324" s="151"/>
      <c r="D324" s="151"/>
      <c r="E324" s="151"/>
      <c r="F324" s="151"/>
      <c r="G324" s="151"/>
      <c r="H324" s="151"/>
      <c r="I324" s="151"/>
    </row>
    <row r="325">
      <c r="A325" s="151"/>
      <c r="B325" s="151"/>
      <c r="C325" s="151"/>
      <c r="D325" s="151"/>
      <c r="E325" s="151"/>
      <c r="F325" s="151"/>
      <c r="G325" s="151"/>
      <c r="H325" s="151"/>
      <c r="I325" s="151"/>
    </row>
    <row r="326">
      <c r="A326" s="151"/>
      <c r="B326" s="151"/>
      <c r="C326" s="151"/>
      <c r="D326" s="151"/>
      <c r="E326" s="151"/>
      <c r="F326" s="151"/>
      <c r="G326" s="151"/>
      <c r="H326" s="151"/>
      <c r="I326" s="151"/>
    </row>
    <row r="327">
      <c r="A327" s="151"/>
      <c r="B327" s="151"/>
      <c r="C327" s="151"/>
      <c r="D327" s="151"/>
      <c r="E327" s="151"/>
      <c r="F327" s="151"/>
      <c r="G327" s="151"/>
      <c r="H327" s="151"/>
      <c r="I327" s="151"/>
    </row>
    <row r="328">
      <c r="A328" s="151"/>
      <c r="B328" s="151"/>
      <c r="C328" s="151"/>
      <c r="D328" s="151"/>
      <c r="E328" s="151"/>
      <c r="F328" s="151"/>
      <c r="G328" s="151"/>
      <c r="H328" s="151"/>
      <c r="I328" s="151"/>
    </row>
    <row r="329">
      <c r="A329" s="151"/>
      <c r="B329" s="151"/>
      <c r="C329" s="151"/>
      <c r="D329" s="151"/>
      <c r="E329" s="151"/>
      <c r="F329" s="151"/>
      <c r="G329" s="151"/>
      <c r="H329" s="151"/>
      <c r="I329" s="151"/>
    </row>
    <row r="330">
      <c r="A330" s="151"/>
      <c r="B330" s="151"/>
      <c r="C330" s="151"/>
      <c r="D330" s="151"/>
      <c r="E330" s="151"/>
      <c r="F330" s="151"/>
      <c r="G330" s="151"/>
      <c r="H330" s="151"/>
      <c r="I330" s="151"/>
    </row>
    <row r="331">
      <c r="A331" s="151"/>
      <c r="B331" s="151"/>
      <c r="C331" s="151"/>
      <c r="D331" s="151"/>
      <c r="E331" s="151"/>
      <c r="F331" s="151"/>
      <c r="G331" s="151"/>
      <c r="H331" s="151"/>
      <c r="I331" s="151"/>
    </row>
    <row r="332">
      <c r="A332" s="151"/>
      <c r="B332" s="151"/>
      <c r="C332" s="151"/>
      <c r="D332" s="151"/>
      <c r="E332" s="151"/>
      <c r="F332" s="151"/>
      <c r="G332" s="151"/>
      <c r="H332" s="151"/>
      <c r="I332" s="151"/>
    </row>
    <row r="333">
      <c r="A333" s="151"/>
      <c r="B333" s="151"/>
      <c r="C333" s="151"/>
      <c r="D333" s="151"/>
      <c r="E333" s="151"/>
      <c r="F333" s="151"/>
      <c r="G333" s="151"/>
      <c r="H333" s="151"/>
      <c r="I333" s="151"/>
    </row>
    <row r="334">
      <c r="A334" s="151"/>
      <c r="B334" s="151"/>
      <c r="C334" s="151"/>
      <c r="D334" s="151"/>
      <c r="E334" s="151"/>
      <c r="F334" s="151"/>
      <c r="G334" s="151"/>
      <c r="H334" s="151"/>
      <c r="I334" s="151"/>
    </row>
    <row r="335">
      <c r="A335" s="151"/>
      <c r="B335" s="151"/>
      <c r="C335" s="151"/>
      <c r="D335" s="151"/>
      <c r="E335" s="151"/>
      <c r="F335" s="151"/>
      <c r="G335" s="151"/>
      <c r="H335" s="151"/>
      <c r="I335" s="151"/>
    </row>
    <row r="336">
      <c r="A336" s="151"/>
      <c r="B336" s="151"/>
      <c r="C336" s="151"/>
      <c r="D336" s="151"/>
      <c r="E336" s="151"/>
      <c r="F336" s="151"/>
      <c r="G336" s="151"/>
      <c r="H336" s="151"/>
      <c r="I336" s="151"/>
    </row>
    <row r="337">
      <c r="A337" s="151"/>
      <c r="B337" s="151"/>
      <c r="C337" s="151"/>
      <c r="D337" s="151"/>
      <c r="E337" s="151"/>
      <c r="F337" s="151"/>
      <c r="G337" s="151"/>
      <c r="H337" s="151"/>
      <c r="I337" s="151"/>
    </row>
    <row r="338">
      <c r="A338" s="151"/>
      <c r="B338" s="151"/>
      <c r="C338" s="151"/>
      <c r="D338" s="151"/>
      <c r="E338" s="151"/>
      <c r="F338" s="151"/>
      <c r="G338" s="151"/>
      <c r="H338" s="151"/>
      <c r="I338" s="151"/>
    </row>
    <row r="339">
      <c r="A339" s="151"/>
      <c r="B339" s="151"/>
      <c r="C339" s="151"/>
      <c r="D339" s="151"/>
      <c r="E339" s="151"/>
      <c r="F339" s="151"/>
      <c r="G339" s="151"/>
      <c r="H339" s="151"/>
      <c r="I339" s="151"/>
    </row>
    <row r="340">
      <c r="A340" s="151"/>
      <c r="B340" s="151"/>
      <c r="C340" s="151"/>
      <c r="D340" s="151"/>
      <c r="E340" s="151"/>
      <c r="F340" s="151"/>
      <c r="G340" s="151"/>
      <c r="H340" s="151"/>
      <c r="I340" s="151"/>
    </row>
    <row r="341">
      <c r="A341" s="151"/>
      <c r="B341" s="151"/>
      <c r="C341" s="151"/>
      <c r="D341" s="151"/>
      <c r="E341" s="151"/>
      <c r="F341" s="151"/>
      <c r="G341" s="151"/>
      <c r="H341" s="151"/>
      <c r="I341" s="151"/>
    </row>
    <row r="342">
      <c r="A342" s="151"/>
      <c r="B342" s="151"/>
      <c r="C342" s="151"/>
      <c r="D342" s="151"/>
      <c r="E342" s="151"/>
      <c r="F342" s="151"/>
      <c r="G342" s="151"/>
      <c r="H342" s="151"/>
      <c r="I342" s="151"/>
    </row>
    <row r="343">
      <c r="A343" s="151"/>
      <c r="B343" s="151"/>
      <c r="C343" s="151"/>
      <c r="D343" s="151"/>
      <c r="E343" s="151"/>
      <c r="F343" s="151"/>
      <c r="G343" s="151"/>
      <c r="H343" s="151"/>
      <c r="I343" s="151"/>
    </row>
    <row r="344">
      <c r="A344" s="151"/>
      <c r="B344" s="151"/>
      <c r="C344" s="151"/>
      <c r="D344" s="151"/>
      <c r="E344" s="151"/>
      <c r="F344" s="151"/>
      <c r="G344" s="151"/>
      <c r="H344" s="151"/>
      <c r="I344" s="151"/>
    </row>
    <row r="345">
      <c r="A345" s="151"/>
      <c r="B345" s="151"/>
      <c r="C345" s="151"/>
      <c r="D345" s="151"/>
      <c r="E345" s="151"/>
      <c r="F345" s="151"/>
      <c r="G345" s="151"/>
      <c r="H345" s="151"/>
      <c r="I345" s="151"/>
    </row>
    <row r="346">
      <c r="A346" s="151"/>
      <c r="B346" s="151"/>
      <c r="C346" s="151"/>
      <c r="D346" s="151"/>
      <c r="E346" s="151"/>
      <c r="F346" s="151"/>
      <c r="G346" s="151"/>
      <c r="H346" s="151"/>
      <c r="I346" s="151"/>
    </row>
    <row r="347">
      <c r="A347" s="151"/>
      <c r="B347" s="151"/>
      <c r="C347" s="151"/>
      <c r="D347" s="151"/>
      <c r="E347" s="151"/>
      <c r="F347" s="151"/>
      <c r="G347" s="151"/>
      <c r="H347" s="151"/>
      <c r="I347" s="151"/>
    </row>
    <row r="348">
      <c r="A348" s="151"/>
      <c r="B348" s="151"/>
      <c r="C348" s="151"/>
      <c r="D348" s="151"/>
      <c r="E348" s="151"/>
      <c r="F348" s="151"/>
      <c r="G348" s="151"/>
      <c r="H348" s="151"/>
      <c r="I348" s="151"/>
    </row>
    <row r="349">
      <c r="A349" s="151"/>
      <c r="B349" s="151"/>
      <c r="C349" s="151"/>
      <c r="D349" s="151"/>
      <c r="E349" s="151"/>
      <c r="F349" s="151"/>
      <c r="G349" s="151"/>
      <c r="H349" s="151"/>
      <c r="I349" s="151"/>
    </row>
    <row r="350">
      <c r="A350" s="151"/>
      <c r="B350" s="151"/>
      <c r="C350" s="151"/>
      <c r="D350" s="151"/>
      <c r="E350" s="151"/>
      <c r="F350" s="151"/>
      <c r="G350" s="151"/>
      <c r="H350" s="151"/>
      <c r="I350" s="151"/>
    </row>
    <row r="351">
      <c r="A351" s="151"/>
      <c r="B351" s="151"/>
      <c r="C351" s="151"/>
      <c r="D351" s="151"/>
      <c r="E351" s="151"/>
      <c r="F351" s="151"/>
      <c r="G351" s="151"/>
      <c r="H351" s="151"/>
      <c r="I351" s="151"/>
    </row>
    <row r="352">
      <c r="A352" s="151"/>
      <c r="B352" s="151"/>
      <c r="C352" s="151"/>
      <c r="D352" s="151"/>
      <c r="E352" s="151"/>
      <c r="F352" s="151"/>
      <c r="G352" s="151"/>
      <c r="H352" s="151"/>
      <c r="I352" s="151"/>
    </row>
    <row r="353">
      <c r="A353" s="151"/>
      <c r="B353" s="151"/>
      <c r="C353" s="151"/>
      <c r="D353" s="151"/>
      <c r="E353" s="151"/>
      <c r="F353" s="151"/>
      <c r="G353" s="151"/>
      <c r="H353" s="151"/>
      <c r="I353" s="151"/>
    </row>
    <row r="354">
      <c r="A354" s="151"/>
      <c r="B354" s="151"/>
      <c r="C354" s="151"/>
      <c r="D354" s="151"/>
      <c r="E354" s="151"/>
      <c r="F354" s="151"/>
      <c r="G354" s="151"/>
      <c r="H354" s="151"/>
      <c r="I354" s="151"/>
    </row>
    <row r="355">
      <c r="A355" s="151"/>
      <c r="B355" s="151"/>
      <c r="C355" s="151"/>
      <c r="D355" s="151"/>
      <c r="E355" s="151"/>
      <c r="F355" s="151"/>
      <c r="G355" s="151"/>
      <c r="H355" s="151"/>
      <c r="I355" s="151"/>
    </row>
    <row r="356">
      <c r="A356" s="151"/>
      <c r="B356" s="151"/>
      <c r="C356" s="151"/>
      <c r="D356" s="151"/>
      <c r="E356" s="151"/>
      <c r="F356" s="151"/>
      <c r="G356" s="151"/>
      <c r="H356" s="151"/>
      <c r="I356" s="151"/>
    </row>
    <row r="357">
      <c r="A357" s="151"/>
      <c r="B357" s="151"/>
      <c r="C357" s="151"/>
      <c r="D357" s="151"/>
      <c r="E357" s="151"/>
      <c r="F357" s="151"/>
      <c r="G357" s="151"/>
      <c r="H357" s="151"/>
      <c r="I357" s="151"/>
    </row>
    <row r="358">
      <c r="A358" s="151"/>
      <c r="B358" s="151"/>
      <c r="C358" s="151"/>
      <c r="D358" s="151"/>
      <c r="E358" s="151"/>
      <c r="F358" s="151"/>
      <c r="G358" s="151"/>
      <c r="H358" s="151"/>
      <c r="I358" s="151"/>
    </row>
    <row r="359">
      <c r="A359" s="151"/>
      <c r="B359" s="151"/>
      <c r="C359" s="151"/>
      <c r="D359" s="151"/>
      <c r="E359" s="151"/>
      <c r="F359" s="151"/>
      <c r="G359" s="151"/>
      <c r="H359" s="151"/>
      <c r="I359" s="151"/>
    </row>
    <row r="360">
      <c r="A360" s="151"/>
      <c r="B360" s="151"/>
      <c r="C360" s="151"/>
      <c r="D360" s="151"/>
      <c r="E360" s="151"/>
      <c r="F360" s="151"/>
      <c r="G360" s="151"/>
      <c r="H360" s="151"/>
      <c r="I360" s="151"/>
    </row>
    <row r="361">
      <c r="A361" s="151"/>
      <c r="B361" s="151"/>
      <c r="C361" s="151"/>
      <c r="D361" s="151"/>
      <c r="E361" s="151"/>
      <c r="F361" s="151"/>
      <c r="G361" s="151"/>
      <c r="H361" s="151"/>
      <c r="I361" s="151"/>
    </row>
    <row r="362">
      <c r="A362" s="151"/>
      <c r="B362" s="151"/>
      <c r="C362" s="151"/>
      <c r="D362" s="151"/>
      <c r="E362" s="151"/>
      <c r="F362" s="151"/>
      <c r="G362" s="151"/>
      <c r="H362" s="151"/>
      <c r="I362" s="151"/>
    </row>
    <row r="363">
      <c r="A363" s="151"/>
      <c r="B363" s="151"/>
      <c r="C363" s="151"/>
      <c r="D363" s="151"/>
      <c r="E363" s="151"/>
      <c r="F363" s="151"/>
      <c r="G363" s="151"/>
      <c r="H363" s="151"/>
      <c r="I363" s="151"/>
    </row>
    <row r="364">
      <c r="A364" s="151"/>
      <c r="B364" s="151"/>
      <c r="C364" s="151"/>
      <c r="D364" s="151"/>
      <c r="E364" s="151"/>
      <c r="F364" s="151"/>
      <c r="G364" s="151"/>
      <c r="H364" s="151"/>
      <c r="I364" s="151"/>
    </row>
    <row r="365">
      <c r="A365" s="151"/>
      <c r="B365" s="151"/>
      <c r="C365" s="151"/>
      <c r="D365" s="151"/>
      <c r="E365" s="151"/>
      <c r="F365" s="151"/>
      <c r="G365" s="151"/>
      <c r="H365" s="151"/>
      <c r="I365" s="151"/>
    </row>
    <row r="366">
      <c r="A366" s="151"/>
      <c r="B366" s="151"/>
      <c r="C366" s="151"/>
      <c r="D366" s="151"/>
      <c r="E366" s="151"/>
      <c r="F366" s="151"/>
      <c r="G366" s="151"/>
      <c r="H366" s="151"/>
      <c r="I366" s="151"/>
    </row>
    <row r="367">
      <c r="A367" s="151"/>
      <c r="B367" s="151"/>
      <c r="C367" s="151"/>
      <c r="D367" s="151"/>
      <c r="E367" s="151"/>
      <c r="F367" s="151"/>
      <c r="G367" s="151"/>
      <c r="H367" s="151"/>
      <c r="I367" s="151"/>
    </row>
    <row r="368">
      <c r="A368" s="151"/>
      <c r="B368" s="151"/>
      <c r="C368" s="151"/>
      <c r="D368" s="151"/>
      <c r="E368" s="151"/>
      <c r="F368" s="151"/>
      <c r="G368" s="151"/>
      <c r="H368" s="151"/>
      <c r="I368" s="151"/>
    </row>
    <row r="369">
      <c r="A369" s="151"/>
      <c r="B369" s="151"/>
      <c r="C369" s="151"/>
      <c r="D369" s="151"/>
      <c r="E369" s="151"/>
      <c r="F369" s="151"/>
      <c r="G369" s="151"/>
      <c r="H369" s="151"/>
      <c r="I369" s="151"/>
    </row>
    <row r="370">
      <c r="A370" s="151"/>
      <c r="B370" s="151"/>
      <c r="C370" s="151"/>
      <c r="D370" s="151"/>
      <c r="E370" s="151"/>
      <c r="F370" s="151"/>
      <c r="G370" s="151"/>
      <c r="H370" s="151"/>
      <c r="I370" s="151"/>
    </row>
    <row r="371">
      <c r="A371" s="151"/>
      <c r="B371" s="151"/>
      <c r="C371" s="151"/>
      <c r="D371" s="151"/>
      <c r="E371" s="151"/>
      <c r="F371" s="151"/>
      <c r="G371" s="151"/>
      <c r="H371" s="151"/>
      <c r="I371" s="151"/>
    </row>
    <row r="372">
      <c r="A372" s="151"/>
      <c r="B372" s="151"/>
      <c r="C372" s="151"/>
      <c r="D372" s="151"/>
      <c r="E372" s="151"/>
      <c r="F372" s="151"/>
      <c r="G372" s="151"/>
      <c r="H372" s="151"/>
      <c r="I372" s="151"/>
    </row>
    <row r="373">
      <c r="A373" s="151"/>
      <c r="B373" s="151"/>
      <c r="C373" s="151"/>
      <c r="D373" s="151"/>
      <c r="E373" s="151"/>
      <c r="F373" s="151"/>
      <c r="G373" s="151"/>
      <c r="H373" s="151"/>
      <c r="I373" s="151"/>
    </row>
    <row r="374">
      <c r="A374" s="151"/>
      <c r="B374" s="151"/>
      <c r="C374" s="151"/>
      <c r="D374" s="151"/>
      <c r="E374" s="151"/>
      <c r="F374" s="151"/>
      <c r="G374" s="151"/>
      <c r="H374" s="151"/>
      <c r="I374" s="151"/>
    </row>
    <row r="375">
      <c r="A375" s="151"/>
      <c r="B375" s="151"/>
      <c r="C375" s="151"/>
      <c r="D375" s="151"/>
      <c r="E375" s="151"/>
      <c r="F375" s="151"/>
      <c r="G375" s="151"/>
      <c r="H375" s="151"/>
      <c r="I375" s="151"/>
    </row>
    <row r="376">
      <c r="A376" s="151"/>
      <c r="B376" s="151"/>
      <c r="C376" s="151"/>
      <c r="D376" s="151"/>
      <c r="E376" s="151"/>
      <c r="F376" s="151"/>
      <c r="G376" s="151"/>
      <c r="H376" s="151"/>
      <c r="I376" s="151"/>
    </row>
    <row r="377">
      <c r="A377" s="151"/>
      <c r="B377" s="151"/>
      <c r="C377" s="151"/>
      <c r="D377" s="151"/>
      <c r="E377" s="151"/>
      <c r="F377" s="151"/>
      <c r="G377" s="151"/>
      <c r="H377" s="151"/>
      <c r="I377" s="151"/>
    </row>
    <row r="378">
      <c r="A378" s="151"/>
      <c r="B378" s="151"/>
      <c r="C378" s="151"/>
      <c r="D378" s="151"/>
      <c r="E378" s="151"/>
      <c r="F378" s="151"/>
      <c r="G378" s="151"/>
      <c r="H378" s="151"/>
      <c r="I378" s="151"/>
    </row>
    <row r="379">
      <c r="A379" s="151"/>
      <c r="B379" s="151"/>
      <c r="C379" s="151"/>
      <c r="D379" s="151"/>
      <c r="E379" s="151"/>
      <c r="F379" s="151"/>
      <c r="G379" s="151"/>
      <c r="H379" s="151"/>
      <c r="I379" s="151"/>
    </row>
    <row r="380">
      <c r="A380" s="151"/>
      <c r="B380" s="151"/>
      <c r="C380" s="151"/>
      <c r="D380" s="151"/>
      <c r="E380" s="151"/>
      <c r="F380" s="151"/>
      <c r="G380" s="151"/>
      <c r="H380" s="151"/>
      <c r="I380" s="151"/>
    </row>
    <row r="381">
      <c r="A381" s="151"/>
      <c r="B381" s="151"/>
      <c r="C381" s="151"/>
      <c r="D381" s="151"/>
      <c r="E381" s="151"/>
      <c r="F381" s="151"/>
      <c r="G381" s="151"/>
      <c r="H381" s="151"/>
      <c r="I381" s="151"/>
    </row>
    <row r="382">
      <c r="A382" s="151"/>
      <c r="B382" s="151"/>
      <c r="C382" s="151"/>
      <c r="D382" s="151"/>
      <c r="E382" s="151"/>
      <c r="F382" s="151"/>
      <c r="G382" s="151"/>
      <c r="H382" s="151"/>
      <c r="I382" s="151"/>
    </row>
    <row r="383">
      <c r="A383" s="151"/>
      <c r="B383" s="151"/>
      <c r="C383" s="151"/>
      <c r="D383" s="151"/>
      <c r="E383" s="151"/>
      <c r="F383" s="151"/>
      <c r="G383" s="151"/>
      <c r="H383" s="151"/>
      <c r="I383" s="151"/>
    </row>
    <row r="384">
      <c r="A384" s="151"/>
      <c r="B384" s="151"/>
      <c r="C384" s="151"/>
      <c r="D384" s="151"/>
      <c r="E384" s="151"/>
      <c r="F384" s="151"/>
      <c r="G384" s="151"/>
      <c r="H384" s="151"/>
      <c r="I384" s="151"/>
    </row>
    <row r="385">
      <c r="A385" s="151"/>
      <c r="B385" s="151"/>
      <c r="C385" s="151"/>
      <c r="D385" s="151"/>
      <c r="E385" s="151"/>
      <c r="F385" s="151"/>
      <c r="G385" s="151"/>
      <c r="H385" s="151"/>
      <c r="I385" s="151"/>
    </row>
    <row r="386">
      <c r="A386" s="151"/>
      <c r="B386" s="151"/>
      <c r="C386" s="151"/>
      <c r="D386" s="151"/>
      <c r="E386" s="151"/>
      <c r="F386" s="151"/>
      <c r="G386" s="151"/>
      <c r="H386" s="151"/>
      <c r="I386" s="151"/>
    </row>
    <row r="387">
      <c r="A387" s="151"/>
      <c r="B387" s="151"/>
      <c r="C387" s="151"/>
      <c r="D387" s="151"/>
      <c r="E387" s="151"/>
      <c r="F387" s="151"/>
      <c r="G387" s="151"/>
      <c r="H387" s="151"/>
      <c r="I387" s="151"/>
    </row>
    <row r="388">
      <c r="A388" s="151"/>
      <c r="B388" s="151"/>
      <c r="C388" s="151"/>
      <c r="D388" s="151"/>
      <c r="E388" s="151"/>
      <c r="F388" s="151"/>
      <c r="G388" s="151"/>
      <c r="H388" s="151"/>
      <c r="I388" s="151"/>
    </row>
    <row r="389">
      <c r="A389" s="151"/>
      <c r="B389" s="151"/>
      <c r="C389" s="151"/>
      <c r="D389" s="151"/>
      <c r="E389" s="151"/>
      <c r="F389" s="151"/>
      <c r="G389" s="151"/>
      <c r="H389" s="151"/>
      <c r="I389" s="151"/>
    </row>
    <row r="390">
      <c r="A390" s="151"/>
      <c r="B390" s="151"/>
      <c r="C390" s="151"/>
      <c r="D390" s="151"/>
      <c r="E390" s="151"/>
      <c r="F390" s="151"/>
      <c r="G390" s="151"/>
      <c r="H390" s="151"/>
      <c r="I390" s="151"/>
    </row>
    <row r="391">
      <c r="A391" s="151"/>
      <c r="B391" s="151"/>
      <c r="C391" s="151"/>
      <c r="D391" s="151"/>
      <c r="E391" s="151"/>
      <c r="F391" s="151"/>
      <c r="G391" s="151"/>
      <c r="H391" s="151"/>
      <c r="I391" s="151"/>
    </row>
    <row r="392">
      <c r="A392" s="151"/>
      <c r="B392" s="151"/>
      <c r="C392" s="151"/>
      <c r="D392" s="151"/>
      <c r="E392" s="151"/>
      <c r="F392" s="151"/>
      <c r="G392" s="151"/>
      <c r="H392" s="151"/>
      <c r="I392" s="151"/>
    </row>
    <row r="393">
      <c r="A393" s="151"/>
      <c r="B393" s="151"/>
      <c r="C393" s="151"/>
      <c r="D393" s="151"/>
      <c r="E393" s="151"/>
      <c r="F393" s="151"/>
      <c r="G393" s="151"/>
      <c r="H393" s="151"/>
      <c r="I393" s="151"/>
    </row>
    <row r="394">
      <c r="A394" s="151"/>
      <c r="B394" s="151"/>
      <c r="C394" s="151"/>
      <c r="D394" s="151"/>
      <c r="E394" s="151"/>
      <c r="F394" s="151"/>
      <c r="G394" s="151"/>
      <c r="H394" s="151"/>
      <c r="I394" s="151"/>
    </row>
    <row r="395">
      <c r="A395" s="151"/>
      <c r="B395" s="151"/>
      <c r="C395" s="151"/>
      <c r="D395" s="151"/>
      <c r="E395" s="151"/>
      <c r="F395" s="151"/>
      <c r="G395" s="151"/>
      <c r="H395" s="151"/>
      <c r="I395" s="151"/>
    </row>
    <row r="396">
      <c r="A396" s="151"/>
      <c r="B396" s="151"/>
      <c r="C396" s="151"/>
      <c r="D396" s="151"/>
      <c r="E396" s="151"/>
      <c r="F396" s="151"/>
      <c r="G396" s="151"/>
      <c r="H396" s="151"/>
      <c r="I396" s="151"/>
    </row>
    <row r="397">
      <c r="A397" s="151"/>
      <c r="B397" s="151"/>
      <c r="C397" s="151"/>
      <c r="D397" s="151"/>
      <c r="E397" s="151"/>
      <c r="F397" s="151"/>
      <c r="G397" s="151"/>
      <c r="H397" s="151"/>
      <c r="I397" s="151"/>
    </row>
    <row r="398">
      <c r="A398" s="151"/>
      <c r="B398" s="151"/>
      <c r="C398" s="151"/>
      <c r="D398" s="151"/>
      <c r="E398" s="151"/>
      <c r="F398" s="151"/>
      <c r="G398" s="151"/>
      <c r="H398" s="151"/>
      <c r="I398" s="151"/>
    </row>
    <row r="399">
      <c r="A399" s="151"/>
      <c r="B399" s="151"/>
      <c r="C399" s="151"/>
      <c r="D399" s="151"/>
      <c r="E399" s="151"/>
      <c r="F399" s="151"/>
      <c r="G399" s="151"/>
      <c r="H399" s="151"/>
      <c r="I399" s="151"/>
    </row>
    <row r="400">
      <c r="A400" s="151"/>
      <c r="B400" s="151"/>
      <c r="C400" s="151"/>
      <c r="D400" s="151"/>
      <c r="E400" s="151"/>
      <c r="F400" s="151"/>
      <c r="G400" s="151"/>
      <c r="H400" s="151"/>
      <c r="I400" s="151"/>
    </row>
    <row r="401">
      <c r="A401" s="151"/>
      <c r="B401" s="151"/>
      <c r="C401" s="151"/>
      <c r="D401" s="151"/>
      <c r="E401" s="151"/>
      <c r="F401" s="151"/>
      <c r="G401" s="151"/>
      <c r="H401" s="151"/>
      <c r="I401" s="151"/>
    </row>
    <row r="402">
      <c r="A402" s="151"/>
      <c r="B402" s="151"/>
      <c r="C402" s="151"/>
      <c r="D402" s="151"/>
      <c r="E402" s="151"/>
      <c r="F402" s="151"/>
      <c r="G402" s="151"/>
      <c r="H402" s="151"/>
      <c r="I402" s="151"/>
    </row>
    <row r="403">
      <c r="A403" s="151"/>
      <c r="B403" s="151"/>
      <c r="C403" s="151"/>
      <c r="D403" s="151"/>
      <c r="E403" s="151"/>
      <c r="F403" s="151"/>
      <c r="G403" s="151"/>
      <c r="H403" s="151"/>
      <c r="I403" s="151"/>
    </row>
    <row r="404">
      <c r="A404" s="151"/>
      <c r="B404" s="151"/>
      <c r="C404" s="151"/>
      <c r="D404" s="151"/>
      <c r="E404" s="151"/>
      <c r="F404" s="151"/>
      <c r="G404" s="151"/>
      <c r="H404" s="151"/>
      <c r="I404" s="151"/>
    </row>
    <row r="405">
      <c r="A405" s="151"/>
      <c r="B405" s="151"/>
      <c r="C405" s="151"/>
      <c r="D405" s="151"/>
      <c r="E405" s="151"/>
      <c r="F405" s="151"/>
      <c r="G405" s="151"/>
      <c r="H405" s="151"/>
      <c r="I405" s="151"/>
    </row>
    <row r="406">
      <c r="A406" s="151"/>
      <c r="B406" s="151"/>
      <c r="C406" s="151"/>
      <c r="D406" s="151"/>
      <c r="E406" s="151"/>
      <c r="F406" s="151"/>
      <c r="G406" s="151"/>
      <c r="H406" s="151"/>
      <c r="I406" s="151"/>
    </row>
    <row r="407">
      <c r="A407" s="151"/>
      <c r="B407" s="151"/>
      <c r="C407" s="151"/>
      <c r="D407" s="151"/>
      <c r="E407" s="151"/>
      <c r="F407" s="151"/>
      <c r="G407" s="151"/>
      <c r="H407" s="151"/>
      <c r="I407" s="151"/>
    </row>
    <row r="408">
      <c r="A408" s="151"/>
      <c r="B408" s="151"/>
      <c r="C408" s="151"/>
      <c r="D408" s="151"/>
      <c r="E408" s="151"/>
      <c r="F408" s="151"/>
      <c r="G408" s="151"/>
      <c r="H408" s="151"/>
      <c r="I408" s="151"/>
    </row>
    <row r="409">
      <c r="A409" s="151"/>
      <c r="B409" s="151"/>
      <c r="C409" s="151"/>
      <c r="D409" s="151"/>
      <c r="E409" s="151"/>
      <c r="F409" s="151"/>
      <c r="G409" s="151"/>
      <c r="H409" s="151"/>
      <c r="I409" s="151"/>
    </row>
    <row r="410">
      <c r="A410" s="151"/>
      <c r="B410" s="151"/>
      <c r="C410" s="151"/>
      <c r="D410" s="151"/>
      <c r="E410" s="151"/>
      <c r="F410" s="151"/>
      <c r="G410" s="151"/>
      <c r="H410" s="151"/>
      <c r="I410" s="151"/>
    </row>
    <row r="411">
      <c r="A411" s="151"/>
      <c r="B411" s="151"/>
      <c r="C411" s="151"/>
      <c r="D411" s="151"/>
      <c r="E411" s="151"/>
      <c r="F411" s="151"/>
      <c r="G411" s="151"/>
      <c r="H411" s="151"/>
      <c r="I411" s="151"/>
    </row>
    <row r="412">
      <c r="A412" s="151"/>
      <c r="B412" s="151"/>
      <c r="C412" s="151"/>
      <c r="D412" s="151"/>
      <c r="E412" s="151"/>
      <c r="F412" s="151"/>
      <c r="G412" s="151"/>
      <c r="H412" s="151"/>
      <c r="I412" s="151"/>
    </row>
    <row r="413">
      <c r="A413" s="151"/>
      <c r="B413" s="151"/>
      <c r="C413" s="151"/>
      <c r="D413" s="151"/>
      <c r="E413" s="151"/>
      <c r="F413" s="151"/>
      <c r="G413" s="151"/>
      <c r="H413" s="151"/>
      <c r="I413" s="151"/>
    </row>
    <row r="414">
      <c r="A414" s="151"/>
      <c r="B414" s="151"/>
      <c r="C414" s="151"/>
      <c r="D414" s="151"/>
      <c r="E414" s="151"/>
      <c r="F414" s="151"/>
      <c r="G414" s="151"/>
      <c r="H414" s="151"/>
      <c r="I414" s="151"/>
    </row>
    <row r="415">
      <c r="A415" s="151"/>
      <c r="B415" s="151"/>
      <c r="C415" s="151"/>
      <c r="D415" s="151"/>
      <c r="E415" s="151"/>
      <c r="F415" s="151"/>
      <c r="G415" s="151"/>
      <c r="H415" s="151"/>
      <c r="I415" s="151"/>
    </row>
    <row r="416">
      <c r="A416" s="151"/>
      <c r="B416" s="151"/>
      <c r="C416" s="151"/>
      <c r="D416" s="151"/>
      <c r="E416" s="151"/>
      <c r="F416" s="151"/>
      <c r="G416" s="151"/>
      <c r="H416" s="151"/>
      <c r="I416" s="151"/>
    </row>
    <row r="417">
      <c r="A417" s="151"/>
      <c r="B417" s="151"/>
      <c r="C417" s="151"/>
      <c r="D417" s="151"/>
      <c r="E417" s="151"/>
      <c r="F417" s="151"/>
      <c r="G417" s="151"/>
      <c r="H417" s="151"/>
      <c r="I417" s="151"/>
    </row>
    <row r="418">
      <c r="A418" s="151"/>
      <c r="B418" s="151"/>
      <c r="C418" s="151"/>
      <c r="D418" s="151"/>
      <c r="E418" s="151"/>
      <c r="F418" s="151"/>
      <c r="G418" s="151"/>
      <c r="H418" s="151"/>
      <c r="I418" s="151"/>
    </row>
    <row r="419">
      <c r="A419" s="151"/>
      <c r="B419" s="151"/>
      <c r="C419" s="151"/>
      <c r="D419" s="151"/>
      <c r="E419" s="151"/>
      <c r="F419" s="151"/>
      <c r="G419" s="151"/>
      <c r="H419" s="151"/>
      <c r="I419" s="151"/>
    </row>
    <row r="420">
      <c r="A420" s="151"/>
      <c r="B420" s="151"/>
      <c r="C420" s="151"/>
      <c r="D420" s="151"/>
      <c r="E420" s="151"/>
      <c r="F420" s="151"/>
      <c r="G420" s="151"/>
      <c r="H420" s="151"/>
      <c r="I420" s="151"/>
    </row>
    <row r="421">
      <c r="A421" s="151"/>
      <c r="B421" s="151"/>
      <c r="C421" s="151"/>
      <c r="D421" s="151"/>
      <c r="E421" s="151"/>
      <c r="F421" s="151"/>
      <c r="G421" s="151"/>
      <c r="H421" s="151"/>
      <c r="I421" s="151"/>
    </row>
    <row r="422">
      <c r="A422" s="151"/>
      <c r="B422" s="151"/>
      <c r="C422" s="151"/>
      <c r="D422" s="151"/>
      <c r="E422" s="151"/>
      <c r="F422" s="151"/>
      <c r="G422" s="151"/>
      <c r="H422" s="151"/>
      <c r="I422" s="151"/>
    </row>
    <row r="423">
      <c r="A423" s="151"/>
      <c r="B423" s="151"/>
      <c r="C423" s="151"/>
      <c r="D423" s="151"/>
      <c r="E423" s="151"/>
      <c r="F423" s="151"/>
      <c r="G423" s="151"/>
      <c r="H423" s="151"/>
      <c r="I423" s="151"/>
    </row>
    <row r="424">
      <c r="A424" s="151"/>
      <c r="B424" s="151"/>
      <c r="C424" s="151"/>
      <c r="D424" s="151"/>
      <c r="E424" s="151"/>
      <c r="F424" s="151"/>
      <c r="G424" s="151"/>
      <c r="H424" s="151"/>
      <c r="I424" s="151"/>
    </row>
    <row r="425">
      <c r="A425" s="151"/>
      <c r="B425" s="151"/>
      <c r="C425" s="151"/>
      <c r="D425" s="151"/>
      <c r="E425" s="151"/>
      <c r="F425" s="151"/>
      <c r="G425" s="151"/>
      <c r="H425" s="151"/>
      <c r="I425" s="151"/>
    </row>
    <row r="426">
      <c r="A426" s="151"/>
      <c r="B426" s="151"/>
      <c r="C426" s="151"/>
      <c r="D426" s="151"/>
      <c r="E426" s="151"/>
      <c r="F426" s="151"/>
      <c r="G426" s="151"/>
      <c r="H426" s="151"/>
      <c r="I426" s="151"/>
    </row>
    <row r="427">
      <c r="A427" s="151"/>
      <c r="B427" s="151"/>
      <c r="C427" s="151"/>
      <c r="D427" s="151"/>
      <c r="E427" s="151"/>
      <c r="F427" s="151"/>
      <c r="G427" s="151"/>
      <c r="H427" s="151"/>
      <c r="I427" s="151"/>
    </row>
    <row r="428">
      <c r="A428" s="151"/>
      <c r="B428" s="151"/>
      <c r="C428" s="151"/>
      <c r="D428" s="151"/>
      <c r="E428" s="151"/>
      <c r="F428" s="151"/>
      <c r="G428" s="151"/>
      <c r="H428" s="151"/>
      <c r="I428" s="151"/>
    </row>
    <row r="429">
      <c r="A429" s="151"/>
      <c r="B429" s="151"/>
      <c r="C429" s="151"/>
      <c r="D429" s="151"/>
      <c r="E429" s="151"/>
      <c r="F429" s="151"/>
      <c r="G429" s="151"/>
      <c r="H429" s="151"/>
      <c r="I429" s="151"/>
    </row>
    <row r="430">
      <c r="A430" s="151"/>
      <c r="B430" s="151"/>
      <c r="C430" s="151"/>
      <c r="D430" s="151"/>
      <c r="E430" s="151"/>
      <c r="F430" s="151"/>
      <c r="G430" s="151"/>
      <c r="H430" s="151"/>
      <c r="I430" s="151"/>
    </row>
    <row r="431">
      <c r="A431" s="151"/>
      <c r="B431" s="151"/>
      <c r="C431" s="151"/>
      <c r="D431" s="151"/>
      <c r="E431" s="151"/>
      <c r="F431" s="151"/>
      <c r="G431" s="151"/>
      <c r="H431" s="151"/>
      <c r="I431" s="151"/>
    </row>
    <row r="432">
      <c r="A432" s="151"/>
      <c r="B432" s="151"/>
      <c r="C432" s="151"/>
      <c r="D432" s="151"/>
      <c r="E432" s="151"/>
      <c r="F432" s="151"/>
      <c r="G432" s="151"/>
      <c r="H432" s="151"/>
      <c r="I432" s="151"/>
    </row>
    <row r="433">
      <c r="A433" s="151"/>
      <c r="B433" s="151"/>
      <c r="C433" s="151"/>
      <c r="D433" s="151"/>
      <c r="E433" s="151"/>
      <c r="F433" s="151"/>
      <c r="G433" s="151"/>
      <c r="H433" s="151"/>
      <c r="I433" s="151"/>
    </row>
    <row r="434">
      <c r="A434" s="151"/>
      <c r="B434" s="151"/>
      <c r="C434" s="151"/>
      <c r="D434" s="151"/>
      <c r="E434" s="151"/>
      <c r="F434" s="151"/>
      <c r="G434" s="151"/>
      <c r="H434" s="151"/>
      <c r="I434" s="151"/>
    </row>
    <row r="435">
      <c r="A435" s="151"/>
      <c r="B435" s="151"/>
      <c r="C435" s="151"/>
      <c r="D435" s="151"/>
      <c r="E435" s="151"/>
      <c r="F435" s="151"/>
      <c r="G435" s="151"/>
      <c r="H435" s="151"/>
      <c r="I435" s="151"/>
    </row>
    <row r="436">
      <c r="A436" s="151"/>
      <c r="B436" s="151"/>
      <c r="C436" s="151"/>
      <c r="D436" s="151"/>
      <c r="E436" s="151"/>
      <c r="F436" s="151"/>
      <c r="G436" s="151"/>
      <c r="H436" s="151"/>
      <c r="I436" s="151"/>
    </row>
    <row r="437">
      <c r="A437" s="151"/>
      <c r="B437" s="151"/>
      <c r="C437" s="151"/>
      <c r="D437" s="151"/>
      <c r="E437" s="151"/>
      <c r="F437" s="151"/>
      <c r="G437" s="151"/>
      <c r="H437" s="151"/>
      <c r="I437" s="151"/>
    </row>
    <row r="438">
      <c r="A438" s="151"/>
      <c r="B438" s="151"/>
      <c r="C438" s="151"/>
      <c r="D438" s="151"/>
      <c r="E438" s="151"/>
      <c r="F438" s="151"/>
      <c r="G438" s="151"/>
      <c r="H438" s="151"/>
      <c r="I438" s="151"/>
    </row>
    <row r="439">
      <c r="A439" s="151"/>
      <c r="B439" s="151"/>
      <c r="C439" s="151"/>
      <c r="D439" s="151"/>
      <c r="E439" s="151"/>
      <c r="F439" s="151"/>
      <c r="G439" s="151"/>
      <c r="H439" s="151"/>
      <c r="I439" s="151"/>
    </row>
    <row r="440">
      <c r="A440" s="151"/>
      <c r="B440" s="151"/>
      <c r="C440" s="151"/>
      <c r="D440" s="151"/>
      <c r="E440" s="151"/>
      <c r="F440" s="151"/>
      <c r="G440" s="151"/>
      <c r="H440" s="151"/>
      <c r="I440" s="151"/>
    </row>
    <row r="441">
      <c r="A441" s="151"/>
      <c r="B441" s="151"/>
      <c r="C441" s="151"/>
      <c r="D441" s="151"/>
      <c r="E441" s="151"/>
      <c r="F441" s="151"/>
      <c r="G441" s="151"/>
      <c r="H441" s="151"/>
      <c r="I441" s="151"/>
    </row>
    <row r="442">
      <c r="A442" s="151"/>
      <c r="B442" s="151"/>
      <c r="C442" s="151"/>
      <c r="D442" s="151"/>
      <c r="E442" s="151"/>
      <c r="F442" s="151"/>
      <c r="G442" s="151"/>
      <c r="H442" s="151"/>
      <c r="I442" s="151"/>
    </row>
    <row r="443">
      <c r="A443" s="151"/>
      <c r="B443" s="151"/>
      <c r="C443" s="151"/>
      <c r="D443" s="151"/>
      <c r="E443" s="151"/>
      <c r="F443" s="151"/>
      <c r="G443" s="151"/>
      <c r="H443" s="151"/>
      <c r="I443" s="151"/>
    </row>
    <row r="444">
      <c r="A444" s="151"/>
      <c r="B444" s="151"/>
      <c r="C444" s="151"/>
      <c r="D444" s="151"/>
      <c r="E444" s="151"/>
      <c r="F444" s="151"/>
      <c r="G444" s="151"/>
      <c r="H444" s="151"/>
      <c r="I444" s="151"/>
    </row>
    <row r="445">
      <c r="A445" s="151"/>
      <c r="B445" s="151"/>
      <c r="C445" s="151"/>
      <c r="D445" s="151"/>
      <c r="E445" s="151"/>
      <c r="F445" s="151"/>
      <c r="G445" s="151"/>
      <c r="H445" s="151"/>
      <c r="I445" s="151"/>
    </row>
    <row r="446">
      <c r="A446" s="151"/>
      <c r="B446" s="151"/>
      <c r="C446" s="151"/>
      <c r="D446" s="151"/>
      <c r="E446" s="151"/>
      <c r="F446" s="151"/>
      <c r="G446" s="151"/>
      <c r="H446" s="151"/>
      <c r="I446" s="151"/>
    </row>
    <row r="447">
      <c r="A447" s="151"/>
      <c r="B447" s="151"/>
      <c r="C447" s="151"/>
      <c r="D447" s="151"/>
      <c r="E447" s="151"/>
      <c r="F447" s="151"/>
      <c r="G447" s="151"/>
      <c r="H447" s="151"/>
      <c r="I447" s="151"/>
    </row>
    <row r="448">
      <c r="A448" s="151"/>
      <c r="B448" s="151"/>
      <c r="C448" s="151"/>
      <c r="D448" s="151"/>
      <c r="E448" s="151"/>
      <c r="F448" s="151"/>
      <c r="G448" s="151"/>
      <c r="H448" s="151"/>
      <c r="I448" s="151"/>
    </row>
    <row r="449">
      <c r="A449" s="151"/>
      <c r="B449" s="151"/>
      <c r="C449" s="151"/>
      <c r="D449" s="151"/>
      <c r="E449" s="151"/>
      <c r="F449" s="151"/>
      <c r="G449" s="151"/>
      <c r="H449" s="151"/>
      <c r="I449" s="151"/>
    </row>
    <row r="450">
      <c r="A450" s="151"/>
      <c r="B450" s="151"/>
      <c r="C450" s="151"/>
      <c r="D450" s="151"/>
      <c r="E450" s="151"/>
      <c r="F450" s="151"/>
      <c r="G450" s="151"/>
      <c r="H450" s="151"/>
      <c r="I450" s="151"/>
    </row>
    <row r="451">
      <c r="A451" s="151"/>
      <c r="B451" s="151"/>
      <c r="C451" s="151"/>
      <c r="D451" s="151"/>
      <c r="E451" s="151"/>
      <c r="F451" s="151"/>
      <c r="G451" s="151"/>
      <c r="H451" s="151"/>
      <c r="I451" s="151"/>
    </row>
    <row r="452">
      <c r="A452" s="151"/>
      <c r="B452" s="151"/>
      <c r="C452" s="151"/>
      <c r="D452" s="151"/>
      <c r="E452" s="151"/>
      <c r="F452" s="151"/>
      <c r="G452" s="151"/>
      <c r="H452" s="151"/>
      <c r="I452" s="151"/>
    </row>
    <row r="453">
      <c r="A453" s="151"/>
      <c r="B453" s="151"/>
      <c r="C453" s="151"/>
      <c r="D453" s="151"/>
      <c r="E453" s="151"/>
      <c r="F453" s="151"/>
      <c r="G453" s="151"/>
      <c r="H453" s="151"/>
      <c r="I453" s="151"/>
    </row>
    <row r="454">
      <c r="A454" s="151"/>
      <c r="B454" s="151"/>
      <c r="C454" s="151"/>
      <c r="D454" s="151"/>
      <c r="E454" s="151"/>
      <c r="F454" s="151"/>
      <c r="G454" s="151"/>
      <c r="H454" s="151"/>
      <c r="I454" s="151"/>
    </row>
    <row r="455">
      <c r="A455" s="151"/>
      <c r="B455" s="151"/>
      <c r="C455" s="151"/>
      <c r="D455" s="151"/>
      <c r="E455" s="151"/>
      <c r="F455" s="151"/>
      <c r="G455" s="151"/>
      <c r="H455" s="151"/>
      <c r="I455" s="151"/>
    </row>
    <row r="456">
      <c r="A456" s="151"/>
      <c r="B456" s="151"/>
      <c r="C456" s="151"/>
      <c r="D456" s="151"/>
      <c r="E456" s="151"/>
      <c r="F456" s="151"/>
      <c r="G456" s="151"/>
      <c r="H456" s="151"/>
      <c r="I456" s="151"/>
    </row>
    <row r="457">
      <c r="A457" s="151"/>
      <c r="B457" s="151"/>
      <c r="C457" s="151"/>
      <c r="D457" s="151"/>
      <c r="E457" s="151"/>
      <c r="F457" s="151"/>
      <c r="G457" s="151"/>
      <c r="H457" s="151"/>
      <c r="I457" s="151"/>
    </row>
    <row r="458">
      <c r="A458" s="151"/>
      <c r="B458" s="151"/>
      <c r="C458" s="151"/>
      <c r="D458" s="151"/>
      <c r="E458" s="151"/>
      <c r="F458" s="151"/>
      <c r="G458" s="151"/>
      <c r="H458" s="151"/>
      <c r="I458" s="151"/>
    </row>
    <row r="459">
      <c r="A459" s="151"/>
      <c r="B459" s="151"/>
      <c r="C459" s="151"/>
      <c r="D459" s="151"/>
      <c r="E459" s="151"/>
      <c r="F459" s="151"/>
      <c r="G459" s="151"/>
      <c r="H459" s="151"/>
      <c r="I459" s="151"/>
    </row>
    <row r="460">
      <c r="A460" s="151"/>
      <c r="B460" s="151"/>
      <c r="C460" s="151"/>
      <c r="D460" s="151"/>
      <c r="E460" s="151"/>
      <c r="F460" s="151"/>
      <c r="G460" s="151"/>
      <c r="H460" s="151"/>
      <c r="I460" s="151"/>
    </row>
    <row r="461">
      <c r="A461" s="151"/>
      <c r="B461" s="151"/>
      <c r="C461" s="151"/>
      <c r="D461" s="151"/>
      <c r="E461" s="151"/>
      <c r="F461" s="151"/>
      <c r="G461" s="151"/>
      <c r="H461" s="151"/>
      <c r="I461" s="151"/>
    </row>
    <row r="462">
      <c r="A462" s="151"/>
      <c r="B462" s="151"/>
      <c r="C462" s="151"/>
      <c r="D462" s="151"/>
      <c r="E462" s="151"/>
      <c r="F462" s="151"/>
      <c r="G462" s="151"/>
      <c r="H462" s="151"/>
      <c r="I462" s="151"/>
    </row>
    <row r="463">
      <c r="A463" s="151"/>
      <c r="B463" s="151"/>
      <c r="C463" s="151"/>
      <c r="D463" s="151"/>
      <c r="E463" s="151"/>
      <c r="F463" s="151"/>
      <c r="G463" s="151"/>
      <c r="H463" s="151"/>
      <c r="I463" s="151"/>
    </row>
    <row r="464">
      <c r="A464" s="151"/>
      <c r="B464" s="151"/>
      <c r="C464" s="151"/>
      <c r="D464" s="151"/>
      <c r="E464" s="151"/>
      <c r="F464" s="151"/>
      <c r="G464" s="151"/>
      <c r="H464" s="151"/>
      <c r="I464" s="151"/>
    </row>
    <row r="465">
      <c r="A465" s="151"/>
      <c r="B465" s="151"/>
      <c r="C465" s="151"/>
      <c r="D465" s="151"/>
      <c r="E465" s="151"/>
      <c r="F465" s="151"/>
      <c r="G465" s="151"/>
      <c r="H465" s="151"/>
      <c r="I465" s="151"/>
    </row>
    <row r="466">
      <c r="A466" s="151"/>
      <c r="B466" s="151"/>
      <c r="C466" s="151"/>
      <c r="D466" s="151"/>
      <c r="E466" s="151"/>
      <c r="F466" s="151"/>
      <c r="G466" s="151"/>
      <c r="H466" s="151"/>
      <c r="I466" s="151"/>
    </row>
    <row r="467">
      <c r="A467" s="151"/>
      <c r="B467" s="151"/>
      <c r="C467" s="151"/>
      <c r="D467" s="151"/>
      <c r="E467" s="151"/>
      <c r="F467" s="151"/>
      <c r="G467" s="151"/>
      <c r="H467" s="151"/>
      <c r="I467" s="151"/>
    </row>
    <row r="468">
      <c r="A468" s="151"/>
      <c r="B468" s="151"/>
      <c r="C468" s="151"/>
      <c r="D468" s="151"/>
      <c r="E468" s="151"/>
      <c r="F468" s="151"/>
      <c r="G468" s="151"/>
      <c r="H468" s="151"/>
      <c r="I468" s="151"/>
    </row>
    <row r="469">
      <c r="A469" s="151"/>
      <c r="B469" s="151"/>
      <c r="C469" s="151"/>
      <c r="D469" s="151"/>
      <c r="E469" s="151"/>
      <c r="F469" s="151"/>
      <c r="G469" s="151"/>
      <c r="H469" s="151"/>
      <c r="I469" s="151"/>
    </row>
    <row r="470">
      <c r="A470" s="151"/>
      <c r="B470" s="151"/>
      <c r="C470" s="151"/>
      <c r="D470" s="151"/>
      <c r="E470" s="151"/>
      <c r="F470" s="151"/>
      <c r="G470" s="151"/>
      <c r="H470" s="151"/>
      <c r="I470" s="151"/>
    </row>
    <row r="471">
      <c r="A471" s="151"/>
      <c r="B471" s="151"/>
      <c r="C471" s="151"/>
      <c r="D471" s="151"/>
      <c r="E471" s="151"/>
      <c r="F471" s="151"/>
      <c r="G471" s="151"/>
      <c r="H471" s="151"/>
      <c r="I471" s="151"/>
    </row>
    <row r="472">
      <c r="A472" s="151"/>
      <c r="B472" s="151"/>
      <c r="C472" s="151"/>
      <c r="D472" s="151"/>
      <c r="E472" s="151"/>
      <c r="F472" s="151"/>
      <c r="G472" s="151"/>
      <c r="H472" s="151"/>
      <c r="I472" s="151"/>
    </row>
    <row r="473">
      <c r="A473" s="151"/>
      <c r="B473" s="151"/>
      <c r="C473" s="151"/>
      <c r="D473" s="151"/>
      <c r="E473" s="151"/>
      <c r="F473" s="151"/>
      <c r="G473" s="151"/>
      <c r="H473" s="151"/>
      <c r="I473" s="151"/>
    </row>
    <row r="474">
      <c r="A474" s="151"/>
      <c r="B474" s="151"/>
      <c r="C474" s="151"/>
      <c r="D474" s="151"/>
      <c r="E474" s="151"/>
      <c r="F474" s="151"/>
      <c r="G474" s="151"/>
      <c r="H474" s="151"/>
      <c r="I474" s="151"/>
    </row>
    <row r="475">
      <c r="A475" s="151"/>
      <c r="B475" s="151"/>
      <c r="C475" s="151"/>
      <c r="D475" s="151"/>
      <c r="E475" s="151"/>
      <c r="F475" s="151"/>
      <c r="G475" s="151"/>
      <c r="H475" s="151"/>
      <c r="I475" s="151"/>
    </row>
    <row r="476">
      <c r="A476" s="151"/>
      <c r="B476" s="151"/>
      <c r="C476" s="151"/>
      <c r="D476" s="151"/>
      <c r="E476" s="151"/>
      <c r="F476" s="151"/>
      <c r="G476" s="151"/>
      <c r="H476" s="151"/>
      <c r="I476" s="151"/>
    </row>
    <row r="477">
      <c r="A477" s="151"/>
      <c r="B477" s="151"/>
      <c r="C477" s="151"/>
      <c r="D477" s="151"/>
      <c r="E477" s="151"/>
      <c r="F477" s="151"/>
      <c r="G477" s="151"/>
      <c r="H477" s="151"/>
      <c r="I477" s="151"/>
    </row>
    <row r="478">
      <c r="A478" s="151"/>
      <c r="B478" s="151"/>
      <c r="C478" s="151"/>
      <c r="D478" s="151"/>
      <c r="E478" s="151"/>
      <c r="F478" s="151"/>
      <c r="G478" s="151"/>
      <c r="H478" s="151"/>
      <c r="I478" s="151"/>
    </row>
    <row r="479">
      <c r="A479" s="151"/>
      <c r="B479" s="151"/>
      <c r="C479" s="151"/>
      <c r="D479" s="151"/>
      <c r="E479" s="151"/>
      <c r="F479" s="151"/>
      <c r="G479" s="151"/>
      <c r="H479" s="151"/>
      <c r="I479" s="151"/>
    </row>
    <row r="480">
      <c r="A480" s="151"/>
      <c r="B480" s="151"/>
      <c r="C480" s="151"/>
      <c r="D480" s="151"/>
      <c r="E480" s="151"/>
      <c r="F480" s="151"/>
      <c r="G480" s="151"/>
      <c r="H480" s="151"/>
      <c r="I480" s="151"/>
    </row>
    <row r="481">
      <c r="A481" s="151"/>
      <c r="B481" s="151"/>
      <c r="C481" s="151"/>
      <c r="D481" s="151"/>
      <c r="E481" s="151"/>
      <c r="F481" s="151"/>
      <c r="G481" s="151"/>
      <c r="H481" s="151"/>
      <c r="I481" s="151"/>
    </row>
    <row r="482">
      <c r="A482" s="151"/>
      <c r="B482" s="151"/>
      <c r="C482" s="151"/>
      <c r="D482" s="151"/>
      <c r="E482" s="151"/>
      <c r="F482" s="151"/>
      <c r="G482" s="151"/>
      <c r="H482" s="151"/>
      <c r="I482" s="151"/>
    </row>
    <row r="483">
      <c r="A483" s="151"/>
      <c r="B483" s="151"/>
      <c r="C483" s="151"/>
      <c r="D483" s="151"/>
      <c r="E483" s="151"/>
      <c r="F483" s="151"/>
      <c r="G483" s="151"/>
      <c r="H483" s="151"/>
      <c r="I483" s="151"/>
    </row>
    <row r="484">
      <c r="A484" s="151"/>
      <c r="B484" s="151"/>
      <c r="C484" s="151"/>
      <c r="D484" s="151"/>
      <c r="E484" s="151"/>
      <c r="F484" s="151"/>
      <c r="G484" s="151"/>
      <c r="H484" s="151"/>
      <c r="I484" s="151"/>
    </row>
    <row r="485">
      <c r="A485" s="151"/>
      <c r="B485" s="151"/>
      <c r="C485" s="151"/>
      <c r="D485" s="151"/>
      <c r="E485" s="151"/>
      <c r="F485" s="151"/>
      <c r="G485" s="151"/>
      <c r="H485" s="151"/>
      <c r="I485" s="151"/>
    </row>
    <row r="486">
      <c r="A486" s="151"/>
      <c r="B486" s="151"/>
      <c r="C486" s="151"/>
      <c r="D486" s="151"/>
      <c r="E486" s="151"/>
      <c r="F486" s="151"/>
      <c r="G486" s="151"/>
      <c r="H486" s="151"/>
      <c r="I486" s="151"/>
    </row>
    <row r="487">
      <c r="A487" s="151"/>
      <c r="B487" s="151"/>
      <c r="C487" s="151"/>
      <c r="D487" s="151"/>
      <c r="E487" s="151"/>
      <c r="F487" s="151"/>
      <c r="G487" s="151"/>
      <c r="H487" s="151"/>
      <c r="I487" s="151"/>
    </row>
    <row r="488">
      <c r="A488" s="151"/>
      <c r="B488" s="151"/>
      <c r="C488" s="151"/>
      <c r="D488" s="151"/>
      <c r="E488" s="151"/>
      <c r="F488" s="151"/>
      <c r="G488" s="151"/>
      <c r="H488" s="151"/>
      <c r="I488" s="151"/>
    </row>
    <row r="489">
      <c r="A489" s="151"/>
      <c r="B489" s="151"/>
      <c r="C489" s="151"/>
      <c r="D489" s="151"/>
      <c r="E489" s="151"/>
      <c r="F489" s="151"/>
      <c r="G489" s="151"/>
      <c r="H489" s="151"/>
      <c r="I489" s="151"/>
    </row>
    <row r="490">
      <c r="A490" s="151"/>
      <c r="B490" s="151"/>
      <c r="C490" s="151"/>
      <c r="D490" s="151"/>
      <c r="E490" s="151"/>
      <c r="F490" s="151"/>
      <c r="G490" s="151"/>
      <c r="H490" s="151"/>
      <c r="I490" s="151"/>
    </row>
    <row r="491">
      <c r="A491" s="151"/>
      <c r="B491" s="151"/>
      <c r="C491" s="151"/>
      <c r="D491" s="151"/>
      <c r="E491" s="151"/>
      <c r="F491" s="151"/>
      <c r="G491" s="151"/>
      <c r="H491" s="151"/>
      <c r="I491" s="151"/>
    </row>
    <row r="492">
      <c r="A492" s="151"/>
      <c r="B492" s="151"/>
      <c r="C492" s="151"/>
      <c r="D492" s="151"/>
      <c r="E492" s="151"/>
      <c r="F492" s="151"/>
      <c r="G492" s="151"/>
      <c r="H492" s="151"/>
      <c r="I492" s="151"/>
    </row>
    <row r="493">
      <c r="A493" s="151"/>
      <c r="B493" s="151"/>
      <c r="C493" s="151"/>
      <c r="D493" s="151"/>
      <c r="E493" s="151"/>
      <c r="F493" s="151"/>
      <c r="G493" s="151"/>
      <c r="H493" s="151"/>
      <c r="I493" s="151"/>
    </row>
    <row r="494">
      <c r="A494" s="151"/>
      <c r="B494" s="151"/>
      <c r="C494" s="151"/>
      <c r="D494" s="151"/>
      <c r="E494" s="151"/>
      <c r="F494" s="151"/>
      <c r="G494" s="151"/>
      <c r="H494" s="151"/>
      <c r="I494" s="151"/>
    </row>
    <row r="495">
      <c r="A495" s="151"/>
      <c r="B495" s="151"/>
      <c r="C495" s="151"/>
      <c r="D495" s="151"/>
      <c r="E495" s="151"/>
      <c r="F495" s="151"/>
      <c r="G495" s="151"/>
      <c r="H495" s="151"/>
      <c r="I495" s="151"/>
    </row>
    <row r="496">
      <c r="A496" s="151"/>
      <c r="B496" s="151"/>
      <c r="C496" s="151"/>
      <c r="D496" s="151"/>
      <c r="E496" s="151"/>
      <c r="F496" s="151"/>
      <c r="G496" s="151"/>
      <c r="H496" s="151"/>
      <c r="I496" s="151"/>
    </row>
    <row r="497">
      <c r="A497" s="151"/>
      <c r="B497" s="151"/>
      <c r="C497" s="151"/>
      <c r="D497" s="151"/>
      <c r="E497" s="151"/>
      <c r="F497" s="151"/>
      <c r="G497" s="151"/>
      <c r="H497" s="151"/>
      <c r="I497" s="151"/>
    </row>
    <row r="498">
      <c r="A498" s="151"/>
      <c r="B498" s="151"/>
      <c r="C498" s="151"/>
      <c r="D498" s="151"/>
      <c r="E498" s="151"/>
      <c r="F498" s="151"/>
      <c r="G498" s="151"/>
      <c r="H498" s="151"/>
      <c r="I498" s="151"/>
    </row>
    <row r="499">
      <c r="A499" s="151"/>
      <c r="B499" s="151"/>
      <c r="C499" s="151"/>
      <c r="D499" s="151"/>
      <c r="E499" s="151"/>
      <c r="F499" s="151"/>
      <c r="G499" s="151"/>
      <c r="H499" s="151"/>
      <c r="I499" s="151"/>
    </row>
    <row r="500">
      <c r="A500" s="151"/>
      <c r="B500" s="151"/>
      <c r="C500" s="151"/>
      <c r="D500" s="151"/>
      <c r="E500" s="151"/>
      <c r="F500" s="151"/>
      <c r="G500" s="151"/>
      <c r="H500" s="151"/>
      <c r="I500" s="151"/>
    </row>
    <row r="501">
      <c r="A501" s="151"/>
      <c r="B501" s="151"/>
      <c r="C501" s="151"/>
      <c r="D501" s="151"/>
      <c r="E501" s="151"/>
      <c r="F501" s="151"/>
      <c r="G501" s="151"/>
      <c r="H501" s="151"/>
      <c r="I501" s="151"/>
    </row>
    <row r="502">
      <c r="A502" s="151"/>
      <c r="B502" s="151"/>
      <c r="C502" s="151"/>
      <c r="D502" s="151"/>
      <c r="E502" s="151"/>
      <c r="F502" s="151"/>
      <c r="G502" s="151"/>
      <c r="H502" s="151"/>
      <c r="I502" s="151"/>
    </row>
    <row r="503">
      <c r="A503" s="151"/>
      <c r="B503" s="151"/>
      <c r="C503" s="151"/>
      <c r="D503" s="151"/>
      <c r="E503" s="151"/>
      <c r="F503" s="151"/>
      <c r="G503" s="151"/>
      <c r="H503" s="151"/>
      <c r="I503" s="151"/>
    </row>
    <row r="504">
      <c r="A504" s="151"/>
      <c r="B504" s="151"/>
      <c r="C504" s="151"/>
      <c r="D504" s="151"/>
      <c r="E504" s="151"/>
      <c r="F504" s="151"/>
      <c r="G504" s="151"/>
      <c r="H504" s="151"/>
      <c r="I504" s="151"/>
    </row>
    <row r="505">
      <c r="A505" s="151"/>
      <c r="B505" s="151"/>
      <c r="C505" s="151"/>
      <c r="D505" s="151"/>
      <c r="E505" s="151"/>
      <c r="F505" s="151"/>
      <c r="G505" s="151"/>
      <c r="H505" s="151"/>
      <c r="I505" s="151"/>
    </row>
    <row r="506">
      <c r="A506" s="151"/>
      <c r="B506" s="151"/>
      <c r="C506" s="151"/>
      <c r="D506" s="151"/>
      <c r="E506" s="151"/>
      <c r="F506" s="151"/>
      <c r="G506" s="151"/>
      <c r="H506" s="151"/>
      <c r="I506" s="151"/>
    </row>
    <row r="507">
      <c r="A507" s="151"/>
      <c r="B507" s="151"/>
      <c r="C507" s="151"/>
      <c r="D507" s="151"/>
      <c r="E507" s="151"/>
      <c r="F507" s="151"/>
      <c r="G507" s="151"/>
      <c r="H507" s="151"/>
      <c r="I507" s="151"/>
    </row>
    <row r="508">
      <c r="A508" s="151"/>
      <c r="B508" s="151"/>
      <c r="C508" s="151"/>
      <c r="D508" s="151"/>
      <c r="E508" s="151"/>
      <c r="F508" s="151"/>
      <c r="G508" s="151"/>
      <c r="H508" s="151"/>
      <c r="I508" s="151"/>
    </row>
    <row r="509">
      <c r="A509" s="151"/>
      <c r="B509" s="151"/>
      <c r="C509" s="151"/>
      <c r="D509" s="151"/>
      <c r="E509" s="151"/>
      <c r="F509" s="151"/>
      <c r="G509" s="151"/>
      <c r="H509" s="151"/>
      <c r="I509" s="151"/>
    </row>
    <row r="510">
      <c r="A510" s="151"/>
      <c r="B510" s="151"/>
      <c r="C510" s="151"/>
      <c r="D510" s="151"/>
      <c r="E510" s="151"/>
      <c r="F510" s="151"/>
      <c r="G510" s="151"/>
      <c r="H510" s="151"/>
      <c r="I510" s="151"/>
    </row>
    <row r="511">
      <c r="A511" s="151"/>
      <c r="B511" s="151"/>
      <c r="C511" s="151"/>
      <c r="D511" s="151"/>
      <c r="E511" s="151"/>
      <c r="F511" s="151"/>
      <c r="G511" s="151"/>
      <c r="H511" s="151"/>
      <c r="I511" s="151"/>
    </row>
    <row r="512">
      <c r="A512" s="151"/>
      <c r="B512" s="151"/>
      <c r="C512" s="151"/>
      <c r="D512" s="151"/>
      <c r="E512" s="151"/>
      <c r="F512" s="151"/>
      <c r="G512" s="151"/>
      <c r="H512" s="151"/>
      <c r="I512" s="151"/>
    </row>
    <row r="513">
      <c r="A513" s="151"/>
      <c r="B513" s="151"/>
      <c r="C513" s="151"/>
      <c r="D513" s="151"/>
      <c r="E513" s="151"/>
      <c r="F513" s="151"/>
      <c r="G513" s="151"/>
      <c r="H513" s="151"/>
      <c r="I513" s="151"/>
    </row>
    <row r="514">
      <c r="A514" s="151"/>
      <c r="B514" s="151"/>
      <c r="C514" s="151"/>
      <c r="D514" s="151"/>
      <c r="E514" s="151"/>
      <c r="F514" s="151"/>
      <c r="G514" s="151"/>
      <c r="H514" s="151"/>
      <c r="I514" s="151"/>
    </row>
    <row r="515">
      <c r="A515" s="151"/>
      <c r="B515" s="151"/>
      <c r="C515" s="151"/>
      <c r="D515" s="151"/>
      <c r="E515" s="151"/>
      <c r="F515" s="151"/>
      <c r="G515" s="151"/>
      <c r="H515" s="151"/>
      <c r="I515" s="151"/>
    </row>
    <row r="516">
      <c r="A516" s="151"/>
      <c r="B516" s="151"/>
      <c r="C516" s="151"/>
      <c r="D516" s="151"/>
      <c r="E516" s="151"/>
      <c r="F516" s="151"/>
      <c r="G516" s="151"/>
      <c r="H516" s="151"/>
      <c r="I516" s="151"/>
    </row>
    <row r="517">
      <c r="A517" s="151"/>
      <c r="B517" s="151"/>
      <c r="C517" s="151"/>
      <c r="D517" s="151"/>
      <c r="E517" s="151"/>
      <c r="F517" s="151"/>
      <c r="G517" s="151"/>
      <c r="H517" s="151"/>
      <c r="I517" s="151"/>
    </row>
    <row r="518">
      <c r="A518" s="151"/>
      <c r="B518" s="151"/>
      <c r="C518" s="151"/>
      <c r="D518" s="151"/>
      <c r="E518" s="151"/>
      <c r="F518" s="151"/>
      <c r="G518" s="151"/>
      <c r="H518" s="151"/>
      <c r="I518" s="151"/>
    </row>
    <row r="519">
      <c r="A519" s="151"/>
      <c r="B519" s="151"/>
      <c r="C519" s="151"/>
      <c r="D519" s="151"/>
      <c r="E519" s="151"/>
      <c r="F519" s="151"/>
      <c r="G519" s="151"/>
      <c r="H519" s="151"/>
      <c r="I519" s="151"/>
    </row>
    <row r="520">
      <c r="A520" s="151"/>
      <c r="B520" s="151"/>
      <c r="C520" s="151"/>
      <c r="D520" s="151"/>
      <c r="E520" s="151"/>
      <c r="F520" s="151"/>
      <c r="G520" s="151"/>
      <c r="H520" s="151"/>
      <c r="I520" s="151"/>
    </row>
    <row r="521">
      <c r="A521" s="151"/>
      <c r="B521" s="151"/>
      <c r="C521" s="151"/>
      <c r="D521" s="151"/>
      <c r="E521" s="151"/>
      <c r="F521" s="151"/>
      <c r="G521" s="151"/>
      <c r="H521" s="151"/>
      <c r="I521" s="151"/>
    </row>
    <row r="522">
      <c r="A522" s="151"/>
      <c r="B522" s="151"/>
      <c r="C522" s="151"/>
      <c r="D522" s="151"/>
      <c r="E522" s="151"/>
      <c r="F522" s="151"/>
      <c r="G522" s="151"/>
      <c r="H522" s="151"/>
      <c r="I522" s="151"/>
    </row>
    <row r="523">
      <c r="A523" s="151"/>
      <c r="B523" s="151"/>
      <c r="C523" s="151"/>
      <c r="D523" s="151"/>
      <c r="E523" s="151"/>
      <c r="F523" s="151"/>
      <c r="G523" s="151"/>
      <c r="H523" s="151"/>
      <c r="I523" s="151"/>
    </row>
    <row r="524">
      <c r="A524" s="151"/>
      <c r="B524" s="151"/>
      <c r="C524" s="151"/>
      <c r="D524" s="151"/>
      <c r="E524" s="151"/>
      <c r="F524" s="151"/>
      <c r="G524" s="151"/>
      <c r="H524" s="151"/>
      <c r="I524" s="151"/>
    </row>
    <row r="525">
      <c r="A525" s="151"/>
      <c r="B525" s="151"/>
      <c r="C525" s="151"/>
      <c r="D525" s="151"/>
      <c r="E525" s="151"/>
      <c r="F525" s="151"/>
      <c r="G525" s="151"/>
      <c r="H525" s="151"/>
      <c r="I525" s="151"/>
    </row>
    <row r="526">
      <c r="A526" s="151"/>
      <c r="B526" s="151"/>
      <c r="C526" s="151"/>
      <c r="D526" s="151"/>
      <c r="E526" s="151"/>
      <c r="F526" s="151"/>
      <c r="G526" s="151"/>
      <c r="H526" s="151"/>
      <c r="I526" s="151"/>
    </row>
    <row r="527">
      <c r="A527" s="151"/>
      <c r="B527" s="151"/>
      <c r="C527" s="151"/>
      <c r="D527" s="151"/>
      <c r="E527" s="151"/>
      <c r="F527" s="151"/>
      <c r="G527" s="151"/>
      <c r="H527" s="151"/>
      <c r="I527" s="151"/>
    </row>
    <row r="528">
      <c r="A528" s="151"/>
      <c r="B528" s="151"/>
      <c r="C528" s="151"/>
      <c r="D528" s="151"/>
      <c r="E528" s="151"/>
      <c r="F528" s="151"/>
      <c r="G528" s="151"/>
      <c r="H528" s="151"/>
      <c r="I528" s="151"/>
    </row>
    <row r="529">
      <c r="A529" s="151"/>
      <c r="B529" s="151"/>
      <c r="C529" s="151"/>
      <c r="D529" s="151"/>
      <c r="E529" s="151"/>
      <c r="F529" s="151"/>
      <c r="G529" s="151"/>
      <c r="H529" s="151"/>
      <c r="I529" s="151"/>
    </row>
    <row r="530">
      <c r="A530" s="151"/>
      <c r="B530" s="151"/>
      <c r="C530" s="151"/>
      <c r="D530" s="151"/>
      <c r="E530" s="151"/>
      <c r="F530" s="151"/>
      <c r="G530" s="151"/>
      <c r="H530" s="151"/>
      <c r="I530" s="151"/>
    </row>
    <row r="531">
      <c r="A531" s="151"/>
      <c r="B531" s="151"/>
      <c r="C531" s="151"/>
      <c r="D531" s="151"/>
      <c r="E531" s="151"/>
      <c r="F531" s="151"/>
      <c r="G531" s="151"/>
      <c r="H531" s="151"/>
      <c r="I531" s="151"/>
    </row>
    <row r="532">
      <c r="A532" s="151"/>
      <c r="B532" s="151"/>
      <c r="C532" s="151"/>
      <c r="D532" s="151"/>
      <c r="E532" s="151"/>
      <c r="F532" s="151"/>
      <c r="G532" s="151"/>
      <c r="H532" s="151"/>
      <c r="I532" s="151"/>
    </row>
    <row r="533">
      <c r="A533" s="151"/>
      <c r="B533" s="151"/>
      <c r="C533" s="151"/>
      <c r="D533" s="151"/>
      <c r="E533" s="151"/>
      <c r="F533" s="151"/>
      <c r="G533" s="151"/>
      <c r="H533" s="151"/>
      <c r="I533" s="151"/>
    </row>
    <row r="534">
      <c r="A534" s="151"/>
      <c r="B534" s="151"/>
      <c r="C534" s="151"/>
      <c r="D534" s="151"/>
      <c r="E534" s="151"/>
      <c r="F534" s="151"/>
      <c r="G534" s="151"/>
      <c r="H534" s="151"/>
      <c r="I534" s="151"/>
    </row>
    <row r="535">
      <c r="A535" s="151"/>
      <c r="B535" s="151"/>
      <c r="C535" s="151"/>
      <c r="D535" s="151"/>
      <c r="E535" s="151"/>
      <c r="F535" s="151"/>
      <c r="G535" s="151"/>
      <c r="H535" s="151"/>
      <c r="I535" s="151"/>
    </row>
    <row r="536">
      <c r="A536" s="151"/>
      <c r="B536" s="151"/>
      <c r="C536" s="151"/>
      <c r="D536" s="151"/>
      <c r="E536" s="151"/>
      <c r="F536" s="151"/>
      <c r="G536" s="151"/>
      <c r="H536" s="151"/>
      <c r="I536" s="151"/>
    </row>
    <row r="537">
      <c r="A537" s="151"/>
      <c r="B537" s="151"/>
      <c r="C537" s="151"/>
      <c r="D537" s="151"/>
      <c r="E537" s="151"/>
      <c r="F537" s="151"/>
      <c r="G537" s="151"/>
      <c r="H537" s="151"/>
      <c r="I537" s="151"/>
    </row>
    <row r="538">
      <c r="A538" s="151"/>
      <c r="B538" s="151"/>
      <c r="C538" s="151"/>
      <c r="D538" s="151"/>
      <c r="E538" s="151"/>
      <c r="F538" s="151"/>
      <c r="G538" s="151"/>
      <c r="H538" s="151"/>
      <c r="I538" s="151"/>
    </row>
    <row r="539">
      <c r="A539" s="151"/>
      <c r="B539" s="151"/>
      <c r="C539" s="151"/>
      <c r="D539" s="151"/>
      <c r="E539" s="151"/>
      <c r="F539" s="151"/>
      <c r="G539" s="151"/>
      <c r="H539" s="151"/>
      <c r="I539" s="151"/>
    </row>
    <row r="540">
      <c r="A540" s="151"/>
      <c r="B540" s="151"/>
      <c r="C540" s="151"/>
      <c r="D540" s="151"/>
      <c r="E540" s="151"/>
      <c r="F540" s="151"/>
      <c r="G540" s="151"/>
      <c r="H540" s="151"/>
      <c r="I540" s="151"/>
    </row>
    <row r="541">
      <c r="A541" s="151"/>
      <c r="B541" s="151"/>
      <c r="C541" s="151"/>
      <c r="D541" s="151"/>
      <c r="E541" s="151"/>
      <c r="F541" s="151"/>
      <c r="G541" s="151"/>
      <c r="H541" s="151"/>
      <c r="I541" s="151"/>
    </row>
    <row r="542">
      <c r="A542" s="151"/>
      <c r="B542" s="151"/>
      <c r="C542" s="151"/>
      <c r="D542" s="151"/>
      <c r="E542" s="151"/>
      <c r="F542" s="151"/>
      <c r="G542" s="151"/>
      <c r="H542" s="151"/>
      <c r="I542" s="151"/>
    </row>
    <row r="543">
      <c r="A543" s="151"/>
      <c r="B543" s="151"/>
      <c r="C543" s="151"/>
      <c r="D543" s="151"/>
      <c r="E543" s="151"/>
      <c r="F543" s="151"/>
      <c r="G543" s="151"/>
      <c r="H543" s="151"/>
      <c r="I543" s="151"/>
    </row>
    <row r="544">
      <c r="A544" s="151"/>
      <c r="B544" s="151"/>
      <c r="C544" s="151"/>
      <c r="D544" s="151"/>
      <c r="E544" s="151"/>
      <c r="F544" s="151"/>
      <c r="G544" s="151"/>
      <c r="H544" s="151"/>
      <c r="I544" s="151"/>
    </row>
    <row r="545">
      <c r="A545" s="151"/>
      <c r="B545" s="151"/>
      <c r="C545" s="151"/>
      <c r="D545" s="151"/>
      <c r="E545" s="151"/>
      <c r="F545" s="151"/>
      <c r="G545" s="151"/>
      <c r="H545" s="151"/>
      <c r="I545" s="151"/>
    </row>
    <row r="546">
      <c r="A546" s="151"/>
      <c r="B546" s="151"/>
      <c r="C546" s="151"/>
      <c r="D546" s="151"/>
      <c r="E546" s="151"/>
      <c r="F546" s="151"/>
      <c r="G546" s="151"/>
      <c r="H546" s="151"/>
      <c r="I546" s="151"/>
    </row>
    <row r="547">
      <c r="A547" s="151"/>
      <c r="B547" s="151"/>
      <c r="C547" s="151"/>
      <c r="D547" s="151"/>
      <c r="E547" s="151"/>
      <c r="F547" s="151"/>
      <c r="G547" s="151"/>
      <c r="H547" s="151"/>
      <c r="I547" s="151"/>
    </row>
    <row r="548">
      <c r="A548" s="151"/>
      <c r="B548" s="151"/>
      <c r="C548" s="151"/>
      <c r="D548" s="151"/>
      <c r="E548" s="151"/>
      <c r="F548" s="151"/>
      <c r="G548" s="151"/>
      <c r="H548" s="151"/>
      <c r="I548" s="151"/>
    </row>
    <row r="549">
      <c r="A549" s="151"/>
      <c r="B549" s="151"/>
      <c r="C549" s="151"/>
      <c r="D549" s="151"/>
      <c r="E549" s="151"/>
      <c r="F549" s="151"/>
      <c r="G549" s="151"/>
      <c r="H549" s="151"/>
      <c r="I549" s="151"/>
    </row>
    <row r="550">
      <c r="A550" s="151"/>
      <c r="B550" s="151"/>
      <c r="C550" s="151"/>
      <c r="D550" s="151"/>
      <c r="E550" s="151"/>
      <c r="F550" s="151"/>
      <c r="G550" s="151"/>
      <c r="H550" s="151"/>
      <c r="I550" s="151"/>
    </row>
    <row r="551">
      <c r="A551" s="151"/>
      <c r="B551" s="151"/>
      <c r="C551" s="151"/>
      <c r="D551" s="151"/>
      <c r="E551" s="151"/>
      <c r="F551" s="151"/>
      <c r="G551" s="151"/>
      <c r="H551" s="151"/>
      <c r="I551" s="151"/>
    </row>
    <row r="552">
      <c r="A552" s="151"/>
      <c r="B552" s="151"/>
      <c r="C552" s="151"/>
      <c r="D552" s="151"/>
      <c r="E552" s="151"/>
      <c r="F552" s="151"/>
      <c r="G552" s="151"/>
      <c r="H552" s="151"/>
      <c r="I552" s="151"/>
    </row>
    <row r="553">
      <c r="A553" s="151"/>
      <c r="B553" s="151"/>
      <c r="C553" s="151"/>
      <c r="D553" s="151"/>
      <c r="E553" s="151"/>
      <c r="F553" s="151"/>
      <c r="G553" s="151"/>
      <c r="H553" s="151"/>
      <c r="I553" s="151"/>
    </row>
    <row r="554">
      <c r="A554" s="151"/>
      <c r="B554" s="151"/>
      <c r="C554" s="151"/>
      <c r="D554" s="151"/>
      <c r="E554" s="151"/>
      <c r="F554" s="151"/>
      <c r="G554" s="151"/>
      <c r="H554" s="151"/>
      <c r="I554" s="151"/>
    </row>
    <row r="555">
      <c r="A555" s="151"/>
      <c r="B555" s="151"/>
      <c r="C555" s="151"/>
      <c r="D555" s="151"/>
      <c r="E555" s="151"/>
      <c r="F555" s="151"/>
      <c r="G555" s="151"/>
      <c r="H555" s="151"/>
      <c r="I555" s="151"/>
    </row>
    <row r="556">
      <c r="A556" s="151"/>
      <c r="B556" s="151"/>
      <c r="C556" s="151"/>
      <c r="D556" s="151"/>
      <c r="E556" s="151"/>
      <c r="F556" s="151"/>
      <c r="G556" s="151"/>
      <c r="H556" s="151"/>
      <c r="I556" s="151"/>
    </row>
    <row r="557">
      <c r="A557" s="151"/>
      <c r="B557" s="151"/>
      <c r="C557" s="151"/>
      <c r="D557" s="151"/>
      <c r="E557" s="151"/>
      <c r="F557" s="151"/>
      <c r="G557" s="151"/>
      <c r="H557" s="151"/>
      <c r="I557" s="151"/>
    </row>
    <row r="558">
      <c r="A558" s="151"/>
      <c r="B558" s="151"/>
      <c r="C558" s="151"/>
      <c r="D558" s="151"/>
      <c r="E558" s="151"/>
      <c r="F558" s="151"/>
      <c r="G558" s="151"/>
      <c r="H558" s="151"/>
      <c r="I558" s="151"/>
    </row>
    <row r="559">
      <c r="A559" s="151"/>
      <c r="B559" s="151"/>
      <c r="C559" s="151"/>
      <c r="D559" s="151"/>
      <c r="E559" s="151"/>
      <c r="F559" s="151"/>
      <c r="G559" s="151"/>
      <c r="H559" s="151"/>
      <c r="I559" s="151"/>
    </row>
    <row r="560">
      <c r="A560" s="151"/>
      <c r="B560" s="151"/>
      <c r="C560" s="151"/>
      <c r="D560" s="151"/>
      <c r="E560" s="151"/>
      <c r="F560" s="151"/>
      <c r="G560" s="151"/>
      <c r="H560" s="151"/>
      <c r="I560" s="151"/>
    </row>
    <row r="561">
      <c r="A561" s="151"/>
      <c r="B561" s="151"/>
      <c r="C561" s="151"/>
      <c r="D561" s="151"/>
      <c r="E561" s="151"/>
      <c r="F561" s="151"/>
      <c r="G561" s="151"/>
      <c r="H561" s="151"/>
      <c r="I561" s="151"/>
    </row>
    <row r="562">
      <c r="A562" s="151"/>
      <c r="B562" s="151"/>
      <c r="C562" s="151"/>
      <c r="D562" s="151"/>
      <c r="E562" s="151"/>
      <c r="F562" s="151"/>
      <c r="G562" s="151"/>
      <c r="H562" s="151"/>
      <c r="I562" s="151"/>
    </row>
    <row r="563">
      <c r="A563" s="151"/>
      <c r="B563" s="151"/>
      <c r="C563" s="151"/>
      <c r="D563" s="151"/>
      <c r="E563" s="151"/>
      <c r="F563" s="151"/>
      <c r="G563" s="151"/>
      <c r="H563" s="151"/>
      <c r="I563" s="151"/>
    </row>
    <row r="564">
      <c r="A564" s="151"/>
      <c r="B564" s="151"/>
      <c r="C564" s="151"/>
      <c r="D564" s="151"/>
      <c r="E564" s="151"/>
      <c r="F564" s="151"/>
      <c r="G564" s="151"/>
      <c r="H564" s="151"/>
      <c r="I564" s="151"/>
    </row>
    <row r="565">
      <c r="A565" s="151"/>
      <c r="B565" s="151"/>
      <c r="C565" s="151"/>
      <c r="D565" s="151"/>
      <c r="E565" s="151"/>
      <c r="F565" s="151"/>
      <c r="G565" s="151"/>
      <c r="H565" s="151"/>
      <c r="I565" s="151"/>
    </row>
    <row r="566">
      <c r="A566" s="151"/>
      <c r="B566" s="151"/>
      <c r="C566" s="151"/>
      <c r="D566" s="151"/>
      <c r="E566" s="151"/>
      <c r="F566" s="151"/>
      <c r="G566" s="151"/>
      <c r="H566" s="151"/>
      <c r="I566" s="151"/>
    </row>
    <row r="567">
      <c r="A567" s="151"/>
      <c r="B567" s="151"/>
      <c r="C567" s="151"/>
      <c r="D567" s="151"/>
      <c r="E567" s="151"/>
      <c r="F567" s="151"/>
      <c r="G567" s="151"/>
      <c r="H567" s="151"/>
      <c r="I567" s="151"/>
    </row>
    <row r="568">
      <c r="A568" s="151"/>
      <c r="B568" s="151"/>
      <c r="C568" s="151"/>
      <c r="D568" s="151"/>
      <c r="E568" s="151"/>
      <c r="F568" s="151"/>
      <c r="G568" s="151"/>
      <c r="H568" s="151"/>
      <c r="I568" s="151"/>
    </row>
    <row r="569">
      <c r="A569" s="151"/>
      <c r="B569" s="151"/>
      <c r="C569" s="151"/>
      <c r="D569" s="151"/>
      <c r="E569" s="151"/>
      <c r="F569" s="151"/>
      <c r="G569" s="151"/>
      <c r="H569" s="151"/>
      <c r="I569" s="151"/>
    </row>
    <row r="570">
      <c r="A570" s="151"/>
      <c r="B570" s="151"/>
      <c r="C570" s="151"/>
      <c r="D570" s="151"/>
      <c r="E570" s="151"/>
      <c r="F570" s="151"/>
      <c r="G570" s="151"/>
      <c r="H570" s="151"/>
      <c r="I570" s="151"/>
    </row>
    <row r="571">
      <c r="A571" s="151"/>
      <c r="B571" s="151"/>
      <c r="C571" s="151"/>
      <c r="D571" s="151"/>
      <c r="E571" s="151"/>
      <c r="F571" s="151"/>
      <c r="G571" s="151"/>
      <c r="H571" s="151"/>
      <c r="I571" s="151"/>
    </row>
    <row r="572">
      <c r="A572" s="151"/>
      <c r="B572" s="151"/>
      <c r="C572" s="151"/>
      <c r="D572" s="151"/>
      <c r="E572" s="151"/>
      <c r="F572" s="151"/>
      <c r="G572" s="151"/>
      <c r="H572" s="151"/>
      <c r="I572" s="151"/>
    </row>
    <row r="573">
      <c r="A573" s="151"/>
      <c r="B573" s="151"/>
      <c r="C573" s="151"/>
      <c r="D573" s="151"/>
      <c r="E573" s="151"/>
      <c r="F573" s="151"/>
      <c r="G573" s="151"/>
      <c r="H573" s="151"/>
      <c r="I573" s="151"/>
    </row>
    <row r="574">
      <c r="A574" s="151"/>
      <c r="B574" s="151"/>
      <c r="C574" s="151"/>
      <c r="D574" s="151"/>
      <c r="E574" s="151"/>
      <c r="F574" s="151"/>
      <c r="G574" s="151"/>
      <c r="H574" s="151"/>
      <c r="I574" s="151"/>
    </row>
    <row r="575">
      <c r="A575" s="151"/>
      <c r="B575" s="151"/>
      <c r="C575" s="151"/>
      <c r="D575" s="151"/>
      <c r="E575" s="151"/>
      <c r="F575" s="151"/>
      <c r="G575" s="151"/>
      <c r="H575" s="151"/>
      <c r="I575" s="151"/>
    </row>
    <row r="576">
      <c r="A576" s="151"/>
      <c r="B576" s="151"/>
      <c r="C576" s="151"/>
      <c r="D576" s="151"/>
      <c r="E576" s="151"/>
      <c r="F576" s="151"/>
      <c r="G576" s="151"/>
      <c r="H576" s="151"/>
      <c r="I576" s="151"/>
    </row>
    <row r="577">
      <c r="A577" s="151"/>
      <c r="B577" s="151"/>
      <c r="C577" s="151"/>
      <c r="D577" s="151"/>
      <c r="E577" s="151"/>
      <c r="F577" s="151"/>
      <c r="G577" s="151"/>
      <c r="H577" s="151"/>
      <c r="I577" s="151"/>
    </row>
    <row r="578">
      <c r="A578" s="151"/>
      <c r="B578" s="151"/>
      <c r="C578" s="151"/>
      <c r="D578" s="151"/>
      <c r="E578" s="151"/>
      <c r="F578" s="151"/>
      <c r="G578" s="151"/>
      <c r="H578" s="151"/>
      <c r="I578" s="151"/>
    </row>
    <row r="579">
      <c r="A579" s="151"/>
      <c r="B579" s="151"/>
      <c r="C579" s="151"/>
      <c r="D579" s="151"/>
      <c r="E579" s="151"/>
      <c r="F579" s="151"/>
      <c r="G579" s="151"/>
      <c r="H579" s="151"/>
      <c r="I579" s="151"/>
    </row>
    <row r="580">
      <c r="A580" s="151"/>
      <c r="B580" s="151"/>
      <c r="C580" s="151"/>
      <c r="D580" s="151"/>
      <c r="E580" s="151"/>
      <c r="F580" s="151"/>
      <c r="G580" s="151"/>
      <c r="H580" s="151"/>
      <c r="I580" s="151"/>
    </row>
    <row r="581">
      <c r="A581" s="151"/>
      <c r="B581" s="151"/>
      <c r="C581" s="151"/>
      <c r="D581" s="151"/>
      <c r="E581" s="151"/>
      <c r="F581" s="151"/>
      <c r="G581" s="151"/>
      <c r="H581" s="151"/>
      <c r="I581" s="151"/>
    </row>
    <row r="582">
      <c r="A582" s="151"/>
      <c r="B582" s="151"/>
      <c r="C582" s="151"/>
      <c r="D582" s="151"/>
      <c r="E582" s="151"/>
      <c r="F582" s="151"/>
      <c r="G582" s="151"/>
      <c r="H582" s="151"/>
      <c r="I582" s="151"/>
    </row>
    <row r="583">
      <c r="A583" s="151"/>
      <c r="B583" s="151"/>
      <c r="C583" s="151"/>
      <c r="D583" s="151"/>
      <c r="E583" s="151"/>
      <c r="F583" s="151"/>
      <c r="G583" s="151"/>
      <c r="H583" s="151"/>
      <c r="I583" s="151"/>
    </row>
    <row r="584">
      <c r="A584" s="151"/>
      <c r="B584" s="151"/>
      <c r="C584" s="151"/>
      <c r="D584" s="151"/>
      <c r="E584" s="151"/>
      <c r="F584" s="151"/>
      <c r="G584" s="151"/>
      <c r="H584" s="151"/>
      <c r="I584" s="151"/>
    </row>
    <row r="585">
      <c r="A585" s="151"/>
      <c r="B585" s="151"/>
      <c r="C585" s="151"/>
      <c r="D585" s="151"/>
      <c r="E585" s="151"/>
      <c r="F585" s="151"/>
      <c r="G585" s="151"/>
      <c r="H585" s="151"/>
      <c r="I585" s="151"/>
    </row>
    <row r="586">
      <c r="A586" s="151"/>
      <c r="B586" s="151"/>
      <c r="C586" s="151"/>
      <c r="D586" s="151"/>
      <c r="E586" s="151"/>
      <c r="F586" s="151"/>
      <c r="G586" s="151"/>
      <c r="H586" s="151"/>
      <c r="I586" s="151"/>
    </row>
    <row r="587">
      <c r="A587" s="151"/>
      <c r="B587" s="151"/>
      <c r="C587" s="151"/>
      <c r="D587" s="151"/>
      <c r="E587" s="151"/>
      <c r="F587" s="151"/>
      <c r="G587" s="151"/>
      <c r="H587" s="151"/>
      <c r="I587" s="151"/>
    </row>
    <row r="588">
      <c r="A588" s="151"/>
      <c r="B588" s="151"/>
      <c r="C588" s="151"/>
      <c r="D588" s="151"/>
      <c r="E588" s="151"/>
      <c r="F588" s="151"/>
      <c r="G588" s="151"/>
      <c r="H588" s="151"/>
      <c r="I588" s="151"/>
    </row>
    <row r="589">
      <c r="A589" s="151"/>
      <c r="B589" s="151"/>
      <c r="C589" s="151"/>
      <c r="D589" s="151"/>
      <c r="E589" s="151"/>
      <c r="F589" s="151"/>
      <c r="G589" s="151"/>
      <c r="H589" s="151"/>
      <c r="I589" s="151"/>
    </row>
    <row r="590">
      <c r="A590" s="151"/>
      <c r="B590" s="151"/>
      <c r="C590" s="151"/>
      <c r="D590" s="151"/>
      <c r="E590" s="151"/>
      <c r="F590" s="151"/>
      <c r="G590" s="151"/>
      <c r="H590" s="151"/>
      <c r="I590" s="151"/>
    </row>
    <row r="591">
      <c r="A591" s="151"/>
      <c r="B591" s="151"/>
      <c r="C591" s="151"/>
      <c r="D591" s="151"/>
      <c r="E591" s="151"/>
      <c r="F591" s="151"/>
      <c r="G591" s="151"/>
      <c r="H591" s="151"/>
      <c r="I591" s="151"/>
    </row>
    <row r="592">
      <c r="A592" s="151"/>
      <c r="B592" s="151"/>
      <c r="C592" s="151"/>
      <c r="D592" s="151"/>
      <c r="E592" s="151"/>
      <c r="F592" s="151"/>
      <c r="G592" s="151"/>
      <c r="H592" s="151"/>
      <c r="I592" s="151"/>
    </row>
    <row r="593">
      <c r="A593" s="151"/>
      <c r="B593" s="151"/>
      <c r="C593" s="151"/>
      <c r="D593" s="151"/>
      <c r="E593" s="151"/>
      <c r="F593" s="151"/>
      <c r="G593" s="151"/>
      <c r="H593" s="151"/>
      <c r="I593" s="151"/>
    </row>
    <row r="594">
      <c r="A594" s="151"/>
      <c r="B594" s="151"/>
      <c r="C594" s="151"/>
      <c r="D594" s="151"/>
      <c r="E594" s="151"/>
      <c r="F594" s="151"/>
      <c r="G594" s="151"/>
      <c r="H594" s="151"/>
      <c r="I594" s="151"/>
    </row>
    <row r="595">
      <c r="A595" s="151"/>
      <c r="B595" s="151"/>
      <c r="C595" s="151"/>
      <c r="D595" s="151"/>
      <c r="E595" s="151"/>
      <c r="F595" s="151"/>
      <c r="G595" s="151"/>
      <c r="H595" s="151"/>
      <c r="I595" s="151"/>
    </row>
    <row r="596">
      <c r="A596" s="151"/>
      <c r="B596" s="151"/>
      <c r="C596" s="151"/>
      <c r="D596" s="151"/>
      <c r="E596" s="151"/>
      <c r="F596" s="151"/>
      <c r="G596" s="151"/>
      <c r="H596" s="151"/>
      <c r="I596" s="151"/>
    </row>
    <row r="597">
      <c r="A597" s="151"/>
      <c r="B597" s="151"/>
      <c r="C597" s="151"/>
      <c r="D597" s="151"/>
      <c r="E597" s="151"/>
      <c r="F597" s="151"/>
      <c r="G597" s="151"/>
      <c r="H597" s="151"/>
      <c r="I597" s="151"/>
    </row>
    <row r="598">
      <c r="A598" s="151"/>
      <c r="B598" s="151"/>
      <c r="C598" s="151"/>
      <c r="D598" s="151"/>
      <c r="E598" s="151"/>
      <c r="F598" s="151"/>
      <c r="G598" s="151"/>
      <c r="H598" s="151"/>
      <c r="I598" s="151"/>
    </row>
    <row r="599">
      <c r="A599" s="151"/>
      <c r="B599" s="151"/>
      <c r="C599" s="151"/>
      <c r="D599" s="151"/>
      <c r="E599" s="151"/>
      <c r="F599" s="151"/>
      <c r="G599" s="151"/>
      <c r="H599" s="151"/>
      <c r="I599" s="151"/>
    </row>
    <row r="600">
      <c r="A600" s="151"/>
      <c r="B600" s="151"/>
      <c r="C600" s="151"/>
      <c r="D600" s="151"/>
      <c r="E600" s="151"/>
      <c r="F600" s="151"/>
      <c r="G600" s="151"/>
      <c r="H600" s="151"/>
      <c r="I600" s="151"/>
    </row>
    <row r="601">
      <c r="A601" s="151"/>
      <c r="B601" s="151"/>
      <c r="C601" s="151"/>
      <c r="D601" s="151"/>
      <c r="E601" s="151"/>
      <c r="F601" s="151"/>
      <c r="G601" s="151"/>
      <c r="H601" s="151"/>
      <c r="I601" s="151"/>
    </row>
    <row r="602">
      <c r="A602" s="151"/>
      <c r="B602" s="151"/>
      <c r="C602" s="151"/>
      <c r="D602" s="151"/>
      <c r="E602" s="151"/>
      <c r="F602" s="151"/>
      <c r="G602" s="151"/>
      <c r="H602" s="151"/>
      <c r="I602" s="151"/>
    </row>
    <row r="603">
      <c r="A603" s="151"/>
      <c r="B603" s="151"/>
      <c r="C603" s="151"/>
      <c r="D603" s="151"/>
      <c r="E603" s="151"/>
      <c r="F603" s="151"/>
      <c r="G603" s="151"/>
      <c r="H603" s="151"/>
      <c r="I603" s="151"/>
    </row>
    <row r="604">
      <c r="A604" s="151"/>
      <c r="B604" s="151"/>
      <c r="C604" s="151"/>
      <c r="D604" s="151"/>
      <c r="E604" s="151"/>
      <c r="F604" s="151"/>
      <c r="G604" s="151"/>
      <c r="H604" s="151"/>
      <c r="I604" s="151"/>
    </row>
    <row r="605">
      <c r="A605" s="151"/>
      <c r="B605" s="151"/>
      <c r="C605" s="151"/>
      <c r="D605" s="151"/>
      <c r="E605" s="151"/>
      <c r="F605" s="151"/>
      <c r="G605" s="151"/>
      <c r="H605" s="151"/>
      <c r="I605" s="151"/>
    </row>
    <row r="606">
      <c r="A606" s="151"/>
      <c r="B606" s="151"/>
      <c r="C606" s="151"/>
      <c r="D606" s="151"/>
      <c r="E606" s="151"/>
      <c r="F606" s="151"/>
      <c r="G606" s="151"/>
      <c r="H606" s="151"/>
      <c r="I606" s="151"/>
    </row>
    <row r="607">
      <c r="A607" s="151"/>
      <c r="B607" s="151"/>
      <c r="C607" s="151"/>
      <c r="D607" s="151"/>
      <c r="E607" s="151"/>
      <c r="F607" s="151"/>
      <c r="G607" s="151"/>
      <c r="H607" s="151"/>
      <c r="I607" s="151"/>
    </row>
    <row r="608">
      <c r="A608" s="151"/>
      <c r="B608" s="151"/>
      <c r="C608" s="151"/>
      <c r="D608" s="151"/>
      <c r="E608" s="151"/>
      <c r="F608" s="151"/>
      <c r="G608" s="151"/>
      <c r="H608" s="151"/>
      <c r="I608" s="151"/>
    </row>
    <row r="609">
      <c r="A609" s="151"/>
      <c r="B609" s="151"/>
      <c r="C609" s="151"/>
      <c r="D609" s="151"/>
      <c r="E609" s="151"/>
      <c r="F609" s="151"/>
      <c r="G609" s="151"/>
      <c r="H609" s="151"/>
      <c r="I609" s="151"/>
    </row>
    <row r="610">
      <c r="A610" s="151"/>
      <c r="B610" s="151"/>
      <c r="C610" s="151"/>
      <c r="D610" s="151"/>
      <c r="E610" s="151"/>
      <c r="F610" s="151"/>
      <c r="G610" s="151"/>
      <c r="H610" s="151"/>
      <c r="I610" s="151"/>
    </row>
    <row r="611">
      <c r="A611" s="151"/>
      <c r="B611" s="151"/>
      <c r="C611" s="151"/>
      <c r="D611" s="151"/>
      <c r="E611" s="151"/>
      <c r="F611" s="151"/>
      <c r="G611" s="151"/>
      <c r="H611" s="151"/>
      <c r="I611" s="151"/>
    </row>
    <row r="612">
      <c r="A612" s="151"/>
      <c r="B612" s="151"/>
      <c r="C612" s="151"/>
      <c r="D612" s="151"/>
      <c r="E612" s="151"/>
      <c r="F612" s="151"/>
      <c r="G612" s="151"/>
      <c r="H612" s="151"/>
      <c r="I612" s="151"/>
    </row>
    <row r="613">
      <c r="A613" s="151"/>
      <c r="B613" s="151"/>
      <c r="C613" s="151"/>
      <c r="D613" s="151"/>
      <c r="E613" s="151"/>
      <c r="F613" s="151"/>
      <c r="G613" s="151"/>
      <c r="H613" s="151"/>
      <c r="I613" s="151"/>
    </row>
    <row r="614">
      <c r="A614" s="151"/>
      <c r="B614" s="151"/>
      <c r="C614" s="151"/>
      <c r="D614" s="151"/>
      <c r="E614" s="151"/>
      <c r="F614" s="151"/>
      <c r="G614" s="151"/>
      <c r="H614" s="151"/>
      <c r="I614" s="151"/>
    </row>
    <row r="615">
      <c r="A615" s="151"/>
      <c r="B615" s="151"/>
      <c r="C615" s="151"/>
      <c r="D615" s="151"/>
      <c r="E615" s="151"/>
      <c r="F615" s="151"/>
      <c r="G615" s="151"/>
      <c r="H615" s="151"/>
      <c r="I615" s="151"/>
    </row>
    <row r="616">
      <c r="A616" s="151"/>
      <c r="B616" s="151"/>
      <c r="C616" s="151"/>
      <c r="D616" s="151"/>
      <c r="E616" s="151"/>
      <c r="F616" s="151"/>
      <c r="G616" s="151"/>
      <c r="H616" s="151"/>
      <c r="I616" s="151"/>
    </row>
    <row r="617">
      <c r="A617" s="151"/>
      <c r="B617" s="151"/>
      <c r="C617" s="151"/>
      <c r="D617" s="151"/>
      <c r="E617" s="151"/>
      <c r="F617" s="151"/>
      <c r="G617" s="151"/>
      <c r="H617" s="151"/>
      <c r="I617" s="151"/>
    </row>
    <row r="618">
      <c r="A618" s="151"/>
      <c r="B618" s="151"/>
      <c r="C618" s="151"/>
      <c r="D618" s="151"/>
      <c r="E618" s="151"/>
      <c r="F618" s="151"/>
      <c r="G618" s="151"/>
      <c r="H618" s="151"/>
      <c r="I618" s="151"/>
    </row>
    <row r="619">
      <c r="A619" s="151"/>
      <c r="B619" s="151"/>
      <c r="C619" s="151"/>
      <c r="D619" s="151"/>
      <c r="E619" s="151"/>
      <c r="F619" s="151"/>
      <c r="G619" s="151"/>
      <c r="H619" s="151"/>
      <c r="I619" s="151"/>
    </row>
    <row r="620">
      <c r="A620" s="151"/>
      <c r="B620" s="151"/>
      <c r="C620" s="151"/>
      <c r="D620" s="151"/>
      <c r="E620" s="151"/>
      <c r="F620" s="151"/>
      <c r="G620" s="151"/>
      <c r="H620" s="151"/>
      <c r="I620" s="151"/>
    </row>
    <row r="621">
      <c r="A621" s="151"/>
      <c r="B621" s="151"/>
      <c r="C621" s="151"/>
      <c r="D621" s="151"/>
      <c r="E621" s="151"/>
      <c r="F621" s="151"/>
      <c r="G621" s="151"/>
      <c r="H621" s="151"/>
      <c r="I621" s="151"/>
    </row>
    <row r="622">
      <c r="A622" s="151"/>
      <c r="B622" s="151"/>
      <c r="C622" s="151"/>
      <c r="D622" s="151"/>
      <c r="E622" s="151"/>
      <c r="F622" s="151"/>
      <c r="G622" s="151"/>
      <c r="H622" s="151"/>
      <c r="I622" s="151"/>
    </row>
    <row r="623">
      <c r="A623" s="151"/>
      <c r="B623" s="151"/>
      <c r="C623" s="151"/>
      <c r="D623" s="151"/>
      <c r="E623" s="151"/>
      <c r="F623" s="151"/>
      <c r="G623" s="151"/>
      <c r="H623" s="151"/>
      <c r="I623" s="151"/>
    </row>
    <row r="624">
      <c r="A624" s="151"/>
      <c r="B624" s="151"/>
      <c r="C624" s="151"/>
      <c r="D624" s="151"/>
      <c r="E624" s="151"/>
      <c r="F624" s="151"/>
      <c r="G624" s="151"/>
      <c r="H624" s="151"/>
      <c r="I624" s="151"/>
    </row>
    <row r="625">
      <c r="A625" s="151"/>
      <c r="B625" s="151"/>
      <c r="C625" s="151"/>
      <c r="D625" s="151"/>
      <c r="E625" s="151"/>
      <c r="F625" s="151"/>
      <c r="G625" s="151"/>
      <c r="H625" s="151"/>
      <c r="I625" s="151"/>
    </row>
    <row r="626">
      <c r="A626" s="151"/>
      <c r="B626" s="151"/>
      <c r="C626" s="151"/>
      <c r="D626" s="151"/>
      <c r="E626" s="151"/>
      <c r="F626" s="151"/>
      <c r="G626" s="151"/>
      <c r="H626" s="151"/>
      <c r="I626" s="151"/>
    </row>
    <row r="627">
      <c r="A627" s="151"/>
      <c r="B627" s="151"/>
      <c r="C627" s="151"/>
      <c r="D627" s="151"/>
      <c r="E627" s="151"/>
      <c r="F627" s="151"/>
      <c r="G627" s="151"/>
      <c r="H627" s="151"/>
      <c r="I627" s="151"/>
    </row>
    <row r="628">
      <c r="A628" s="151"/>
      <c r="B628" s="151"/>
      <c r="C628" s="151"/>
      <c r="D628" s="151"/>
      <c r="E628" s="151"/>
      <c r="F628" s="151"/>
      <c r="G628" s="151"/>
      <c r="H628" s="151"/>
      <c r="I628" s="151"/>
    </row>
    <row r="629">
      <c r="A629" s="151"/>
      <c r="B629" s="151"/>
      <c r="C629" s="151"/>
      <c r="D629" s="151"/>
      <c r="E629" s="151"/>
      <c r="F629" s="151"/>
      <c r="G629" s="151"/>
      <c r="H629" s="151"/>
      <c r="I629" s="151"/>
    </row>
    <row r="630">
      <c r="A630" s="151"/>
      <c r="B630" s="151"/>
      <c r="C630" s="151"/>
      <c r="D630" s="151"/>
      <c r="E630" s="151"/>
      <c r="F630" s="151"/>
      <c r="G630" s="151"/>
      <c r="H630" s="151"/>
      <c r="I630" s="151"/>
    </row>
    <row r="631">
      <c r="A631" s="151"/>
      <c r="B631" s="151"/>
      <c r="C631" s="151"/>
      <c r="D631" s="151"/>
      <c r="E631" s="151"/>
      <c r="F631" s="151"/>
      <c r="G631" s="151"/>
      <c r="H631" s="151"/>
      <c r="I631" s="151"/>
    </row>
    <row r="632">
      <c r="A632" s="151"/>
      <c r="B632" s="151"/>
      <c r="C632" s="151"/>
      <c r="D632" s="151"/>
      <c r="E632" s="151"/>
      <c r="F632" s="151"/>
      <c r="G632" s="151"/>
      <c r="H632" s="151"/>
      <c r="I632" s="151"/>
    </row>
    <row r="633">
      <c r="A633" s="151"/>
      <c r="B633" s="151"/>
      <c r="C633" s="151"/>
      <c r="D633" s="151"/>
      <c r="E633" s="151"/>
      <c r="F633" s="151"/>
      <c r="G633" s="151"/>
      <c r="H633" s="151"/>
      <c r="I633" s="151"/>
    </row>
    <row r="634">
      <c r="A634" s="151"/>
      <c r="B634" s="151"/>
      <c r="C634" s="151"/>
      <c r="D634" s="151"/>
      <c r="E634" s="151"/>
      <c r="F634" s="151"/>
      <c r="G634" s="151"/>
      <c r="H634" s="151"/>
      <c r="I634" s="151"/>
    </row>
    <row r="635">
      <c r="A635" s="151"/>
      <c r="B635" s="151"/>
      <c r="C635" s="151"/>
      <c r="D635" s="151"/>
      <c r="E635" s="151"/>
      <c r="F635" s="151"/>
      <c r="G635" s="151"/>
      <c r="H635" s="151"/>
      <c r="I635" s="151"/>
    </row>
    <row r="636">
      <c r="A636" s="151"/>
      <c r="B636" s="151"/>
      <c r="C636" s="151"/>
      <c r="D636" s="151"/>
      <c r="E636" s="151"/>
      <c r="F636" s="151"/>
      <c r="G636" s="151"/>
      <c r="H636" s="151"/>
      <c r="I636" s="151"/>
    </row>
    <row r="637">
      <c r="A637" s="151"/>
      <c r="B637" s="151"/>
      <c r="C637" s="151"/>
      <c r="D637" s="151"/>
      <c r="E637" s="151"/>
      <c r="F637" s="151"/>
      <c r="G637" s="151"/>
      <c r="H637" s="151"/>
      <c r="I637" s="151"/>
    </row>
    <row r="638">
      <c r="A638" s="151"/>
      <c r="B638" s="151"/>
      <c r="C638" s="151"/>
      <c r="D638" s="151"/>
      <c r="E638" s="151"/>
      <c r="F638" s="151"/>
      <c r="G638" s="151"/>
      <c r="H638" s="151"/>
      <c r="I638" s="151"/>
    </row>
    <row r="639">
      <c r="A639" s="151"/>
      <c r="B639" s="151"/>
      <c r="C639" s="151"/>
      <c r="D639" s="151"/>
      <c r="E639" s="151"/>
      <c r="F639" s="151"/>
      <c r="G639" s="151"/>
      <c r="H639" s="151"/>
      <c r="I639" s="151"/>
    </row>
    <row r="640">
      <c r="A640" s="151"/>
      <c r="B640" s="151"/>
      <c r="C640" s="151"/>
      <c r="D640" s="151"/>
      <c r="E640" s="151"/>
      <c r="F640" s="151"/>
      <c r="G640" s="151"/>
      <c r="H640" s="151"/>
      <c r="I640" s="151"/>
    </row>
    <row r="641">
      <c r="A641" s="151"/>
      <c r="B641" s="151"/>
      <c r="C641" s="151"/>
      <c r="D641" s="151"/>
      <c r="E641" s="151"/>
      <c r="F641" s="151"/>
      <c r="G641" s="151"/>
      <c r="H641" s="151"/>
      <c r="I641" s="151"/>
    </row>
    <row r="642">
      <c r="A642" s="151"/>
      <c r="B642" s="151"/>
      <c r="C642" s="151"/>
      <c r="D642" s="151"/>
      <c r="E642" s="151"/>
      <c r="F642" s="151"/>
      <c r="G642" s="151"/>
      <c r="H642" s="151"/>
      <c r="I642" s="151"/>
    </row>
    <row r="643">
      <c r="A643" s="151"/>
      <c r="B643" s="151"/>
      <c r="C643" s="151"/>
      <c r="D643" s="151"/>
      <c r="E643" s="151"/>
      <c r="F643" s="151"/>
      <c r="G643" s="151"/>
      <c r="H643" s="151"/>
      <c r="I643" s="151"/>
    </row>
    <row r="644">
      <c r="A644" s="151"/>
      <c r="B644" s="151"/>
      <c r="C644" s="151"/>
      <c r="D644" s="151"/>
      <c r="E644" s="151"/>
      <c r="F644" s="151"/>
      <c r="G644" s="151"/>
      <c r="H644" s="151"/>
      <c r="I644" s="151"/>
    </row>
    <row r="645">
      <c r="A645" s="151"/>
      <c r="B645" s="151"/>
      <c r="C645" s="151"/>
      <c r="D645" s="151"/>
      <c r="E645" s="151"/>
      <c r="F645" s="151"/>
      <c r="G645" s="151"/>
      <c r="H645" s="151"/>
      <c r="I645" s="151"/>
    </row>
    <row r="646">
      <c r="A646" s="151"/>
      <c r="B646" s="151"/>
      <c r="C646" s="151"/>
      <c r="D646" s="151"/>
      <c r="E646" s="151"/>
      <c r="F646" s="151"/>
      <c r="G646" s="151"/>
      <c r="H646" s="151"/>
      <c r="I646" s="151"/>
    </row>
    <row r="647">
      <c r="A647" s="151"/>
      <c r="B647" s="151"/>
      <c r="C647" s="151"/>
      <c r="D647" s="151"/>
      <c r="E647" s="151"/>
      <c r="F647" s="151"/>
      <c r="G647" s="151"/>
      <c r="H647" s="151"/>
      <c r="I647" s="151"/>
    </row>
    <row r="648">
      <c r="A648" s="151"/>
      <c r="B648" s="151"/>
      <c r="C648" s="151"/>
      <c r="D648" s="151"/>
      <c r="E648" s="151"/>
      <c r="F648" s="151"/>
      <c r="G648" s="151"/>
      <c r="H648" s="151"/>
      <c r="I648" s="151"/>
    </row>
    <row r="649">
      <c r="A649" s="151"/>
      <c r="B649" s="151"/>
      <c r="C649" s="151"/>
      <c r="D649" s="151"/>
      <c r="E649" s="151"/>
      <c r="F649" s="151"/>
      <c r="G649" s="151"/>
      <c r="H649" s="151"/>
      <c r="I649" s="151"/>
    </row>
    <row r="650">
      <c r="A650" s="151"/>
      <c r="B650" s="151"/>
      <c r="C650" s="151"/>
      <c r="D650" s="151"/>
      <c r="E650" s="151"/>
      <c r="F650" s="151"/>
      <c r="G650" s="151"/>
      <c r="H650" s="151"/>
      <c r="I650" s="151"/>
    </row>
    <row r="651">
      <c r="A651" s="151"/>
      <c r="B651" s="151"/>
      <c r="C651" s="151"/>
      <c r="D651" s="151"/>
      <c r="E651" s="151"/>
      <c r="F651" s="151"/>
      <c r="G651" s="151"/>
      <c r="H651" s="151"/>
      <c r="I651" s="151"/>
    </row>
    <row r="652">
      <c r="A652" s="151"/>
      <c r="B652" s="151"/>
      <c r="C652" s="151"/>
      <c r="D652" s="151"/>
      <c r="E652" s="151"/>
      <c r="F652" s="151"/>
      <c r="G652" s="151"/>
      <c r="H652" s="151"/>
      <c r="I652" s="151"/>
    </row>
    <row r="653">
      <c r="A653" s="151"/>
      <c r="B653" s="151"/>
      <c r="C653" s="151"/>
      <c r="D653" s="151"/>
      <c r="E653" s="151"/>
      <c r="F653" s="151"/>
      <c r="G653" s="151"/>
      <c r="H653" s="151"/>
      <c r="I653" s="151"/>
    </row>
    <row r="654">
      <c r="A654" s="151"/>
      <c r="B654" s="151"/>
      <c r="C654" s="151"/>
      <c r="D654" s="151"/>
      <c r="E654" s="151"/>
      <c r="F654" s="151"/>
      <c r="G654" s="151"/>
      <c r="H654" s="151"/>
      <c r="I654" s="151"/>
    </row>
    <row r="655">
      <c r="A655" s="151"/>
      <c r="B655" s="151"/>
      <c r="C655" s="151"/>
      <c r="D655" s="151"/>
      <c r="E655" s="151"/>
      <c r="F655" s="151"/>
      <c r="G655" s="151"/>
      <c r="H655" s="151"/>
      <c r="I655" s="151"/>
    </row>
    <row r="656">
      <c r="A656" s="151"/>
      <c r="B656" s="151"/>
      <c r="C656" s="151"/>
      <c r="D656" s="151"/>
      <c r="E656" s="151"/>
      <c r="F656" s="151"/>
      <c r="G656" s="151"/>
      <c r="H656" s="151"/>
      <c r="I656" s="151"/>
    </row>
    <row r="657">
      <c r="A657" s="151"/>
      <c r="B657" s="151"/>
      <c r="C657" s="151"/>
      <c r="D657" s="151"/>
      <c r="E657" s="151"/>
      <c r="F657" s="151"/>
      <c r="G657" s="151"/>
      <c r="H657" s="151"/>
      <c r="I657" s="151"/>
    </row>
    <row r="658">
      <c r="A658" s="151"/>
      <c r="B658" s="151"/>
      <c r="C658" s="151"/>
      <c r="D658" s="151"/>
      <c r="E658" s="151"/>
      <c r="F658" s="151"/>
      <c r="G658" s="151"/>
      <c r="H658" s="151"/>
      <c r="I658" s="151"/>
    </row>
    <row r="659">
      <c r="A659" s="151"/>
      <c r="B659" s="151"/>
      <c r="C659" s="151"/>
      <c r="D659" s="151"/>
      <c r="E659" s="151"/>
      <c r="F659" s="151"/>
      <c r="G659" s="151"/>
      <c r="H659" s="151"/>
      <c r="I659" s="151"/>
    </row>
    <row r="660">
      <c r="A660" s="151"/>
      <c r="B660" s="151"/>
      <c r="C660" s="151"/>
      <c r="D660" s="151"/>
      <c r="E660" s="151"/>
      <c r="F660" s="151"/>
      <c r="G660" s="151"/>
      <c r="H660" s="151"/>
      <c r="I660" s="151"/>
    </row>
    <row r="661">
      <c r="A661" s="151"/>
      <c r="B661" s="151"/>
      <c r="C661" s="151"/>
      <c r="D661" s="151"/>
      <c r="E661" s="151"/>
      <c r="F661" s="151"/>
      <c r="G661" s="151"/>
      <c r="H661" s="151"/>
      <c r="I661" s="151"/>
    </row>
    <row r="662">
      <c r="A662" s="151"/>
      <c r="B662" s="151"/>
      <c r="C662" s="151"/>
      <c r="D662" s="151"/>
      <c r="E662" s="151"/>
      <c r="F662" s="151"/>
      <c r="G662" s="151"/>
      <c r="H662" s="151"/>
      <c r="I662" s="151"/>
    </row>
    <row r="663">
      <c r="A663" s="151"/>
      <c r="B663" s="151"/>
      <c r="C663" s="151"/>
      <c r="D663" s="151"/>
      <c r="E663" s="151"/>
      <c r="F663" s="151"/>
      <c r="G663" s="151"/>
      <c r="H663" s="151"/>
      <c r="I663" s="151"/>
    </row>
    <row r="664">
      <c r="A664" s="151"/>
      <c r="B664" s="151"/>
      <c r="C664" s="151"/>
      <c r="D664" s="151"/>
      <c r="E664" s="151"/>
      <c r="F664" s="151"/>
      <c r="G664" s="151"/>
      <c r="H664" s="151"/>
      <c r="I664" s="151"/>
    </row>
    <row r="665">
      <c r="A665" s="151"/>
      <c r="B665" s="151"/>
      <c r="C665" s="151"/>
      <c r="D665" s="151"/>
      <c r="E665" s="151"/>
      <c r="F665" s="151"/>
      <c r="G665" s="151"/>
      <c r="H665" s="151"/>
      <c r="I665" s="151"/>
    </row>
    <row r="666">
      <c r="A666" s="151"/>
      <c r="B666" s="151"/>
      <c r="C666" s="151"/>
      <c r="D666" s="151"/>
      <c r="E666" s="151"/>
      <c r="F666" s="151"/>
      <c r="G666" s="151"/>
      <c r="H666" s="151"/>
      <c r="I666" s="151"/>
    </row>
    <row r="667">
      <c r="A667" s="151"/>
      <c r="B667" s="151"/>
      <c r="C667" s="151"/>
      <c r="D667" s="151"/>
      <c r="E667" s="151"/>
      <c r="F667" s="151"/>
      <c r="G667" s="151"/>
      <c r="H667" s="151"/>
      <c r="I667" s="151"/>
    </row>
    <row r="668">
      <c r="A668" s="151"/>
      <c r="B668" s="151"/>
      <c r="C668" s="151"/>
      <c r="D668" s="151"/>
      <c r="E668" s="151"/>
      <c r="F668" s="151"/>
      <c r="G668" s="151"/>
      <c r="H668" s="151"/>
      <c r="I668" s="151"/>
    </row>
    <row r="669">
      <c r="A669" s="151"/>
      <c r="B669" s="151"/>
      <c r="C669" s="151"/>
      <c r="D669" s="151"/>
      <c r="E669" s="151"/>
      <c r="F669" s="151"/>
      <c r="G669" s="151"/>
      <c r="H669" s="151"/>
      <c r="I669" s="151"/>
    </row>
    <row r="670">
      <c r="A670" s="151"/>
      <c r="B670" s="151"/>
      <c r="C670" s="151"/>
      <c r="D670" s="151"/>
      <c r="E670" s="151"/>
      <c r="F670" s="151"/>
      <c r="G670" s="151"/>
      <c r="H670" s="151"/>
      <c r="I670" s="151"/>
    </row>
    <row r="671">
      <c r="A671" s="151"/>
      <c r="B671" s="151"/>
      <c r="C671" s="151"/>
      <c r="D671" s="151"/>
      <c r="E671" s="151"/>
      <c r="F671" s="151"/>
      <c r="G671" s="151"/>
      <c r="H671" s="151"/>
      <c r="I671" s="151"/>
    </row>
    <row r="672">
      <c r="A672" s="151"/>
      <c r="B672" s="151"/>
      <c r="C672" s="151"/>
      <c r="D672" s="151"/>
      <c r="E672" s="151"/>
      <c r="F672" s="151"/>
      <c r="G672" s="151"/>
      <c r="H672" s="151"/>
      <c r="I672" s="151"/>
    </row>
    <row r="673">
      <c r="A673" s="151"/>
      <c r="B673" s="151"/>
      <c r="C673" s="151"/>
      <c r="D673" s="151"/>
      <c r="E673" s="151"/>
      <c r="F673" s="151"/>
      <c r="G673" s="151"/>
      <c r="H673" s="151"/>
      <c r="I673" s="151"/>
    </row>
    <row r="674">
      <c r="A674" s="151"/>
      <c r="B674" s="151"/>
      <c r="C674" s="151"/>
      <c r="D674" s="151"/>
      <c r="E674" s="151"/>
      <c r="F674" s="151"/>
      <c r="G674" s="151"/>
      <c r="H674" s="151"/>
      <c r="I674" s="151"/>
    </row>
    <row r="675">
      <c r="A675" s="151"/>
      <c r="B675" s="151"/>
      <c r="C675" s="151"/>
      <c r="D675" s="151"/>
      <c r="E675" s="151"/>
      <c r="F675" s="151"/>
      <c r="G675" s="151"/>
      <c r="H675" s="151"/>
      <c r="I675" s="151"/>
    </row>
    <row r="676">
      <c r="A676" s="151"/>
      <c r="B676" s="151"/>
      <c r="C676" s="151"/>
      <c r="D676" s="151"/>
      <c r="E676" s="151"/>
      <c r="F676" s="151"/>
      <c r="G676" s="151"/>
      <c r="H676" s="151"/>
      <c r="I676" s="151"/>
    </row>
    <row r="677">
      <c r="A677" s="151"/>
      <c r="B677" s="151"/>
      <c r="C677" s="151"/>
      <c r="D677" s="151"/>
      <c r="E677" s="151"/>
      <c r="F677" s="151"/>
      <c r="G677" s="151"/>
      <c r="H677" s="151"/>
      <c r="I677" s="151"/>
    </row>
    <row r="678">
      <c r="A678" s="151"/>
      <c r="B678" s="151"/>
      <c r="C678" s="151"/>
      <c r="D678" s="151"/>
      <c r="E678" s="151"/>
      <c r="F678" s="151"/>
      <c r="G678" s="151"/>
      <c r="H678" s="151"/>
      <c r="I678" s="151"/>
    </row>
    <row r="679">
      <c r="A679" s="151"/>
      <c r="B679" s="151"/>
      <c r="C679" s="151"/>
      <c r="D679" s="151"/>
      <c r="E679" s="151"/>
      <c r="F679" s="151"/>
      <c r="G679" s="151"/>
      <c r="H679" s="151"/>
      <c r="I679" s="151"/>
    </row>
    <row r="680">
      <c r="A680" s="151"/>
      <c r="B680" s="151"/>
      <c r="C680" s="151"/>
      <c r="D680" s="151"/>
      <c r="E680" s="151"/>
      <c r="F680" s="151"/>
      <c r="G680" s="151"/>
      <c r="H680" s="151"/>
      <c r="I680" s="151"/>
    </row>
    <row r="681">
      <c r="A681" s="151"/>
      <c r="B681" s="151"/>
      <c r="C681" s="151"/>
      <c r="D681" s="151"/>
      <c r="E681" s="151"/>
      <c r="F681" s="151"/>
      <c r="G681" s="151"/>
      <c r="H681" s="151"/>
      <c r="I681" s="151"/>
    </row>
    <row r="682">
      <c r="A682" s="151"/>
      <c r="B682" s="151"/>
      <c r="C682" s="151"/>
      <c r="D682" s="151"/>
      <c r="E682" s="151"/>
      <c r="F682" s="151"/>
      <c r="G682" s="151"/>
      <c r="H682" s="151"/>
      <c r="I682" s="151"/>
    </row>
    <row r="683">
      <c r="A683" s="151"/>
      <c r="B683" s="151"/>
      <c r="C683" s="151"/>
      <c r="D683" s="151"/>
      <c r="E683" s="151"/>
      <c r="F683" s="151"/>
      <c r="G683" s="151"/>
      <c r="H683" s="151"/>
      <c r="I683" s="151"/>
    </row>
    <row r="684">
      <c r="A684" s="151"/>
      <c r="B684" s="151"/>
      <c r="C684" s="151"/>
      <c r="D684" s="151"/>
      <c r="E684" s="151"/>
      <c r="F684" s="151"/>
      <c r="G684" s="151"/>
      <c r="H684" s="151"/>
      <c r="I684" s="151"/>
    </row>
    <row r="685">
      <c r="A685" s="151"/>
      <c r="B685" s="151"/>
      <c r="C685" s="151"/>
      <c r="D685" s="151"/>
      <c r="E685" s="151"/>
      <c r="F685" s="151"/>
      <c r="G685" s="151"/>
      <c r="H685" s="151"/>
      <c r="I685" s="151"/>
    </row>
    <row r="686">
      <c r="A686" s="151"/>
      <c r="B686" s="151"/>
      <c r="C686" s="151"/>
      <c r="D686" s="151"/>
      <c r="E686" s="151"/>
      <c r="F686" s="151"/>
      <c r="G686" s="151"/>
      <c r="H686" s="151"/>
      <c r="I686" s="151"/>
    </row>
    <row r="687">
      <c r="A687" s="151"/>
      <c r="B687" s="151"/>
      <c r="C687" s="151"/>
      <c r="D687" s="151"/>
      <c r="E687" s="151"/>
      <c r="F687" s="151"/>
      <c r="G687" s="151"/>
      <c r="H687" s="151"/>
      <c r="I687" s="151"/>
    </row>
    <row r="688">
      <c r="A688" s="151"/>
      <c r="B688" s="151"/>
      <c r="C688" s="151"/>
      <c r="D688" s="151"/>
      <c r="E688" s="151"/>
      <c r="F688" s="151"/>
      <c r="G688" s="151"/>
      <c r="H688" s="151"/>
      <c r="I688" s="151"/>
    </row>
    <row r="689">
      <c r="A689" s="151"/>
      <c r="B689" s="151"/>
      <c r="C689" s="151"/>
      <c r="D689" s="151"/>
      <c r="E689" s="151"/>
      <c r="F689" s="151"/>
      <c r="G689" s="151"/>
      <c r="H689" s="151"/>
      <c r="I689" s="151"/>
    </row>
    <row r="690">
      <c r="A690" s="151"/>
      <c r="B690" s="151"/>
      <c r="C690" s="151"/>
      <c r="D690" s="151"/>
      <c r="E690" s="151"/>
      <c r="F690" s="151"/>
      <c r="G690" s="151"/>
      <c r="H690" s="151"/>
      <c r="I690" s="151"/>
    </row>
    <row r="691">
      <c r="A691" s="151"/>
      <c r="B691" s="151"/>
      <c r="C691" s="151"/>
      <c r="D691" s="151"/>
      <c r="E691" s="151"/>
      <c r="F691" s="151"/>
      <c r="G691" s="151"/>
      <c r="H691" s="151"/>
      <c r="I691" s="151"/>
    </row>
    <row r="692">
      <c r="A692" s="151"/>
      <c r="B692" s="151"/>
      <c r="C692" s="151"/>
      <c r="D692" s="151"/>
      <c r="E692" s="151"/>
      <c r="F692" s="151"/>
      <c r="G692" s="151"/>
      <c r="H692" s="151"/>
      <c r="I692" s="151"/>
    </row>
    <row r="693">
      <c r="A693" s="151"/>
      <c r="B693" s="151"/>
      <c r="C693" s="151"/>
      <c r="D693" s="151"/>
      <c r="E693" s="151"/>
      <c r="F693" s="151"/>
      <c r="G693" s="151"/>
      <c r="H693" s="151"/>
      <c r="I693" s="151"/>
    </row>
    <row r="694">
      <c r="A694" s="151"/>
      <c r="B694" s="151"/>
      <c r="C694" s="151"/>
      <c r="D694" s="151"/>
      <c r="E694" s="151"/>
      <c r="F694" s="151"/>
      <c r="G694" s="151"/>
      <c r="H694" s="151"/>
      <c r="I694" s="151"/>
    </row>
    <row r="695">
      <c r="A695" s="151"/>
      <c r="B695" s="151"/>
      <c r="C695" s="151"/>
      <c r="D695" s="151"/>
      <c r="E695" s="151"/>
      <c r="F695" s="151"/>
      <c r="G695" s="151"/>
      <c r="H695" s="151"/>
      <c r="I695" s="151"/>
    </row>
    <row r="696">
      <c r="A696" s="151"/>
      <c r="B696" s="151"/>
      <c r="C696" s="151"/>
      <c r="D696" s="151"/>
      <c r="E696" s="151"/>
      <c r="F696" s="151"/>
      <c r="G696" s="151"/>
      <c r="H696" s="151"/>
      <c r="I696" s="151"/>
    </row>
    <row r="697">
      <c r="A697" s="151"/>
      <c r="B697" s="151"/>
      <c r="C697" s="151"/>
      <c r="D697" s="151"/>
      <c r="E697" s="151"/>
      <c r="F697" s="151"/>
      <c r="G697" s="151"/>
      <c r="H697" s="151"/>
      <c r="I697" s="151"/>
    </row>
    <row r="698">
      <c r="A698" s="151"/>
      <c r="B698" s="151"/>
      <c r="C698" s="151"/>
      <c r="D698" s="151"/>
      <c r="E698" s="151"/>
      <c r="F698" s="151"/>
      <c r="G698" s="151"/>
      <c r="H698" s="151"/>
      <c r="I698" s="151"/>
    </row>
    <row r="699">
      <c r="A699" s="151"/>
      <c r="B699" s="151"/>
      <c r="C699" s="151"/>
      <c r="D699" s="151"/>
      <c r="E699" s="151"/>
      <c r="F699" s="151"/>
      <c r="G699" s="151"/>
      <c r="H699" s="151"/>
      <c r="I699" s="151"/>
    </row>
    <row r="700">
      <c r="A700" s="151"/>
      <c r="B700" s="151"/>
      <c r="C700" s="151"/>
      <c r="D700" s="151"/>
      <c r="E700" s="151"/>
      <c r="F700" s="151"/>
      <c r="G700" s="151"/>
      <c r="H700" s="151"/>
      <c r="I700" s="151"/>
    </row>
    <row r="701">
      <c r="A701" s="151"/>
      <c r="B701" s="151"/>
      <c r="C701" s="151"/>
      <c r="D701" s="151"/>
      <c r="E701" s="151"/>
      <c r="F701" s="151"/>
      <c r="G701" s="151"/>
      <c r="H701" s="151"/>
      <c r="I701" s="151"/>
    </row>
    <row r="702">
      <c r="A702" s="151"/>
      <c r="B702" s="151"/>
      <c r="C702" s="151"/>
      <c r="D702" s="151"/>
      <c r="E702" s="151"/>
      <c r="F702" s="151"/>
      <c r="G702" s="151"/>
      <c r="H702" s="151"/>
      <c r="I702" s="151"/>
    </row>
    <row r="703">
      <c r="A703" s="151"/>
      <c r="B703" s="151"/>
      <c r="C703" s="151"/>
      <c r="D703" s="151"/>
      <c r="E703" s="151"/>
      <c r="F703" s="151"/>
      <c r="G703" s="151"/>
      <c r="H703" s="151"/>
      <c r="I703" s="151"/>
    </row>
    <row r="704">
      <c r="A704" s="151"/>
      <c r="B704" s="151"/>
      <c r="C704" s="151"/>
      <c r="D704" s="151"/>
      <c r="E704" s="151"/>
      <c r="F704" s="151"/>
      <c r="G704" s="151"/>
      <c r="H704" s="151"/>
      <c r="I704" s="151"/>
    </row>
    <row r="705">
      <c r="A705" s="151"/>
      <c r="B705" s="151"/>
      <c r="C705" s="151"/>
      <c r="D705" s="151"/>
      <c r="E705" s="151"/>
      <c r="F705" s="151"/>
      <c r="G705" s="151"/>
      <c r="H705" s="151"/>
      <c r="I705" s="151"/>
    </row>
    <row r="706">
      <c r="A706" s="151"/>
      <c r="B706" s="151"/>
      <c r="C706" s="151"/>
      <c r="D706" s="151"/>
      <c r="E706" s="151"/>
      <c r="F706" s="151"/>
      <c r="G706" s="151"/>
      <c r="H706" s="151"/>
      <c r="I706" s="151"/>
    </row>
    <row r="707">
      <c r="A707" s="151"/>
      <c r="B707" s="151"/>
      <c r="C707" s="151"/>
      <c r="D707" s="151"/>
      <c r="E707" s="151"/>
      <c r="F707" s="151"/>
      <c r="G707" s="151"/>
      <c r="H707" s="151"/>
      <c r="I707" s="151"/>
    </row>
    <row r="708">
      <c r="A708" s="151"/>
      <c r="B708" s="151"/>
      <c r="C708" s="151"/>
      <c r="D708" s="151"/>
      <c r="E708" s="151"/>
      <c r="F708" s="151"/>
      <c r="G708" s="151"/>
      <c r="H708" s="151"/>
      <c r="I708" s="151"/>
    </row>
    <row r="709">
      <c r="A709" s="151"/>
      <c r="B709" s="151"/>
      <c r="C709" s="151"/>
      <c r="D709" s="151"/>
      <c r="E709" s="151"/>
      <c r="F709" s="151"/>
      <c r="G709" s="151"/>
      <c r="H709" s="151"/>
      <c r="I709" s="151"/>
    </row>
    <row r="710">
      <c r="A710" s="151"/>
      <c r="B710" s="151"/>
      <c r="C710" s="151"/>
      <c r="D710" s="151"/>
      <c r="E710" s="151"/>
      <c r="F710" s="151"/>
      <c r="G710" s="151"/>
      <c r="H710" s="151"/>
      <c r="I710" s="151"/>
    </row>
    <row r="711">
      <c r="A711" s="151"/>
      <c r="B711" s="151"/>
      <c r="C711" s="151"/>
      <c r="D711" s="151"/>
      <c r="E711" s="151"/>
      <c r="F711" s="151"/>
      <c r="G711" s="151"/>
      <c r="H711" s="151"/>
      <c r="I711" s="151"/>
    </row>
    <row r="712">
      <c r="A712" s="151"/>
      <c r="B712" s="151"/>
      <c r="C712" s="151"/>
      <c r="D712" s="151"/>
      <c r="E712" s="151"/>
      <c r="F712" s="151"/>
      <c r="G712" s="151"/>
      <c r="H712" s="151"/>
      <c r="I712" s="151"/>
    </row>
    <row r="713">
      <c r="A713" s="151"/>
      <c r="B713" s="151"/>
      <c r="C713" s="151"/>
      <c r="D713" s="151"/>
      <c r="E713" s="151"/>
      <c r="F713" s="151"/>
      <c r="G713" s="151"/>
      <c r="H713" s="151"/>
      <c r="I713" s="151"/>
    </row>
    <row r="714">
      <c r="A714" s="151"/>
      <c r="B714" s="151"/>
      <c r="C714" s="151"/>
      <c r="D714" s="151"/>
      <c r="E714" s="151"/>
      <c r="F714" s="151"/>
      <c r="G714" s="151"/>
      <c r="H714" s="151"/>
      <c r="I714" s="151"/>
    </row>
    <row r="715">
      <c r="A715" s="151"/>
      <c r="B715" s="151"/>
      <c r="C715" s="151"/>
      <c r="D715" s="151"/>
      <c r="E715" s="151"/>
      <c r="F715" s="151"/>
      <c r="G715" s="151"/>
      <c r="H715" s="151"/>
      <c r="I715" s="151"/>
    </row>
    <row r="716">
      <c r="A716" s="151"/>
      <c r="B716" s="151"/>
      <c r="C716" s="151"/>
      <c r="D716" s="151"/>
      <c r="E716" s="151"/>
      <c r="F716" s="151"/>
      <c r="G716" s="151"/>
      <c r="H716" s="151"/>
      <c r="I716" s="151"/>
    </row>
    <row r="717">
      <c r="A717" s="151"/>
      <c r="B717" s="151"/>
      <c r="C717" s="151"/>
      <c r="D717" s="151"/>
      <c r="E717" s="151"/>
      <c r="F717" s="151"/>
      <c r="G717" s="151"/>
      <c r="H717" s="151"/>
      <c r="I717" s="151"/>
    </row>
    <row r="718">
      <c r="A718" s="151"/>
      <c r="B718" s="151"/>
      <c r="C718" s="151"/>
      <c r="D718" s="151"/>
      <c r="E718" s="151"/>
      <c r="F718" s="151"/>
      <c r="G718" s="151"/>
      <c r="H718" s="151"/>
      <c r="I718" s="151"/>
    </row>
    <row r="719">
      <c r="A719" s="151"/>
      <c r="B719" s="151"/>
      <c r="C719" s="151"/>
      <c r="D719" s="151"/>
      <c r="E719" s="151"/>
      <c r="F719" s="151"/>
      <c r="G719" s="151"/>
      <c r="H719" s="151"/>
      <c r="I719" s="151"/>
    </row>
    <row r="720">
      <c r="A720" s="151"/>
      <c r="B720" s="151"/>
      <c r="C720" s="151"/>
      <c r="D720" s="151"/>
      <c r="E720" s="151"/>
      <c r="F720" s="151"/>
      <c r="G720" s="151"/>
      <c r="H720" s="151"/>
      <c r="I720" s="151"/>
    </row>
    <row r="721">
      <c r="A721" s="151"/>
      <c r="B721" s="151"/>
      <c r="C721" s="151"/>
      <c r="D721" s="151"/>
      <c r="E721" s="151"/>
      <c r="F721" s="151"/>
      <c r="G721" s="151"/>
      <c r="H721" s="151"/>
      <c r="I721" s="151"/>
    </row>
    <row r="722">
      <c r="A722" s="151"/>
      <c r="B722" s="151"/>
      <c r="C722" s="151"/>
      <c r="D722" s="151"/>
      <c r="E722" s="151"/>
      <c r="F722" s="151"/>
      <c r="G722" s="151"/>
      <c r="H722" s="151"/>
      <c r="I722" s="151"/>
    </row>
    <row r="723">
      <c r="A723" s="151"/>
      <c r="B723" s="151"/>
      <c r="C723" s="151"/>
      <c r="D723" s="151"/>
      <c r="E723" s="151"/>
      <c r="F723" s="151"/>
      <c r="G723" s="151"/>
      <c r="H723" s="151"/>
      <c r="I723" s="151"/>
    </row>
    <row r="724">
      <c r="A724" s="151"/>
      <c r="B724" s="151"/>
      <c r="C724" s="151"/>
      <c r="D724" s="151"/>
      <c r="E724" s="151"/>
      <c r="F724" s="151"/>
      <c r="G724" s="151"/>
      <c r="H724" s="151"/>
      <c r="I724" s="151"/>
    </row>
    <row r="725">
      <c r="A725" s="151"/>
      <c r="B725" s="151"/>
      <c r="C725" s="151"/>
      <c r="D725" s="151"/>
      <c r="E725" s="151"/>
      <c r="F725" s="151"/>
      <c r="G725" s="151"/>
      <c r="H725" s="151"/>
      <c r="I725" s="151"/>
    </row>
    <row r="726">
      <c r="A726" s="151"/>
      <c r="B726" s="151"/>
      <c r="C726" s="151"/>
      <c r="D726" s="151"/>
      <c r="E726" s="151"/>
      <c r="F726" s="151"/>
      <c r="G726" s="151"/>
      <c r="H726" s="151"/>
      <c r="I726" s="151"/>
    </row>
    <row r="727">
      <c r="A727" s="151"/>
      <c r="B727" s="151"/>
      <c r="C727" s="151"/>
      <c r="D727" s="151"/>
      <c r="E727" s="151"/>
      <c r="F727" s="151"/>
      <c r="G727" s="151"/>
      <c r="H727" s="151"/>
      <c r="I727" s="151"/>
    </row>
    <row r="728">
      <c r="A728" s="151"/>
      <c r="B728" s="151"/>
      <c r="C728" s="151"/>
      <c r="D728" s="151"/>
      <c r="E728" s="151"/>
      <c r="F728" s="151"/>
      <c r="G728" s="151"/>
      <c r="H728" s="151"/>
      <c r="I728" s="151"/>
    </row>
    <row r="729">
      <c r="A729" s="151"/>
      <c r="B729" s="151"/>
      <c r="C729" s="151"/>
      <c r="D729" s="151"/>
      <c r="E729" s="151"/>
      <c r="F729" s="151"/>
      <c r="G729" s="151"/>
      <c r="H729" s="151"/>
      <c r="I729" s="151"/>
    </row>
    <row r="730">
      <c r="A730" s="151"/>
      <c r="B730" s="151"/>
      <c r="C730" s="151"/>
      <c r="D730" s="151"/>
      <c r="E730" s="151"/>
      <c r="F730" s="151"/>
      <c r="G730" s="151"/>
      <c r="H730" s="151"/>
      <c r="I730" s="151"/>
    </row>
    <row r="731">
      <c r="A731" s="151"/>
      <c r="B731" s="151"/>
      <c r="C731" s="151"/>
      <c r="D731" s="151"/>
      <c r="E731" s="151"/>
      <c r="F731" s="151"/>
      <c r="G731" s="151"/>
      <c r="H731" s="151"/>
      <c r="I731" s="151"/>
    </row>
    <row r="732">
      <c r="A732" s="151"/>
      <c r="B732" s="151"/>
      <c r="C732" s="151"/>
      <c r="D732" s="151"/>
      <c r="E732" s="151"/>
      <c r="F732" s="151"/>
      <c r="G732" s="151"/>
      <c r="H732" s="151"/>
      <c r="I732" s="151"/>
    </row>
    <row r="733">
      <c r="A733" s="151"/>
      <c r="B733" s="151"/>
      <c r="C733" s="151"/>
      <c r="D733" s="151"/>
      <c r="E733" s="151"/>
      <c r="F733" s="151"/>
      <c r="G733" s="151"/>
      <c r="H733" s="151"/>
      <c r="I733" s="151"/>
    </row>
    <row r="734">
      <c r="A734" s="151"/>
      <c r="B734" s="151"/>
      <c r="C734" s="151"/>
      <c r="D734" s="151"/>
      <c r="E734" s="151"/>
      <c r="F734" s="151"/>
      <c r="G734" s="151"/>
      <c r="H734" s="151"/>
      <c r="I734" s="151"/>
    </row>
    <row r="735">
      <c r="A735" s="151"/>
      <c r="B735" s="151"/>
      <c r="C735" s="151"/>
      <c r="D735" s="151"/>
      <c r="E735" s="151"/>
      <c r="F735" s="151"/>
      <c r="G735" s="151"/>
      <c r="H735" s="151"/>
      <c r="I735" s="151"/>
    </row>
    <row r="736">
      <c r="A736" s="151"/>
      <c r="B736" s="151"/>
      <c r="C736" s="151"/>
      <c r="D736" s="151"/>
      <c r="E736" s="151"/>
      <c r="F736" s="151"/>
      <c r="G736" s="151"/>
      <c r="H736" s="151"/>
      <c r="I736" s="151"/>
    </row>
    <row r="737">
      <c r="A737" s="151"/>
      <c r="B737" s="151"/>
      <c r="C737" s="151"/>
      <c r="D737" s="151"/>
      <c r="E737" s="151"/>
      <c r="F737" s="151"/>
      <c r="G737" s="151"/>
      <c r="H737" s="151"/>
      <c r="I737" s="151"/>
    </row>
    <row r="738">
      <c r="A738" s="151"/>
      <c r="B738" s="151"/>
      <c r="C738" s="151"/>
      <c r="D738" s="151"/>
      <c r="E738" s="151"/>
      <c r="F738" s="151"/>
      <c r="G738" s="151"/>
      <c r="H738" s="151"/>
      <c r="I738" s="151"/>
    </row>
    <row r="739">
      <c r="A739" s="151"/>
      <c r="B739" s="151"/>
      <c r="C739" s="151"/>
      <c r="D739" s="151"/>
      <c r="E739" s="151"/>
      <c r="F739" s="151"/>
      <c r="G739" s="151"/>
      <c r="H739" s="151"/>
      <c r="I739" s="151"/>
    </row>
    <row r="740">
      <c r="A740" s="151"/>
      <c r="B740" s="151"/>
      <c r="C740" s="151"/>
      <c r="D740" s="151"/>
      <c r="E740" s="151"/>
      <c r="F740" s="151"/>
      <c r="G740" s="151"/>
      <c r="H740" s="151"/>
      <c r="I740" s="151"/>
    </row>
    <row r="741">
      <c r="A741" s="151"/>
      <c r="B741" s="151"/>
      <c r="C741" s="151"/>
      <c r="D741" s="151"/>
      <c r="E741" s="151"/>
      <c r="F741" s="151"/>
      <c r="G741" s="151"/>
      <c r="H741" s="151"/>
      <c r="I741" s="151"/>
    </row>
    <row r="742">
      <c r="A742" s="151"/>
      <c r="B742" s="151"/>
      <c r="C742" s="151"/>
      <c r="D742" s="151"/>
      <c r="E742" s="151"/>
      <c r="F742" s="151"/>
      <c r="G742" s="151"/>
      <c r="H742" s="151"/>
      <c r="I742" s="151"/>
    </row>
    <row r="743">
      <c r="A743" s="151"/>
      <c r="B743" s="151"/>
      <c r="C743" s="151"/>
      <c r="D743" s="151"/>
      <c r="E743" s="151"/>
      <c r="F743" s="151"/>
      <c r="G743" s="151"/>
      <c r="H743" s="151"/>
      <c r="I743" s="151"/>
    </row>
    <row r="744">
      <c r="A744" s="151"/>
      <c r="B744" s="151"/>
      <c r="C744" s="151"/>
      <c r="D744" s="151"/>
      <c r="E744" s="151"/>
      <c r="F744" s="151"/>
      <c r="G744" s="151"/>
      <c r="H744" s="151"/>
      <c r="I744" s="151"/>
    </row>
    <row r="745">
      <c r="A745" s="151"/>
      <c r="B745" s="151"/>
      <c r="C745" s="151"/>
      <c r="D745" s="151"/>
      <c r="E745" s="151"/>
      <c r="F745" s="151"/>
      <c r="G745" s="151"/>
      <c r="H745" s="151"/>
      <c r="I745" s="151"/>
    </row>
    <row r="746">
      <c r="A746" s="151"/>
      <c r="B746" s="151"/>
      <c r="C746" s="151"/>
      <c r="D746" s="151"/>
      <c r="E746" s="151"/>
      <c r="F746" s="151"/>
      <c r="G746" s="151"/>
      <c r="H746" s="151"/>
      <c r="I746" s="151"/>
    </row>
    <row r="747">
      <c r="A747" s="151"/>
      <c r="B747" s="151"/>
      <c r="C747" s="151"/>
      <c r="D747" s="151"/>
      <c r="E747" s="151"/>
      <c r="F747" s="151"/>
      <c r="G747" s="151"/>
      <c r="H747" s="151"/>
      <c r="I747" s="151"/>
    </row>
    <row r="748">
      <c r="A748" s="151"/>
      <c r="B748" s="151"/>
      <c r="C748" s="151"/>
      <c r="D748" s="151"/>
      <c r="E748" s="151"/>
      <c r="F748" s="151"/>
      <c r="G748" s="151"/>
      <c r="H748" s="151"/>
      <c r="I748" s="151"/>
    </row>
    <row r="749">
      <c r="A749" s="151"/>
      <c r="B749" s="151"/>
      <c r="C749" s="151"/>
      <c r="D749" s="151"/>
      <c r="E749" s="151"/>
      <c r="F749" s="151"/>
      <c r="G749" s="151"/>
      <c r="H749" s="151"/>
      <c r="I749" s="151"/>
    </row>
    <row r="750">
      <c r="A750" s="151"/>
      <c r="B750" s="151"/>
      <c r="C750" s="151"/>
      <c r="D750" s="151"/>
      <c r="E750" s="151"/>
      <c r="F750" s="151"/>
      <c r="G750" s="151"/>
      <c r="H750" s="151"/>
      <c r="I750" s="151"/>
    </row>
    <row r="751">
      <c r="A751" s="151"/>
      <c r="B751" s="151"/>
      <c r="C751" s="151"/>
      <c r="D751" s="151"/>
      <c r="E751" s="151"/>
      <c r="F751" s="151"/>
      <c r="G751" s="151"/>
      <c r="H751" s="151"/>
      <c r="I751" s="151"/>
    </row>
    <row r="752">
      <c r="A752" s="151"/>
      <c r="B752" s="151"/>
      <c r="C752" s="151"/>
      <c r="D752" s="151"/>
      <c r="E752" s="151"/>
      <c r="F752" s="151"/>
      <c r="G752" s="151"/>
      <c r="H752" s="151"/>
      <c r="I752" s="151"/>
    </row>
    <row r="753">
      <c r="A753" s="151"/>
      <c r="B753" s="151"/>
      <c r="C753" s="151"/>
      <c r="D753" s="151"/>
      <c r="E753" s="151"/>
      <c r="F753" s="151"/>
      <c r="G753" s="151"/>
      <c r="H753" s="151"/>
      <c r="I753" s="151"/>
    </row>
    <row r="754">
      <c r="A754" s="151"/>
      <c r="B754" s="151"/>
      <c r="C754" s="151"/>
      <c r="D754" s="151"/>
      <c r="E754" s="151"/>
      <c r="F754" s="151"/>
      <c r="G754" s="151"/>
      <c r="H754" s="151"/>
      <c r="I754" s="151"/>
    </row>
    <row r="755">
      <c r="A755" s="151"/>
      <c r="B755" s="151"/>
      <c r="C755" s="151"/>
      <c r="D755" s="151"/>
      <c r="E755" s="151"/>
      <c r="F755" s="151"/>
      <c r="G755" s="151"/>
      <c r="H755" s="151"/>
      <c r="I755" s="151"/>
    </row>
    <row r="756">
      <c r="A756" s="151"/>
      <c r="B756" s="151"/>
      <c r="C756" s="151"/>
      <c r="D756" s="151"/>
      <c r="E756" s="151"/>
      <c r="F756" s="151"/>
      <c r="G756" s="151"/>
      <c r="H756" s="151"/>
      <c r="I756" s="151"/>
    </row>
    <row r="757">
      <c r="A757" s="151"/>
      <c r="B757" s="151"/>
      <c r="C757" s="151"/>
      <c r="D757" s="151"/>
      <c r="E757" s="151"/>
      <c r="F757" s="151"/>
      <c r="G757" s="151"/>
      <c r="H757" s="151"/>
      <c r="I757" s="151"/>
    </row>
    <row r="758">
      <c r="A758" s="151"/>
      <c r="B758" s="151"/>
      <c r="C758" s="151"/>
      <c r="D758" s="151"/>
      <c r="E758" s="151"/>
      <c r="F758" s="151"/>
      <c r="G758" s="151"/>
      <c r="H758" s="151"/>
      <c r="I758" s="151"/>
    </row>
    <row r="759">
      <c r="A759" s="151"/>
      <c r="B759" s="151"/>
      <c r="C759" s="151"/>
      <c r="D759" s="151"/>
      <c r="E759" s="151"/>
      <c r="F759" s="151"/>
      <c r="G759" s="151"/>
      <c r="H759" s="151"/>
      <c r="I759" s="151"/>
    </row>
    <row r="760">
      <c r="A760" s="151"/>
      <c r="B760" s="151"/>
      <c r="C760" s="151"/>
      <c r="D760" s="151"/>
      <c r="E760" s="151"/>
      <c r="F760" s="151"/>
      <c r="G760" s="151"/>
      <c r="H760" s="151"/>
      <c r="I760" s="151"/>
    </row>
    <row r="761">
      <c r="A761" s="151"/>
      <c r="B761" s="151"/>
      <c r="C761" s="151"/>
      <c r="D761" s="151"/>
      <c r="E761" s="151"/>
      <c r="F761" s="151"/>
      <c r="G761" s="151"/>
      <c r="H761" s="151"/>
      <c r="I761" s="151"/>
    </row>
    <row r="762">
      <c r="A762" s="151"/>
      <c r="B762" s="151"/>
      <c r="C762" s="151"/>
      <c r="D762" s="151"/>
      <c r="E762" s="151"/>
      <c r="F762" s="151"/>
      <c r="G762" s="151"/>
      <c r="H762" s="151"/>
      <c r="I762" s="151"/>
    </row>
    <row r="763">
      <c r="A763" s="151"/>
      <c r="B763" s="151"/>
      <c r="C763" s="151"/>
      <c r="D763" s="151"/>
      <c r="E763" s="151"/>
      <c r="F763" s="151"/>
      <c r="G763" s="151"/>
      <c r="H763" s="151"/>
      <c r="I763" s="151"/>
    </row>
    <row r="764">
      <c r="A764" s="151"/>
      <c r="B764" s="151"/>
      <c r="C764" s="151"/>
      <c r="D764" s="151"/>
      <c r="E764" s="151"/>
      <c r="F764" s="151"/>
      <c r="G764" s="151"/>
      <c r="H764" s="151"/>
      <c r="I764" s="151"/>
    </row>
    <row r="765">
      <c r="A765" s="151"/>
      <c r="B765" s="151"/>
      <c r="C765" s="151"/>
      <c r="D765" s="151"/>
      <c r="E765" s="151"/>
      <c r="F765" s="151"/>
      <c r="G765" s="151"/>
      <c r="H765" s="151"/>
      <c r="I765" s="151"/>
    </row>
    <row r="766">
      <c r="A766" s="151"/>
      <c r="B766" s="151"/>
      <c r="C766" s="151"/>
      <c r="D766" s="151"/>
      <c r="E766" s="151"/>
      <c r="F766" s="151"/>
      <c r="G766" s="151"/>
      <c r="H766" s="151"/>
      <c r="I766" s="151"/>
    </row>
    <row r="767">
      <c r="A767" s="151"/>
      <c r="B767" s="151"/>
      <c r="C767" s="151"/>
      <c r="D767" s="151"/>
      <c r="E767" s="151"/>
      <c r="F767" s="151"/>
      <c r="G767" s="151"/>
      <c r="H767" s="151"/>
      <c r="I767" s="151"/>
    </row>
    <row r="768">
      <c r="A768" s="151"/>
      <c r="B768" s="151"/>
      <c r="C768" s="151"/>
      <c r="D768" s="151"/>
      <c r="E768" s="151"/>
      <c r="F768" s="151"/>
      <c r="G768" s="151"/>
      <c r="H768" s="151"/>
      <c r="I768" s="151"/>
    </row>
    <row r="769">
      <c r="A769" s="151"/>
      <c r="B769" s="151"/>
      <c r="C769" s="151"/>
      <c r="D769" s="151"/>
      <c r="E769" s="151"/>
      <c r="F769" s="151"/>
      <c r="G769" s="151"/>
      <c r="H769" s="151"/>
      <c r="I769" s="151"/>
    </row>
    <row r="770">
      <c r="A770" s="151"/>
      <c r="B770" s="151"/>
      <c r="C770" s="151"/>
      <c r="D770" s="151"/>
      <c r="E770" s="151"/>
      <c r="F770" s="151"/>
      <c r="G770" s="151"/>
      <c r="H770" s="151"/>
      <c r="I770" s="151"/>
    </row>
    <row r="771">
      <c r="A771" s="151"/>
      <c r="B771" s="151"/>
      <c r="C771" s="151"/>
      <c r="D771" s="151"/>
      <c r="E771" s="151"/>
      <c r="F771" s="151"/>
      <c r="G771" s="151"/>
      <c r="H771" s="151"/>
      <c r="I771" s="151"/>
    </row>
    <row r="772">
      <c r="A772" s="151"/>
      <c r="B772" s="151"/>
      <c r="C772" s="151"/>
      <c r="D772" s="151"/>
      <c r="E772" s="151"/>
      <c r="F772" s="151"/>
      <c r="G772" s="151"/>
      <c r="H772" s="151"/>
      <c r="I772" s="151"/>
    </row>
    <row r="773">
      <c r="A773" s="151"/>
      <c r="B773" s="151"/>
      <c r="C773" s="151"/>
      <c r="D773" s="151"/>
      <c r="E773" s="151"/>
      <c r="F773" s="151"/>
      <c r="G773" s="151"/>
      <c r="H773" s="151"/>
      <c r="I773" s="151"/>
    </row>
    <row r="774">
      <c r="A774" s="151"/>
      <c r="B774" s="151"/>
      <c r="C774" s="151"/>
      <c r="D774" s="151"/>
      <c r="E774" s="151"/>
      <c r="F774" s="151"/>
      <c r="G774" s="151"/>
      <c r="H774" s="151"/>
      <c r="I774" s="151"/>
    </row>
    <row r="775">
      <c r="A775" s="151"/>
      <c r="B775" s="151"/>
      <c r="C775" s="151"/>
      <c r="D775" s="151"/>
      <c r="E775" s="151"/>
      <c r="F775" s="151"/>
      <c r="G775" s="151"/>
      <c r="H775" s="151"/>
      <c r="I775" s="151"/>
    </row>
    <row r="776">
      <c r="A776" s="151"/>
      <c r="B776" s="151"/>
      <c r="C776" s="151"/>
      <c r="D776" s="151"/>
      <c r="E776" s="151"/>
      <c r="F776" s="151"/>
      <c r="G776" s="151"/>
      <c r="H776" s="151"/>
      <c r="I776" s="151"/>
    </row>
    <row r="777">
      <c r="A777" s="151"/>
      <c r="B777" s="151"/>
      <c r="C777" s="151"/>
      <c r="D777" s="151"/>
      <c r="E777" s="151"/>
      <c r="F777" s="151"/>
      <c r="G777" s="151"/>
      <c r="H777" s="151"/>
      <c r="I777" s="151"/>
    </row>
    <row r="778">
      <c r="A778" s="151"/>
      <c r="B778" s="151"/>
      <c r="C778" s="151"/>
      <c r="D778" s="151"/>
      <c r="E778" s="151"/>
      <c r="F778" s="151"/>
      <c r="G778" s="151"/>
      <c r="H778" s="151"/>
      <c r="I778" s="151"/>
    </row>
    <row r="779">
      <c r="A779" s="151"/>
      <c r="B779" s="151"/>
      <c r="C779" s="151"/>
      <c r="D779" s="151"/>
      <c r="E779" s="151"/>
      <c r="F779" s="151"/>
      <c r="G779" s="151"/>
      <c r="H779" s="151"/>
      <c r="I779" s="151"/>
    </row>
    <row r="780">
      <c r="A780" s="151"/>
      <c r="B780" s="151"/>
      <c r="C780" s="151"/>
      <c r="D780" s="151"/>
      <c r="E780" s="151"/>
      <c r="F780" s="151"/>
      <c r="G780" s="151"/>
      <c r="H780" s="151"/>
      <c r="I780" s="151"/>
    </row>
    <row r="781">
      <c r="A781" s="151"/>
      <c r="B781" s="151"/>
      <c r="C781" s="151"/>
      <c r="D781" s="151"/>
      <c r="E781" s="151"/>
      <c r="F781" s="151"/>
      <c r="G781" s="151"/>
      <c r="H781" s="151"/>
      <c r="I781" s="151"/>
    </row>
    <row r="782">
      <c r="A782" s="151"/>
      <c r="B782" s="151"/>
      <c r="C782" s="151"/>
      <c r="D782" s="151"/>
      <c r="E782" s="151"/>
      <c r="F782" s="151"/>
      <c r="G782" s="151"/>
      <c r="H782" s="151"/>
      <c r="I782" s="151"/>
    </row>
    <row r="783">
      <c r="A783" s="151"/>
      <c r="B783" s="151"/>
      <c r="C783" s="151"/>
      <c r="D783" s="151"/>
      <c r="E783" s="151"/>
      <c r="F783" s="151"/>
      <c r="G783" s="151"/>
      <c r="H783" s="151"/>
      <c r="I783" s="151"/>
    </row>
    <row r="784">
      <c r="A784" s="151"/>
      <c r="B784" s="151"/>
      <c r="C784" s="151"/>
      <c r="D784" s="151"/>
      <c r="E784" s="151"/>
      <c r="F784" s="151"/>
      <c r="G784" s="151"/>
      <c r="H784" s="151"/>
      <c r="I784" s="151"/>
    </row>
    <row r="785">
      <c r="A785" s="151"/>
      <c r="B785" s="151"/>
      <c r="C785" s="151"/>
      <c r="D785" s="151"/>
      <c r="E785" s="151"/>
      <c r="F785" s="151"/>
      <c r="G785" s="151"/>
      <c r="H785" s="151"/>
      <c r="I785" s="151"/>
    </row>
    <row r="786">
      <c r="A786" s="151"/>
      <c r="B786" s="151"/>
      <c r="C786" s="151"/>
      <c r="D786" s="151"/>
      <c r="E786" s="151"/>
      <c r="F786" s="151"/>
      <c r="G786" s="151"/>
      <c r="H786" s="151"/>
      <c r="I786" s="151"/>
    </row>
    <row r="787">
      <c r="A787" s="151"/>
      <c r="B787" s="151"/>
      <c r="C787" s="151"/>
      <c r="D787" s="151"/>
      <c r="E787" s="151"/>
      <c r="F787" s="151"/>
      <c r="G787" s="151"/>
      <c r="H787" s="151"/>
      <c r="I787" s="151"/>
    </row>
    <row r="788">
      <c r="A788" s="151"/>
      <c r="B788" s="151"/>
      <c r="C788" s="151"/>
      <c r="D788" s="151"/>
      <c r="E788" s="151"/>
      <c r="F788" s="151"/>
      <c r="G788" s="151"/>
      <c r="H788" s="151"/>
      <c r="I788" s="151"/>
    </row>
    <row r="789">
      <c r="A789" s="151"/>
      <c r="B789" s="151"/>
      <c r="C789" s="151"/>
      <c r="D789" s="151"/>
      <c r="E789" s="151"/>
      <c r="F789" s="151"/>
      <c r="G789" s="151"/>
      <c r="H789" s="151"/>
      <c r="I789" s="151"/>
    </row>
    <row r="790">
      <c r="A790" s="151"/>
      <c r="B790" s="151"/>
      <c r="C790" s="151"/>
      <c r="D790" s="151"/>
      <c r="E790" s="151"/>
      <c r="F790" s="151"/>
      <c r="G790" s="151"/>
      <c r="H790" s="151"/>
      <c r="I790" s="151"/>
    </row>
    <row r="791">
      <c r="A791" s="151"/>
      <c r="B791" s="151"/>
      <c r="C791" s="151"/>
      <c r="D791" s="151"/>
      <c r="E791" s="151"/>
      <c r="F791" s="151"/>
      <c r="G791" s="151"/>
      <c r="H791" s="151"/>
      <c r="I791" s="151"/>
    </row>
    <row r="792">
      <c r="A792" s="151"/>
      <c r="B792" s="151"/>
      <c r="C792" s="151"/>
      <c r="D792" s="151"/>
      <c r="E792" s="151"/>
      <c r="F792" s="151"/>
      <c r="G792" s="151"/>
      <c r="H792" s="151"/>
      <c r="I792" s="151"/>
    </row>
    <row r="793">
      <c r="A793" s="151"/>
      <c r="B793" s="151"/>
      <c r="C793" s="151"/>
      <c r="D793" s="151"/>
      <c r="E793" s="151"/>
      <c r="F793" s="151"/>
      <c r="G793" s="151"/>
      <c r="H793" s="151"/>
      <c r="I793" s="151"/>
    </row>
    <row r="794">
      <c r="A794" s="151"/>
      <c r="B794" s="151"/>
      <c r="C794" s="151"/>
      <c r="D794" s="151"/>
      <c r="E794" s="151"/>
      <c r="F794" s="151"/>
      <c r="G794" s="151"/>
      <c r="H794" s="151"/>
      <c r="I794" s="151"/>
    </row>
    <row r="795">
      <c r="A795" s="151"/>
      <c r="B795" s="151"/>
      <c r="C795" s="151"/>
      <c r="D795" s="151"/>
      <c r="E795" s="151"/>
      <c r="F795" s="151"/>
      <c r="G795" s="151"/>
      <c r="H795" s="151"/>
      <c r="I795" s="151"/>
    </row>
    <row r="796">
      <c r="A796" s="151"/>
      <c r="B796" s="151"/>
      <c r="C796" s="151"/>
      <c r="D796" s="151"/>
      <c r="E796" s="151"/>
      <c r="F796" s="151"/>
      <c r="G796" s="151"/>
      <c r="H796" s="151"/>
      <c r="I796" s="151"/>
    </row>
    <row r="797">
      <c r="A797" s="151"/>
      <c r="B797" s="151"/>
      <c r="C797" s="151"/>
      <c r="D797" s="151"/>
      <c r="E797" s="151"/>
      <c r="F797" s="151"/>
      <c r="G797" s="151"/>
      <c r="H797" s="151"/>
      <c r="I797" s="151"/>
    </row>
    <row r="798">
      <c r="A798" s="151"/>
      <c r="B798" s="151"/>
      <c r="C798" s="151"/>
      <c r="D798" s="151"/>
      <c r="E798" s="151"/>
      <c r="F798" s="151"/>
      <c r="G798" s="151"/>
      <c r="H798" s="151"/>
      <c r="I798" s="151"/>
    </row>
    <row r="799">
      <c r="A799" s="151"/>
      <c r="B799" s="151"/>
      <c r="C799" s="151"/>
      <c r="D799" s="151"/>
      <c r="E799" s="151"/>
      <c r="F799" s="151"/>
      <c r="G799" s="151"/>
      <c r="H799" s="151"/>
      <c r="I799" s="151"/>
    </row>
    <row r="800">
      <c r="A800" s="151"/>
      <c r="B800" s="151"/>
      <c r="C800" s="151"/>
      <c r="D800" s="151"/>
      <c r="E800" s="151"/>
      <c r="F800" s="151"/>
      <c r="G800" s="151"/>
      <c r="H800" s="151"/>
      <c r="I800" s="151"/>
    </row>
    <row r="801">
      <c r="A801" s="151"/>
      <c r="B801" s="151"/>
      <c r="C801" s="151"/>
      <c r="D801" s="151"/>
      <c r="E801" s="151"/>
      <c r="F801" s="151"/>
      <c r="G801" s="151"/>
      <c r="H801" s="151"/>
      <c r="I801" s="151"/>
    </row>
    <row r="802">
      <c r="A802" s="151"/>
      <c r="B802" s="151"/>
      <c r="C802" s="151"/>
      <c r="D802" s="151"/>
      <c r="E802" s="151"/>
      <c r="F802" s="151"/>
      <c r="G802" s="151"/>
      <c r="H802" s="151"/>
      <c r="I802" s="151"/>
    </row>
    <row r="803">
      <c r="A803" s="151"/>
      <c r="B803" s="151"/>
      <c r="C803" s="151"/>
      <c r="D803" s="151"/>
      <c r="E803" s="151"/>
      <c r="F803" s="151"/>
      <c r="G803" s="151"/>
      <c r="H803" s="151"/>
      <c r="I803" s="151"/>
    </row>
    <row r="804">
      <c r="A804" s="151"/>
      <c r="B804" s="151"/>
      <c r="C804" s="151"/>
      <c r="D804" s="151"/>
      <c r="E804" s="151"/>
      <c r="F804" s="151"/>
      <c r="G804" s="151"/>
      <c r="H804" s="151"/>
      <c r="I804" s="151"/>
    </row>
    <row r="805">
      <c r="A805" s="151"/>
      <c r="B805" s="151"/>
      <c r="C805" s="151"/>
      <c r="D805" s="151"/>
      <c r="E805" s="151"/>
      <c r="F805" s="151"/>
      <c r="G805" s="151"/>
      <c r="H805" s="151"/>
      <c r="I805" s="151"/>
    </row>
    <row r="806">
      <c r="A806" s="151"/>
      <c r="B806" s="151"/>
      <c r="C806" s="151"/>
      <c r="D806" s="151"/>
      <c r="E806" s="151"/>
      <c r="F806" s="151"/>
      <c r="G806" s="151"/>
      <c r="H806" s="151"/>
      <c r="I806" s="151"/>
    </row>
    <row r="807">
      <c r="A807" s="151"/>
      <c r="B807" s="151"/>
      <c r="C807" s="151"/>
      <c r="D807" s="151"/>
      <c r="E807" s="151"/>
      <c r="F807" s="151"/>
      <c r="G807" s="151"/>
      <c r="H807" s="151"/>
      <c r="I807" s="151"/>
    </row>
    <row r="808">
      <c r="A808" s="151"/>
      <c r="B808" s="151"/>
      <c r="C808" s="151"/>
      <c r="D808" s="151"/>
      <c r="E808" s="151"/>
      <c r="F808" s="151"/>
      <c r="G808" s="151"/>
      <c r="H808" s="151"/>
      <c r="I808" s="151"/>
    </row>
    <row r="809">
      <c r="A809" s="151"/>
      <c r="B809" s="151"/>
      <c r="C809" s="151"/>
      <c r="D809" s="151"/>
      <c r="E809" s="151"/>
      <c r="F809" s="151"/>
      <c r="G809" s="151"/>
      <c r="H809" s="151"/>
      <c r="I809" s="151"/>
    </row>
    <row r="810">
      <c r="A810" s="151"/>
      <c r="B810" s="151"/>
      <c r="C810" s="151"/>
      <c r="D810" s="151"/>
      <c r="E810" s="151"/>
      <c r="F810" s="151"/>
      <c r="G810" s="151"/>
      <c r="H810" s="151"/>
      <c r="I810" s="151"/>
    </row>
    <row r="811">
      <c r="A811" s="151"/>
      <c r="B811" s="151"/>
      <c r="C811" s="151"/>
      <c r="D811" s="151"/>
      <c r="E811" s="151"/>
      <c r="F811" s="151"/>
      <c r="G811" s="151"/>
      <c r="H811" s="151"/>
      <c r="I811" s="151"/>
    </row>
    <row r="812">
      <c r="A812" s="151"/>
      <c r="B812" s="151"/>
      <c r="C812" s="151"/>
      <c r="D812" s="151"/>
      <c r="E812" s="151"/>
      <c r="F812" s="151"/>
      <c r="G812" s="151"/>
      <c r="H812" s="151"/>
      <c r="I812" s="151"/>
    </row>
    <row r="813">
      <c r="A813" s="151"/>
      <c r="B813" s="151"/>
      <c r="C813" s="151"/>
      <c r="D813" s="151"/>
      <c r="E813" s="151"/>
      <c r="F813" s="151"/>
      <c r="G813" s="151"/>
      <c r="H813" s="151"/>
      <c r="I813" s="151"/>
    </row>
    <row r="814">
      <c r="A814" s="151"/>
      <c r="B814" s="151"/>
      <c r="C814" s="151"/>
      <c r="D814" s="151"/>
      <c r="E814" s="151"/>
      <c r="F814" s="151"/>
      <c r="G814" s="151"/>
      <c r="H814" s="151"/>
      <c r="I814" s="151"/>
    </row>
    <row r="815">
      <c r="A815" s="151"/>
      <c r="B815" s="151"/>
      <c r="C815" s="151"/>
      <c r="D815" s="151"/>
      <c r="E815" s="151"/>
      <c r="F815" s="151"/>
      <c r="G815" s="151"/>
      <c r="H815" s="151"/>
      <c r="I815" s="151"/>
    </row>
    <row r="816">
      <c r="A816" s="151"/>
      <c r="B816" s="151"/>
      <c r="C816" s="151"/>
      <c r="D816" s="151"/>
      <c r="E816" s="151"/>
      <c r="F816" s="151"/>
      <c r="G816" s="151"/>
      <c r="H816" s="151"/>
      <c r="I816" s="151"/>
    </row>
    <row r="817">
      <c r="A817" s="151"/>
      <c r="B817" s="151"/>
      <c r="C817" s="151"/>
      <c r="D817" s="151"/>
      <c r="E817" s="151"/>
      <c r="F817" s="151"/>
      <c r="G817" s="151"/>
      <c r="H817" s="151"/>
      <c r="I817" s="151"/>
    </row>
    <row r="818">
      <c r="A818" s="151"/>
      <c r="B818" s="151"/>
      <c r="C818" s="151"/>
      <c r="D818" s="151"/>
      <c r="E818" s="151"/>
      <c r="F818" s="151"/>
      <c r="G818" s="151"/>
      <c r="H818" s="151"/>
      <c r="I818" s="151"/>
    </row>
    <row r="819">
      <c r="A819" s="151"/>
      <c r="B819" s="151"/>
      <c r="C819" s="151"/>
      <c r="D819" s="151"/>
      <c r="E819" s="151"/>
      <c r="F819" s="151"/>
      <c r="G819" s="151"/>
      <c r="H819" s="151"/>
      <c r="I819" s="151"/>
    </row>
    <row r="820">
      <c r="A820" s="151"/>
      <c r="B820" s="151"/>
      <c r="C820" s="151"/>
      <c r="D820" s="151"/>
      <c r="E820" s="151"/>
      <c r="F820" s="151"/>
      <c r="G820" s="151"/>
      <c r="H820" s="151"/>
      <c r="I820" s="151"/>
    </row>
    <row r="821">
      <c r="A821" s="151"/>
      <c r="B821" s="151"/>
      <c r="C821" s="151"/>
      <c r="D821" s="151"/>
      <c r="E821" s="151"/>
      <c r="F821" s="151"/>
      <c r="G821" s="151"/>
      <c r="H821" s="151"/>
      <c r="I821" s="151"/>
    </row>
    <row r="822">
      <c r="A822" s="151"/>
      <c r="B822" s="151"/>
      <c r="C822" s="151"/>
      <c r="D822" s="151"/>
      <c r="E822" s="151"/>
      <c r="F822" s="151"/>
      <c r="G822" s="151"/>
      <c r="H822" s="151"/>
      <c r="I822" s="151"/>
    </row>
    <row r="823">
      <c r="A823" s="151"/>
      <c r="B823" s="151"/>
      <c r="C823" s="151"/>
      <c r="D823" s="151"/>
      <c r="E823" s="151"/>
      <c r="F823" s="151"/>
      <c r="G823" s="151"/>
      <c r="H823" s="151"/>
      <c r="I823" s="151"/>
    </row>
    <row r="824">
      <c r="A824" s="151"/>
      <c r="B824" s="151"/>
      <c r="C824" s="151"/>
      <c r="D824" s="151"/>
      <c r="E824" s="151"/>
      <c r="F824" s="151"/>
      <c r="G824" s="151"/>
      <c r="H824" s="151"/>
      <c r="I824" s="151"/>
    </row>
    <row r="825">
      <c r="A825" s="151"/>
      <c r="B825" s="151"/>
      <c r="C825" s="151"/>
      <c r="D825" s="151"/>
      <c r="E825" s="151"/>
      <c r="F825" s="151"/>
      <c r="G825" s="151"/>
      <c r="H825" s="151"/>
      <c r="I825" s="151"/>
    </row>
    <row r="826">
      <c r="A826" s="151"/>
      <c r="B826" s="151"/>
      <c r="C826" s="151"/>
      <c r="D826" s="151"/>
      <c r="E826" s="151"/>
      <c r="F826" s="151"/>
      <c r="G826" s="151"/>
      <c r="H826" s="151"/>
      <c r="I826" s="151"/>
    </row>
    <row r="827">
      <c r="A827" s="151"/>
      <c r="B827" s="151"/>
      <c r="C827" s="151"/>
      <c r="D827" s="151"/>
      <c r="E827" s="151"/>
      <c r="F827" s="151"/>
      <c r="G827" s="151"/>
      <c r="H827" s="151"/>
      <c r="I827" s="151"/>
    </row>
    <row r="828">
      <c r="A828" s="151"/>
      <c r="B828" s="151"/>
      <c r="C828" s="151"/>
      <c r="D828" s="151"/>
      <c r="E828" s="151"/>
      <c r="F828" s="151"/>
      <c r="G828" s="151"/>
      <c r="H828" s="151"/>
      <c r="I828" s="151"/>
    </row>
    <row r="829">
      <c r="A829" s="151"/>
      <c r="B829" s="151"/>
      <c r="C829" s="151"/>
      <c r="D829" s="151"/>
      <c r="E829" s="151"/>
      <c r="F829" s="151"/>
      <c r="G829" s="151"/>
      <c r="H829" s="151"/>
      <c r="I829" s="151"/>
    </row>
    <row r="830">
      <c r="A830" s="151"/>
      <c r="B830" s="151"/>
      <c r="C830" s="151"/>
      <c r="D830" s="151"/>
      <c r="E830" s="151"/>
      <c r="F830" s="151"/>
      <c r="G830" s="151"/>
      <c r="H830" s="151"/>
      <c r="I830" s="151"/>
    </row>
    <row r="831">
      <c r="A831" s="151"/>
      <c r="B831" s="151"/>
      <c r="C831" s="151"/>
      <c r="D831" s="151"/>
      <c r="E831" s="151"/>
      <c r="F831" s="151"/>
      <c r="G831" s="151"/>
      <c r="H831" s="151"/>
      <c r="I831" s="151"/>
    </row>
    <row r="832">
      <c r="A832" s="151"/>
      <c r="B832" s="151"/>
      <c r="C832" s="151"/>
      <c r="D832" s="151"/>
      <c r="E832" s="151"/>
      <c r="F832" s="151"/>
      <c r="G832" s="151"/>
      <c r="H832" s="151"/>
      <c r="I832" s="151"/>
    </row>
    <row r="833">
      <c r="A833" s="151"/>
      <c r="B833" s="151"/>
      <c r="C833" s="151"/>
      <c r="D833" s="151"/>
      <c r="E833" s="151"/>
      <c r="F833" s="151"/>
      <c r="G833" s="151"/>
      <c r="H833" s="151"/>
      <c r="I833" s="151"/>
    </row>
    <row r="834">
      <c r="A834" s="151"/>
      <c r="B834" s="151"/>
      <c r="C834" s="151"/>
      <c r="D834" s="151"/>
      <c r="E834" s="151"/>
      <c r="F834" s="151"/>
      <c r="G834" s="151"/>
      <c r="H834" s="151"/>
      <c r="I834" s="151"/>
    </row>
    <row r="835">
      <c r="A835" s="151"/>
      <c r="B835" s="151"/>
      <c r="C835" s="151"/>
      <c r="D835" s="151"/>
      <c r="E835" s="151"/>
      <c r="F835" s="151"/>
      <c r="G835" s="151"/>
      <c r="H835" s="151"/>
      <c r="I835" s="151"/>
    </row>
    <row r="836">
      <c r="A836" s="151"/>
      <c r="B836" s="151"/>
      <c r="C836" s="151"/>
      <c r="D836" s="151"/>
      <c r="E836" s="151"/>
      <c r="F836" s="151"/>
      <c r="G836" s="151"/>
      <c r="H836" s="151"/>
      <c r="I836" s="151"/>
    </row>
    <row r="837">
      <c r="A837" s="151"/>
      <c r="B837" s="151"/>
      <c r="C837" s="151"/>
      <c r="D837" s="151"/>
      <c r="E837" s="151"/>
      <c r="F837" s="151"/>
      <c r="G837" s="151"/>
      <c r="H837" s="151"/>
      <c r="I837" s="151"/>
    </row>
    <row r="838">
      <c r="A838" s="151"/>
      <c r="B838" s="151"/>
      <c r="C838" s="151"/>
      <c r="D838" s="151"/>
      <c r="E838" s="151"/>
      <c r="F838" s="151"/>
      <c r="G838" s="151"/>
      <c r="H838" s="151"/>
      <c r="I838" s="151"/>
    </row>
    <row r="839">
      <c r="A839" s="151"/>
      <c r="B839" s="151"/>
      <c r="C839" s="151"/>
      <c r="D839" s="151"/>
      <c r="E839" s="151"/>
      <c r="F839" s="151"/>
      <c r="G839" s="151"/>
      <c r="H839" s="151"/>
      <c r="I839" s="151"/>
    </row>
    <row r="840">
      <c r="A840" s="151"/>
      <c r="B840" s="151"/>
      <c r="C840" s="151"/>
      <c r="D840" s="151"/>
      <c r="E840" s="151"/>
      <c r="F840" s="151"/>
      <c r="G840" s="151"/>
      <c r="H840" s="151"/>
      <c r="I840" s="151"/>
    </row>
    <row r="841">
      <c r="A841" s="151"/>
      <c r="B841" s="151"/>
      <c r="C841" s="151"/>
      <c r="D841" s="151"/>
      <c r="E841" s="151"/>
      <c r="F841" s="151"/>
      <c r="G841" s="151"/>
      <c r="H841" s="151"/>
      <c r="I841" s="151"/>
    </row>
    <row r="842">
      <c r="A842" s="151"/>
      <c r="B842" s="151"/>
      <c r="C842" s="151"/>
      <c r="D842" s="151"/>
      <c r="E842" s="151"/>
      <c r="F842" s="151"/>
      <c r="G842" s="151"/>
      <c r="H842" s="151"/>
      <c r="I842" s="151"/>
    </row>
    <row r="843">
      <c r="A843" s="151"/>
      <c r="B843" s="151"/>
      <c r="C843" s="151"/>
      <c r="D843" s="151"/>
      <c r="E843" s="151"/>
      <c r="F843" s="151"/>
      <c r="G843" s="151"/>
      <c r="H843" s="151"/>
      <c r="I843" s="151"/>
    </row>
    <row r="844">
      <c r="A844" s="151"/>
      <c r="B844" s="151"/>
      <c r="C844" s="151"/>
      <c r="D844" s="151"/>
      <c r="E844" s="151"/>
      <c r="F844" s="151"/>
      <c r="G844" s="151"/>
      <c r="H844" s="151"/>
      <c r="I844" s="151"/>
    </row>
    <row r="845">
      <c r="A845" s="151"/>
      <c r="B845" s="151"/>
      <c r="C845" s="151"/>
      <c r="D845" s="151"/>
      <c r="E845" s="151"/>
      <c r="F845" s="151"/>
      <c r="G845" s="151"/>
      <c r="H845" s="151"/>
      <c r="I845" s="151"/>
    </row>
    <row r="846">
      <c r="A846" s="151"/>
      <c r="B846" s="151"/>
      <c r="C846" s="151"/>
      <c r="D846" s="151"/>
      <c r="E846" s="151"/>
      <c r="F846" s="151"/>
      <c r="G846" s="151"/>
      <c r="H846" s="151"/>
      <c r="I846" s="151"/>
    </row>
    <row r="847">
      <c r="A847" s="151"/>
      <c r="B847" s="151"/>
      <c r="C847" s="151"/>
      <c r="D847" s="151"/>
      <c r="E847" s="151"/>
      <c r="F847" s="151"/>
      <c r="G847" s="151"/>
      <c r="H847" s="151"/>
      <c r="I847" s="151"/>
    </row>
    <row r="848">
      <c r="A848" s="151"/>
      <c r="B848" s="151"/>
      <c r="C848" s="151"/>
      <c r="D848" s="151"/>
      <c r="E848" s="151"/>
      <c r="F848" s="151"/>
      <c r="G848" s="151"/>
      <c r="H848" s="151"/>
      <c r="I848" s="151"/>
    </row>
    <row r="849">
      <c r="A849" s="151"/>
      <c r="B849" s="151"/>
      <c r="C849" s="151"/>
      <c r="D849" s="151"/>
      <c r="E849" s="151"/>
      <c r="F849" s="151"/>
      <c r="G849" s="151"/>
      <c r="H849" s="151"/>
      <c r="I849" s="151"/>
    </row>
    <row r="850">
      <c r="A850" s="151"/>
      <c r="B850" s="151"/>
      <c r="C850" s="151"/>
      <c r="D850" s="151"/>
      <c r="E850" s="151"/>
      <c r="F850" s="151"/>
      <c r="G850" s="151"/>
      <c r="H850" s="151"/>
      <c r="I850" s="151"/>
    </row>
    <row r="851">
      <c r="A851" s="151"/>
      <c r="B851" s="151"/>
      <c r="C851" s="151"/>
      <c r="D851" s="151"/>
      <c r="E851" s="151"/>
      <c r="F851" s="151"/>
      <c r="G851" s="151"/>
      <c r="H851" s="151"/>
      <c r="I851" s="151"/>
    </row>
    <row r="852">
      <c r="A852" s="151"/>
      <c r="B852" s="151"/>
      <c r="C852" s="151"/>
      <c r="D852" s="151"/>
      <c r="E852" s="151"/>
      <c r="F852" s="151"/>
      <c r="G852" s="151"/>
      <c r="H852" s="151"/>
      <c r="I852" s="151"/>
    </row>
    <row r="853">
      <c r="A853" s="151"/>
      <c r="B853" s="151"/>
      <c r="C853" s="151"/>
      <c r="D853" s="151"/>
      <c r="E853" s="151"/>
      <c r="F853" s="151"/>
      <c r="G853" s="151"/>
      <c r="H853" s="151"/>
      <c r="I853" s="151"/>
    </row>
    <row r="854">
      <c r="A854" s="151"/>
      <c r="B854" s="151"/>
      <c r="C854" s="151"/>
      <c r="D854" s="151"/>
      <c r="E854" s="151"/>
      <c r="F854" s="151"/>
      <c r="G854" s="151"/>
      <c r="H854" s="151"/>
      <c r="I854" s="151"/>
    </row>
    <row r="855">
      <c r="A855" s="151"/>
      <c r="B855" s="151"/>
      <c r="C855" s="151"/>
      <c r="D855" s="151"/>
      <c r="E855" s="151"/>
      <c r="F855" s="151"/>
      <c r="G855" s="151"/>
      <c r="H855" s="151"/>
      <c r="I855" s="151"/>
    </row>
    <row r="856">
      <c r="A856" s="151"/>
      <c r="B856" s="151"/>
      <c r="C856" s="151"/>
      <c r="D856" s="151"/>
      <c r="E856" s="151"/>
      <c r="F856" s="151"/>
      <c r="G856" s="151"/>
      <c r="H856" s="151"/>
      <c r="I856" s="151"/>
    </row>
    <row r="857">
      <c r="A857" s="151"/>
      <c r="B857" s="151"/>
      <c r="C857" s="151"/>
      <c r="D857" s="151"/>
      <c r="E857" s="151"/>
      <c r="F857" s="151"/>
      <c r="G857" s="151"/>
      <c r="H857" s="151"/>
      <c r="I857" s="151"/>
    </row>
    <row r="858">
      <c r="A858" s="151"/>
      <c r="B858" s="151"/>
      <c r="C858" s="151"/>
      <c r="D858" s="151"/>
      <c r="E858" s="151"/>
      <c r="F858" s="151"/>
      <c r="G858" s="151"/>
      <c r="H858" s="151"/>
      <c r="I858" s="151"/>
    </row>
    <row r="859">
      <c r="A859" s="151"/>
      <c r="B859" s="151"/>
      <c r="C859" s="151"/>
      <c r="D859" s="151"/>
      <c r="E859" s="151"/>
      <c r="F859" s="151"/>
      <c r="G859" s="151"/>
      <c r="H859" s="151"/>
      <c r="I859" s="151"/>
    </row>
    <row r="860">
      <c r="A860" s="151"/>
      <c r="B860" s="151"/>
      <c r="C860" s="151"/>
      <c r="D860" s="151"/>
      <c r="E860" s="151"/>
      <c r="F860" s="151"/>
      <c r="G860" s="151"/>
      <c r="H860" s="151"/>
      <c r="I860" s="151"/>
    </row>
    <row r="861">
      <c r="A861" s="151"/>
      <c r="B861" s="151"/>
      <c r="C861" s="151"/>
      <c r="D861" s="151"/>
      <c r="E861" s="151"/>
      <c r="F861" s="151"/>
      <c r="G861" s="151"/>
      <c r="H861" s="151"/>
      <c r="I861" s="151"/>
    </row>
    <row r="862">
      <c r="A862" s="151"/>
      <c r="B862" s="151"/>
      <c r="C862" s="151"/>
      <c r="D862" s="151"/>
      <c r="E862" s="151"/>
      <c r="F862" s="151"/>
      <c r="G862" s="151"/>
      <c r="H862" s="151"/>
      <c r="I862" s="151"/>
    </row>
    <row r="863">
      <c r="A863" s="151"/>
      <c r="B863" s="151"/>
      <c r="C863" s="151"/>
      <c r="D863" s="151"/>
      <c r="E863" s="151"/>
      <c r="F863" s="151"/>
      <c r="G863" s="151"/>
      <c r="H863" s="151"/>
      <c r="I863" s="151"/>
    </row>
    <row r="864">
      <c r="A864" s="151"/>
      <c r="B864" s="151"/>
      <c r="C864" s="151"/>
      <c r="D864" s="151"/>
      <c r="E864" s="151"/>
      <c r="F864" s="151"/>
      <c r="G864" s="151"/>
      <c r="H864" s="151"/>
      <c r="I864" s="151"/>
    </row>
    <row r="865">
      <c r="A865" s="151"/>
      <c r="B865" s="151"/>
      <c r="C865" s="151"/>
      <c r="D865" s="151"/>
      <c r="E865" s="151"/>
      <c r="F865" s="151"/>
      <c r="G865" s="151"/>
      <c r="H865" s="151"/>
      <c r="I865" s="151"/>
    </row>
    <row r="866">
      <c r="A866" s="151"/>
      <c r="B866" s="151"/>
      <c r="C866" s="151"/>
      <c r="D866" s="151"/>
      <c r="E866" s="151"/>
      <c r="F866" s="151"/>
      <c r="G866" s="151"/>
      <c r="H866" s="151"/>
      <c r="I866" s="151"/>
    </row>
    <row r="867">
      <c r="A867" s="151"/>
      <c r="B867" s="151"/>
      <c r="C867" s="151"/>
      <c r="D867" s="151"/>
      <c r="E867" s="151"/>
      <c r="F867" s="151"/>
      <c r="G867" s="151"/>
      <c r="H867" s="151"/>
      <c r="I867" s="151"/>
    </row>
    <row r="868">
      <c r="A868" s="151"/>
      <c r="B868" s="151"/>
      <c r="C868" s="151"/>
      <c r="D868" s="151"/>
      <c r="E868" s="151"/>
      <c r="F868" s="151"/>
      <c r="G868" s="151"/>
      <c r="H868" s="151"/>
      <c r="I868" s="151"/>
    </row>
    <row r="869">
      <c r="A869" s="151"/>
      <c r="B869" s="151"/>
      <c r="C869" s="151"/>
      <c r="D869" s="151"/>
      <c r="E869" s="151"/>
      <c r="F869" s="151"/>
      <c r="G869" s="151"/>
      <c r="H869" s="151"/>
      <c r="I869" s="151"/>
    </row>
    <row r="870">
      <c r="A870" s="151"/>
      <c r="B870" s="151"/>
      <c r="C870" s="151"/>
      <c r="D870" s="151"/>
      <c r="E870" s="151"/>
      <c r="F870" s="151"/>
      <c r="G870" s="151"/>
      <c r="H870" s="151"/>
      <c r="I870" s="151"/>
    </row>
    <row r="871">
      <c r="A871" s="151"/>
      <c r="B871" s="151"/>
      <c r="C871" s="151"/>
      <c r="D871" s="151"/>
      <c r="E871" s="151"/>
      <c r="F871" s="151"/>
      <c r="G871" s="151"/>
      <c r="H871" s="151"/>
      <c r="I871" s="151"/>
    </row>
    <row r="872">
      <c r="A872" s="151"/>
      <c r="B872" s="151"/>
      <c r="C872" s="151"/>
      <c r="D872" s="151"/>
      <c r="E872" s="151"/>
      <c r="F872" s="151"/>
      <c r="G872" s="151"/>
      <c r="H872" s="151"/>
      <c r="I872" s="151"/>
    </row>
    <row r="873">
      <c r="A873" s="151"/>
      <c r="B873" s="151"/>
      <c r="C873" s="151"/>
      <c r="D873" s="151"/>
      <c r="E873" s="151"/>
      <c r="F873" s="151"/>
      <c r="G873" s="151"/>
      <c r="H873" s="151"/>
      <c r="I873" s="151"/>
    </row>
    <row r="874">
      <c r="A874" s="151"/>
      <c r="B874" s="151"/>
      <c r="C874" s="151"/>
      <c r="D874" s="151"/>
      <c r="E874" s="151"/>
      <c r="F874" s="151"/>
      <c r="G874" s="151"/>
      <c r="H874" s="151"/>
      <c r="I874" s="151"/>
    </row>
    <row r="875">
      <c r="A875" s="151"/>
      <c r="B875" s="151"/>
      <c r="C875" s="151"/>
      <c r="D875" s="151"/>
      <c r="E875" s="151"/>
      <c r="F875" s="151"/>
      <c r="G875" s="151"/>
      <c r="H875" s="151"/>
      <c r="I875" s="151"/>
    </row>
    <row r="876">
      <c r="A876" s="151"/>
      <c r="B876" s="151"/>
      <c r="C876" s="151"/>
      <c r="D876" s="151"/>
      <c r="E876" s="151"/>
      <c r="F876" s="151"/>
      <c r="G876" s="151"/>
      <c r="H876" s="151"/>
      <c r="I876" s="151"/>
    </row>
    <row r="877">
      <c r="A877" s="151"/>
      <c r="B877" s="151"/>
      <c r="C877" s="151"/>
      <c r="D877" s="151"/>
      <c r="E877" s="151"/>
      <c r="F877" s="151"/>
      <c r="G877" s="151"/>
      <c r="H877" s="151"/>
      <c r="I877" s="151"/>
    </row>
    <row r="878">
      <c r="A878" s="151"/>
      <c r="B878" s="151"/>
      <c r="C878" s="151"/>
      <c r="D878" s="151"/>
      <c r="E878" s="151"/>
      <c r="F878" s="151"/>
      <c r="G878" s="151"/>
      <c r="H878" s="151"/>
      <c r="I878" s="151"/>
    </row>
    <row r="879">
      <c r="A879" s="151"/>
      <c r="B879" s="151"/>
      <c r="C879" s="151"/>
      <c r="D879" s="151"/>
      <c r="E879" s="151"/>
      <c r="F879" s="151"/>
      <c r="G879" s="151"/>
      <c r="H879" s="151"/>
      <c r="I879" s="151"/>
    </row>
    <row r="880">
      <c r="A880" s="151"/>
      <c r="B880" s="151"/>
      <c r="C880" s="151"/>
      <c r="D880" s="151"/>
      <c r="E880" s="151"/>
      <c r="F880" s="151"/>
      <c r="G880" s="151"/>
      <c r="H880" s="151"/>
      <c r="I880" s="151"/>
    </row>
    <row r="881">
      <c r="A881" s="151"/>
      <c r="B881" s="151"/>
      <c r="C881" s="151"/>
      <c r="D881" s="151"/>
      <c r="E881" s="151"/>
      <c r="F881" s="151"/>
      <c r="G881" s="151"/>
      <c r="H881" s="151"/>
      <c r="I881" s="151"/>
    </row>
    <row r="882">
      <c r="A882" s="151"/>
      <c r="B882" s="151"/>
      <c r="C882" s="151"/>
      <c r="D882" s="151"/>
      <c r="E882" s="151"/>
      <c r="F882" s="151"/>
      <c r="G882" s="151"/>
      <c r="H882" s="151"/>
      <c r="I882" s="151"/>
    </row>
    <row r="883">
      <c r="A883" s="151"/>
      <c r="B883" s="151"/>
      <c r="C883" s="151"/>
      <c r="D883" s="151"/>
      <c r="E883" s="151"/>
      <c r="F883" s="151"/>
      <c r="G883" s="151"/>
      <c r="H883" s="151"/>
      <c r="I883" s="151"/>
    </row>
    <row r="884">
      <c r="A884" s="151"/>
      <c r="B884" s="151"/>
      <c r="C884" s="151"/>
      <c r="D884" s="151"/>
      <c r="E884" s="151"/>
      <c r="F884" s="151"/>
      <c r="G884" s="151"/>
      <c r="H884" s="151"/>
      <c r="I884" s="151"/>
    </row>
    <row r="885">
      <c r="A885" s="151"/>
      <c r="B885" s="151"/>
      <c r="C885" s="151"/>
      <c r="D885" s="151"/>
      <c r="E885" s="151"/>
      <c r="F885" s="151"/>
      <c r="G885" s="151"/>
      <c r="H885" s="151"/>
      <c r="I885" s="151"/>
    </row>
    <row r="886">
      <c r="A886" s="151"/>
      <c r="B886" s="151"/>
      <c r="C886" s="151"/>
      <c r="D886" s="151"/>
      <c r="E886" s="151"/>
      <c r="F886" s="151"/>
      <c r="G886" s="151"/>
      <c r="H886" s="151"/>
      <c r="I886" s="151"/>
    </row>
    <row r="887">
      <c r="A887" s="151"/>
      <c r="B887" s="151"/>
      <c r="C887" s="151"/>
      <c r="D887" s="151"/>
      <c r="E887" s="151"/>
      <c r="F887" s="151"/>
      <c r="G887" s="151"/>
      <c r="H887" s="151"/>
      <c r="I887" s="151"/>
    </row>
    <row r="888">
      <c r="A888" s="151"/>
      <c r="B888" s="151"/>
      <c r="C888" s="151"/>
      <c r="D888" s="151"/>
      <c r="E888" s="151"/>
      <c r="F888" s="151"/>
      <c r="G888" s="151"/>
      <c r="H888" s="151"/>
      <c r="I888" s="151"/>
    </row>
    <row r="889">
      <c r="A889" s="151"/>
      <c r="B889" s="151"/>
      <c r="C889" s="151"/>
      <c r="D889" s="151"/>
      <c r="E889" s="151"/>
      <c r="F889" s="151"/>
      <c r="G889" s="151"/>
      <c r="H889" s="151"/>
      <c r="I889" s="151"/>
    </row>
    <row r="890">
      <c r="A890" s="151"/>
      <c r="B890" s="151"/>
      <c r="C890" s="151"/>
      <c r="D890" s="151"/>
      <c r="E890" s="151"/>
      <c r="F890" s="151"/>
      <c r="G890" s="151"/>
      <c r="H890" s="151"/>
      <c r="I890" s="151"/>
    </row>
    <row r="891">
      <c r="A891" s="151"/>
      <c r="B891" s="151"/>
      <c r="C891" s="151"/>
      <c r="D891" s="151"/>
      <c r="E891" s="151"/>
      <c r="F891" s="151"/>
      <c r="G891" s="151"/>
      <c r="H891" s="151"/>
      <c r="I891" s="151"/>
    </row>
    <row r="892">
      <c r="A892" s="151"/>
      <c r="B892" s="151"/>
      <c r="C892" s="151"/>
      <c r="D892" s="151"/>
      <c r="E892" s="151"/>
      <c r="F892" s="151"/>
      <c r="G892" s="151"/>
      <c r="H892" s="151"/>
      <c r="I892" s="151"/>
    </row>
    <row r="893">
      <c r="A893" s="151"/>
      <c r="B893" s="151"/>
      <c r="C893" s="151"/>
      <c r="D893" s="151"/>
      <c r="E893" s="151"/>
      <c r="F893" s="151"/>
      <c r="G893" s="151"/>
      <c r="H893" s="151"/>
      <c r="I893" s="151"/>
    </row>
    <row r="894">
      <c r="A894" s="151"/>
      <c r="B894" s="151"/>
      <c r="C894" s="151"/>
      <c r="D894" s="151"/>
      <c r="E894" s="151"/>
      <c r="F894" s="151"/>
      <c r="G894" s="151"/>
      <c r="H894" s="151"/>
      <c r="I894" s="151"/>
    </row>
    <row r="895">
      <c r="A895" s="151"/>
      <c r="B895" s="151"/>
      <c r="C895" s="151"/>
      <c r="D895" s="151"/>
      <c r="E895" s="151"/>
      <c r="F895" s="151"/>
      <c r="G895" s="151"/>
      <c r="H895" s="151"/>
      <c r="I895" s="151"/>
    </row>
    <row r="896">
      <c r="A896" s="151"/>
      <c r="B896" s="151"/>
      <c r="C896" s="151"/>
      <c r="D896" s="151"/>
      <c r="E896" s="151"/>
      <c r="F896" s="151"/>
      <c r="G896" s="151"/>
      <c r="H896" s="151"/>
      <c r="I896" s="151"/>
    </row>
    <row r="897">
      <c r="A897" s="151"/>
      <c r="B897" s="151"/>
      <c r="C897" s="151"/>
      <c r="D897" s="151"/>
      <c r="E897" s="151"/>
      <c r="F897" s="151"/>
      <c r="G897" s="151"/>
      <c r="H897" s="151"/>
      <c r="I897" s="151"/>
    </row>
    <row r="898">
      <c r="A898" s="151"/>
      <c r="B898" s="151"/>
      <c r="C898" s="151"/>
      <c r="D898" s="151"/>
      <c r="E898" s="151"/>
      <c r="F898" s="151"/>
      <c r="G898" s="151"/>
      <c r="H898" s="151"/>
      <c r="I898" s="151"/>
    </row>
    <row r="899">
      <c r="A899" s="151"/>
      <c r="B899" s="151"/>
      <c r="C899" s="151"/>
      <c r="D899" s="151"/>
      <c r="E899" s="151"/>
      <c r="F899" s="151"/>
      <c r="G899" s="151"/>
      <c r="H899" s="151"/>
      <c r="I899" s="151"/>
    </row>
    <row r="900">
      <c r="A900" s="151"/>
      <c r="B900" s="151"/>
      <c r="C900" s="151"/>
      <c r="D900" s="151"/>
      <c r="E900" s="151"/>
      <c r="F900" s="151"/>
      <c r="G900" s="151"/>
      <c r="H900" s="151"/>
      <c r="I900" s="151"/>
    </row>
    <row r="901">
      <c r="A901" s="151"/>
      <c r="B901" s="151"/>
      <c r="C901" s="151"/>
      <c r="D901" s="151"/>
      <c r="E901" s="151"/>
      <c r="F901" s="151"/>
      <c r="G901" s="151"/>
      <c r="H901" s="151"/>
      <c r="I901" s="151"/>
    </row>
    <row r="902">
      <c r="A902" s="151"/>
      <c r="B902" s="151"/>
      <c r="C902" s="151"/>
      <c r="D902" s="151"/>
      <c r="E902" s="151"/>
      <c r="F902" s="151"/>
      <c r="G902" s="151"/>
      <c r="H902" s="151"/>
      <c r="I902" s="151"/>
    </row>
    <row r="903">
      <c r="A903" s="151"/>
      <c r="B903" s="151"/>
      <c r="C903" s="151"/>
      <c r="D903" s="151"/>
      <c r="E903" s="151"/>
      <c r="F903" s="151"/>
      <c r="G903" s="151"/>
      <c r="H903" s="151"/>
      <c r="I903" s="151"/>
    </row>
    <row r="904">
      <c r="A904" s="151"/>
      <c r="B904" s="151"/>
      <c r="C904" s="151"/>
      <c r="D904" s="151"/>
      <c r="E904" s="151"/>
      <c r="F904" s="151"/>
      <c r="G904" s="151"/>
      <c r="H904" s="151"/>
      <c r="I904" s="151"/>
    </row>
    <row r="905">
      <c r="A905" s="151"/>
      <c r="B905" s="151"/>
      <c r="C905" s="151"/>
      <c r="D905" s="151"/>
      <c r="E905" s="151"/>
      <c r="F905" s="151"/>
      <c r="G905" s="151"/>
      <c r="H905" s="151"/>
      <c r="I905" s="151"/>
    </row>
    <row r="906">
      <c r="A906" s="151"/>
      <c r="B906" s="151"/>
      <c r="C906" s="151"/>
      <c r="D906" s="151"/>
      <c r="E906" s="151"/>
      <c r="F906" s="151"/>
      <c r="G906" s="151"/>
      <c r="H906" s="151"/>
      <c r="I906" s="151"/>
    </row>
    <row r="907">
      <c r="A907" s="151"/>
      <c r="B907" s="151"/>
      <c r="C907" s="151"/>
      <c r="D907" s="151"/>
      <c r="E907" s="151"/>
      <c r="F907" s="151"/>
      <c r="G907" s="151"/>
      <c r="H907" s="151"/>
      <c r="I907" s="151"/>
    </row>
    <row r="908">
      <c r="A908" s="151"/>
      <c r="B908" s="151"/>
      <c r="C908" s="151"/>
      <c r="D908" s="151"/>
      <c r="E908" s="151"/>
      <c r="F908" s="151"/>
      <c r="G908" s="151"/>
      <c r="H908" s="151"/>
      <c r="I908" s="151"/>
    </row>
    <row r="909">
      <c r="A909" s="151"/>
      <c r="B909" s="151"/>
      <c r="C909" s="151"/>
      <c r="D909" s="151"/>
      <c r="E909" s="151"/>
      <c r="F909" s="151"/>
      <c r="G909" s="151"/>
      <c r="H909" s="151"/>
      <c r="I909" s="151"/>
    </row>
    <row r="910">
      <c r="A910" s="151"/>
      <c r="B910" s="151"/>
      <c r="C910" s="151"/>
      <c r="D910" s="151"/>
      <c r="E910" s="151"/>
      <c r="F910" s="151"/>
      <c r="G910" s="151"/>
      <c r="H910" s="151"/>
      <c r="I910" s="151"/>
    </row>
    <row r="911">
      <c r="A911" s="151"/>
      <c r="B911" s="151"/>
      <c r="C911" s="151"/>
      <c r="D911" s="151"/>
      <c r="E911" s="151"/>
      <c r="F911" s="151"/>
      <c r="G911" s="151"/>
      <c r="H911" s="151"/>
      <c r="I911" s="151"/>
    </row>
    <row r="912">
      <c r="A912" s="151"/>
      <c r="B912" s="151"/>
      <c r="C912" s="151"/>
      <c r="D912" s="151"/>
      <c r="E912" s="151"/>
      <c r="F912" s="151"/>
      <c r="G912" s="151"/>
      <c r="H912" s="151"/>
      <c r="I912" s="151"/>
    </row>
    <row r="913">
      <c r="A913" s="151"/>
      <c r="B913" s="151"/>
      <c r="C913" s="151"/>
      <c r="D913" s="151"/>
      <c r="E913" s="151"/>
      <c r="F913" s="151"/>
      <c r="G913" s="151"/>
      <c r="H913" s="151"/>
      <c r="I913" s="151"/>
    </row>
    <row r="914">
      <c r="A914" s="151"/>
      <c r="B914" s="151"/>
      <c r="C914" s="151"/>
      <c r="D914" s="151"/>
      <c r="E914" s="151"/>
      <c r="F914" s="151"/>
      <c r="G914" s="151"/>
      <c r="H914" s="151"/>
      <c r="I914" s="151"/>
    </row>
    <row r="915">
      <c r="A915" s="151"/>
      <c r="B915" s="151"/>
      <c r="C915" s="151"/>
      <c r="D915" s="151"/>
      <c r="E915" s="151"/>
      <c r="F915" s="151"/>
      <c r="G915" s="151"/>
      <c r="H915" s="151"/>
      <c r="I915" s="151"/>
    </row>
    <row r="916">
      <c r="A916" s="151"/>
      <c r="B916" s="151"/>
      <c r="C916" s="151"/>
      <c r="D916" s="151"/>
      <c r="E916" s="151"/>
      <c r="F916" s="151"/>
      <c r="G916" s="151"/>
      <c r="H916" s="151"/>
      <c r="I916" s="151"/>
    </row>
    <row r="917">
      <c r="A917" s="151"/>
      <c r="B917" s="151"/>
      <c r="C917" s="151"/>
      <c r="D917" s="151"/>
      <c r="E917" s="151"/>
      <c r="F917" s="151"/>
      <c r="G917" s="151"/>
      <c r="H917" s="151"/>
      <c r="I917" s="151"/>
    </row>
    <row r="918">
      <c r="A918" s="151"/>
      <c r="B918" s="151"/>
      <c r="C918" s="151"/>
      <c r="D918" s="151"/>
      <c r="E918" s="151"/>
      <c r="F918" s="151"/>
      <c r="G918" s="151"/>
      <c r="H918" s="151"/>
      <c r="I918" s="151"/>
    </row>
    <row r="919">
      <c r="A919" s="151"/>
      <c r="B919" s="151"/>
      <c r="C919" s="151"/>
      <c r="D919" s="151"/>
      <c r="E919" s="151"/>
      <c r="F919" s="151"/>
      <c r="G919" s="151"/>
      <c r="H919" s="151"/>
      <c r="I919" s="151"/>
    </row>
    <row r="920">
      <c r="A920" s="151"/>
      <c r="B920" s="151"/>
      <c r="C920" s="151"/>
      <c r="D920" s="151"/>
      <c r="E920" s="151"/>
      <c r="F920" s="151"/>
      <c r="G920" s="151"/>
      <c r="H920" s="151"/>
      <c r="I920" s="151"/>
    </row>
    <row r="921">
      <c r="A921" s="151"/>
      <c r="B921" s="151"/>
      <c r="C921" s="151"/>
      <c r="D921" s="151"/>
      <c r="E921" s="151"/>
      <c r="F921" s="151"/>
      <c r="G921" s="151"/>
      <c r="H921" s="151"/>
      <c r="I921" s="151"/>
    </row>
    <row r="922">
      <c r="A922" s="151"/>
      <c r="B922" s="151"/>
      <c r="C922" s="151"/>
      <c r="D922" s="151"/>
      <c r="E922" s="151"/>
      <c r="F922" s="151"/>
      <c r="G922" s="151"/>
      <c r="H922" s="151"/>
      <c r="I922" s="151"/>
    </row>
    <row r="923">
      <c r="A923" s="151"/>
      <c r="B923" s="151"/>
      <c r="C923" s="151"/>
      <c r="D923" s="151"/>
      <c r="E923" s="151"/>
      <c r="F923" s="151"/>
      <c r="G923" s="151"/>
      <c r="H923" s="151"/>
      <c r="I923" s="151"/>
    </row>
    <row r="924">
      <c r="A924" s="151"/>
      <c r="B924" s="151"/>
      <c r="C924" s="151"/>
      <c r="D924" s="151"/>
      <c r="E924" s="151"/>
      <c r="F924" s="151"/>
      <c r="G924" s="151"/>
      <c r="H924" s="151"/>
      <c r="I924" s="151"/>
    </row>
    <row r="925">
      <c r="A925" s="151"/>
      <c r="B925" s="151"/>
      <c r="C925" s="151"/>
      <c r="D925" s="151"/>
      <c r="E925" s="151"/>
      <c r="F925" s="151"/>
      <c r="G925" s="151"/>
      <c r="H925" s="151"/>
      <c r="I925" s="151"/>
    </row>
    <row r="926">
      <c r="A926" s="151"/>
      <c r="B926" s="151"/>
      <c r="C926" s="151"/>
      <c r="D926" s="151"/>
      <c r="E926" s="151"/>
      <c r="F926" s="151"/>
      <c r="G926" s="151"/>
      <c r="H926" s="151"/>
      <c r="I926" s="151"/>
    </row>
    <row r="927">
      <c r="A927" s="151"/>
      <c r="B927" s="151"/>
      <c r="C927" s="151"/>
      <c r="D927" s="151"/>
      <c r="E927" s="151"/>
      <c r="F927" s="151"/>
      <c r="G927" s="151"/>
      <c r="H927" s="151"/>
      <c r="I927" s="151"/>
    </row>
    <row r="928">
      <c r="A928" s="151"/>
      <c r="B928" s="151"/>
      <c r="C928" s="151"/>
      <c r="D928" s="151"/>
      <c r="E928" s="151"/>
      <c r="F928" s="151"/>
      <c r="G928" s="151"/>
      <c r="H928" s="151"/>
      <c r="I928" s="151"/>
    </row>
    <row r="929">
      <c r="A929" s="151"/>
      <c r="B929" s="151"/>
      <c r="C929" s="151"/>
      <c r="D929" s="151"/>
      <c r="E929" s="151"/>
      <c r="F929" s="151"/>
      <c r="G929" s="151"/>
      <c r="H929" s="151"/>
      <c r="I929" s="151"/>
    </row>
    <row r="930">
      <c r="A930" s="151"/>
      <c r="B930" s="151"/>
      <c r="C930" s="151"/>
      <c r="D930" s="151"/>
      <c r="E930" s="151"/>
      <c r="F930" s="151"/>
      <c r="G930" s="151"/>
      <c r="H930" s="151"/>
      <c r="I930" s="151"/>
    </row>
    <row r="931">
      <c r="A931" s="151"/>
      <c r="B931" s="151"/>
      <c r="C931" s="151"/>
      <c r="D931" s="151"/>
      <c r="E931" s="151"/>
      <c r="F931" s="151"/>
      <c r="G931" s="151"/>
      <c r="H931" s="151"/>
      <c r="I931" s="151"/>
    </row>
    <row r="932">
      <c r="A932" s="151"/>
      <c r="B932" s="151"/>
      <c r="C932" s="151"/>
      <c r="D932" s="151"/>
      <c r="E932" s="151"/>
      <c r="F932" s="151"/>
      <c r="G932" s="151"/>
      <c r="H932" s="151"/>
      <c r="I932" s="151"/>
    </row>
  </sheetData>
  <mergeCells count="22">
    <mergeCell ref="C1:F1"/>
    <mergeCell ref="G1:I1"/>
    <mergeCell ref="C2:D2"/>
    <mergeCell ref="E2:F2"/>
    <mergeCell ref="G2:H2"/>
    <mergeCell ref="I2:I3"/>
    <mergeCell ref="C23:D23"/>
    <mergeCell ref="C39:D39"/>
    <mergeCell ref="E39:F39"/>
    <mergeCell ref="G39:H39"/>
    <mergeCell ref="I39:I40"/>
    <mergeCell ref="C44:D44"/>
    <mergeCell ref="E44:F44"/>
    <mergeCell ref="G44:H44"/>
    <mergeCell ref="I44:I45"/>
    <mergeCell ref="E23:F23"/>
    <mergeCell ref="G23:H23"/>
    <mergeCell ref="I23:I24"/>
    <mergeCell ref="C32:D32"/>
    <mergeCell ref="E32:F32"/>
    <mergeCell ref="G32:H32"/>
    <mergeCell ref="I32:I33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2.0"/>
    <col customWidth="1" min="2" max="2" width="14.63"/>
    <col customWidth="1" min="3" max="3" width="14.38"/>
    <col customWidth="1" min="4" max="16" width="11.75"/>
  </cols>
  <sheetData>
    <row r="1">
      <c r="A1" s="173" t="s">
        <v>70</v>
      </c>
      <c r="B1" s="174" t="str">
        <f t="array" ref="B1">CONCATENATE(TEXT(DATE(2024, MATCH(D1, {"January","February","March","April","May","June","July","August","September","October","November","December"}, 0) - 1, 1), "mmmm")," - " ,TEXT(DATE(2024, MATCH(D1, {"January","February","March","April","May","June","July","August","September","October","November","December"}, 0) - 6, 1), "mmmm"))</f>
        <v>April - November</v>
      </c>
      <c r="C1" s="175" t="s">
        <v>71</v>
      </c>
      <c r="D1" s="175" t="s">
        <v>64</v>
      </c>
      <c r="E1" s="176"/>
      <c r="F1" s="177"/>
      <c r="G1" s="178" t="s">
        <v>72</v>
      </c>
      <c r="H1" s="179"/>
      <c r="I1" s="179" t="s">
        <v>73</v>
      </c>
      <c r="O1" s="180"/>
      <c r="P1" s="181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</row>
    <row r="2">
      <c r="A2" s="183" t="s">
        <v>74</v>
      </c>
      <c r="B2" s="184" t="s">
        <v>18</v>
      </c>
      <c r="C2" s="185" t="s">
        <v>67</v>
      </c>
      <c r="D2" s="186" t="s">
        <v>75</v>
      </c>
      <c r="E2" s="186" t="s">
        <v>76</v>
      </c>
      <c r="F2" s="185" t="s">
        <v>77</v>
      </c>
      <c r="G2" s="187" t="s">
        <v>78</v>
      </c>
      <c r="H2" s="188" t="s">
        <v>57</v>
      </c>
      <c r="I2" s="189" t="s">
        <v>79</v>
      </c>
      <c r="J2" s="188" t="s">
        <v>51</v>
      </c>
      <c r="K2" s="190" t="s">
        <v>80</v>
      </c>
      <c r="L2" s="191" t="s">
        <v>81</v>
      </c>
      <c r="M2" s="192" t="s">
        <v>81</v>
      </c>
      <c r="N2" s="186" t="s">
        <v>82</v>
      </c>
      <c r="O2" s="186" t="s">
        <v>83</v>
      </c>
      <c r="P2" s="193" t="s">
        <v>84</v>
      </c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</row>
    <row r="3">
      <c r="A3" s="194" t="str">
        <f>Summary!A4</f>
        <v/>
      </c>
      <c r="B3" s="195" t="str">
        <f>Summary!C4</f>
        <v/>
      </c>
      <c r="C3" s="196"/>
      <c r="D3" s="196"/>
      <c r="E3" s="197">
        <f t="shared" ref="E3:E17" si="1">IFERROR(D3/C3, 0)</f>
        <v>0</v>
      </c>
      <c r="F3" s="198"/>
      <c r="G3" s="199">
        <f t="shared" ref="G3:G17" si="2">-(D3*F3)</f>
        <v>0</v>
      </c>
      <c r="H3" s="200"/>
      <c r="I3" s="201">
        <f t="shared" ref="I3:I17" si="3">-H3*D3</f>
        <v>0</v>
      </c>
      <c r="J3" s="200"/>
      <c r="K3" s="201">
        <f t="shared" ref="K3:K17" si="4">-(J3*D3)*0.5</f>
        <v>0</v>
      </c>
      <c r="L3" s="200"/>
      <c r="M3" s="201">
        <f t="shared" ref="M3:M17" si="5">-L3*D3</f>
        <v>0</v>
      </c>
      <c r="N3" s="202">
        <f t="shared" ref="N3:N17" si="6">SUM(I3,K3,M3)</f>
        <v>0</v>
      </c>
      <c r="O3" s="203">
        <f t="shared" ref="O3:O17" si="7">iferror(N3/G3,0)</f>
        <v>0</v>
      </c>
      <c r="P3" s="204">
        <f t="shared" ref="P3:P17" si="8">ABS(IFERROR(N3/C3, 0))</f>
        <v>0</v>
      </c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</row>
    <row r="4">
      <c r="A4" s="194" t="str">
        <f>Summary!A5</f>
        <v/>
      </c>
      <c r="B4" s="195" t="str">
        <f>Summary!C5</f>
        <v/>
      </c>
      <c r="C4" s="196"/>
      <c r="D4" s="196"/>
      <c r="E4" s="197">
        <f t="shared" si="1"/>
        <v>0</v>
      </c>
      <c r="F4" s="198"/>
      <c r="G4" s="199">
        <f t="shared" si="2"/>
        <v>0</v>
      </c>
      <c r="H4" s="200"/>
      <c r="I4" s="201">
        <f t="shared" si="3"/>
        <v>0</v>
      </c>
      <c r="J4" s="200"/>
      <c r="K4" s="201">
        <f t="shared" si="4"/>
        <v>0</v>
      </c>
      <c r="L4" s="200"/>
      <c r="M4" s="201">
        <f t="shared" si="5"/>
        <v>0</v>
      </c>
      <c r="N4" s="202">
        <f t="shared" si="6"/>
        <v>0</v>
      </c>
      <c r="O4" s="203">
        <f t="shared" si="7"/>
        <v>0</v>
      </c>
      <c r="P4" s="204">
        <f t="shared" si="8"/>
        <v>0</v>
      </c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</row>
    <row r="5">
      <c r="A5" s="194" t="str">
        <f>Summary!A6</f>
        <v/>
      </c>
      <c r="B5" s="195" t="str">
        <f>Summary!C6</f>
        <v/>
      </c>
      <c r="C5" s="196"/>
      <c r="D5" s="196"/>
      <c r="E5" s="197">
        <f t="shared" si="1"/>
        <v>0</v>
      </c>
      <c r="F5" s="198"/>
      <c r="G5" s="199">
        <f t="shared" si="2"/>
        <v>0</v>
      </c>
      <c r="H5" s="200"/>
      <c r="I5" s="201">
        <f t="shared" si="3"/>
        <v>0</v>
      </c>
      <c r="J5" s="200"/>
      <c r="K5" s="201">
        <f t="shared" si="4"/>
        <v>0</v>
      </c>
      <c r="L5" s="200"/>
      <c r="M5" s="201">
        <f t="shared" si="5"/>
        <v>0</v>
      </c>
      <c r="N5" s="202">
        <f t="shared" si="6"/>
        <v>0</v>
      </c>
      <c r="O5" s="203">
        <f t="shared" si="7"/>
        <v>0</v>
      </c>
      <c r="P5" s="204">
        <f t="shared" si="8"/>
        <v>0</v>
      </c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</row>
    <row r="6">
      <c r="A6" s="194" t="str">
        <f>Summary!A7</f>
        <v/>
      </c>
      <c r="B6" s="195" t="str">
        <f>Summary!C7</f>
        <v/>
      </c>
      <c r="C6" s="196"/>
      <c r="D6" s="196"/>
      <c r="E6" s="197">
        <f t="shared" si="1"/>
        <v>0</v>
      </c>
      <c r="F6" s="198"/>
      <c r="G6" s="199">
        <f t="shared" si="2"/>
        <v>0</v>
      </c>
      <c r="H6" s="200"/>
      <c r="I6" s="201">
        <f t="shared" si="3"/>
        <v>0</v>
      </c>
      <c r="J6" s="200"/>
      <c r="K6" s="201">
        <f t="shared" si="4"/>
        <v>0</v>
      </c>
      <c r="L6" s="200"/>
      <c r="M6" s="201">
        <f t="shared" si="5"/>
        <v>0</v>
      </c>
      <c r="N6" s="202">
        <f t="shared" si="6"/>
        <v>0</v>
      </c>
      <c r="O6" s="203">
        <f t="shared" si="7"/>
        <v>0</v>
      </c>
      <c r="P6" s="204">
        <f t="shared" si="8"/>
        <v>0</v>
      </c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</row>
    <row r="7">
      <c r="A7" s="194" t="str">
        <f>Summary!A8</f>
        <v/>
      </c>
      <c r="B7" s="195" t="str">
        <f>Summary!C8</f>
        <v/>
      </c>
      <c r="C7" s="196"/>
      <c r="D7" s="196"/>
      <c r="E7" s="197">
        <f t="shared" si="1"/>
        <v>0</v>
      </c>
      <c r="F7" s="198"/>
      <c r="G7" s="199">
        <f t="shared" si="2"/>
        <v>0</v>
      </c>
      <c r="H7" s="200"/>
      <c r="I7" s="201">
        <f t="shared" si="3"/>
        <v>0</v>
      </c>
      <c r="J7" s="200"/>
      <c r="K7" s="201">
        <f t="shared" si="4"/>
        <v>0</v>
      </c>
      <c r="L7" s="200"/>
      <c r="M7" s="201">
        <f t="shared" si="5"/>
        <v>0</v>
      </c>
      <c r="N7" s="202">
        <f t="shared" si="6"/>
        <v>0</v>
      </c>
      <c r="O7" s="203">
        <f t="shared" si="7"/>
        <v>0</v>
      </c>
      <c r="P7" s="204">
        <f t="shared" si="8"/>
        <v>0</v>
      </c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</row>
    <row r="8">
      <c r="A8" s="194" t="str">
        <f>Summary!A9</f>
        <v/>
      </c>
      <c r="B8" s="195" t="str">
        <f>Summary!C9</f>
        <v/>
      </c>
      <c r="C8" s="196"/>
      <c r="D8" s="196"/>
      <c r="E8" s="197">
        <f t="shared" si="1"/>
        <v>0</v>
      </c>
      <c r="F8" s="198"/>
      <c r="G8" s="199">
        <f t="shared" si="2"/>
        <v>0</v>
      </c>
      <c r="H8" s="200"/>
      <c r="I8" s="201">
        <f t="shared" si="3"/>
        <v>0</v>
      </c>
      <c r="J8" s="200"/>
      <c r="K8" s="201">
        <f t="shared" si="4"/>
        <v>0</v>
      </c>
      <c r="L8" s="200"/>
      <c r="M8" s="201">
        <f t="shared" si="5"/>
        <v>0</v>
      </c>
      <c r="N8" s="202">
        <f t="shared" si="6"/>
        <v>0</v>
      </c>
      <c r="O8" s="203">
        <f t="shared" si="7"/>
        <v>0</v>
      </c>
      <c r="P8" s="204">
        <f t="shared" si="8"/>
        <v>0</v>
      </c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</row>
    <row r="9">
      <c r="A9" s="194" t="str">
        <f>Summary!A10</f>
        <v/>
      </c>
      <c r="B9" s="195" t="str">
        <f>Summary!C10</f>
        <v/>
      </c>
      <c r="C9" s="196"/>
      <c r="D9" s="196"/>
      <c r="E9" s="197">
        <f t="shared" si="1"/>
        <v>0</v>
      </c>
      <c r="F9" s="198"/>
      <c r="G9" s="199">
        <f t="shared" si="2"/>
        <v>0</v>
      </c>
      <c r="H9" s="200"/>
      <c r="I9" s="201">
        <f t="shared" si="3"/>
        <v>0</v>
      </c>
      <c r="J9" s="200"/>
      <c r="K9" s="201">
        <f t="shared" si="4"/>
        <v>0</v>
      </c>
      <c r="L9" s="200"/>
      <c r="M9" s="201">
        <f t="shared" si="5"/>
        <v>0</v>
      </c>
      <c r="N9" s="202">
        <f t="shared" si="6"/>
        <v>0</v>
      </c>
      <c r="O9" s="203">
        <f t="shared" si="7"/>
        <v>0</v>
      </c>
      <c r="P9" s="204">
        <f t="shared" si="8"/>
        <v>0</v>
      </c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</row>
    <row r="10">
      <c r="A10" s="194" t="str">
        <f>Summary!A11</f>
        <v/>
      </c>
      <c r="B10" s="195" t="str">
        <f>Summary!C11</f>
        <v/>
      </c>
      <c r="C10" s="196"/>
      <c r="D10" s="196"/>
      <c r="E10" s="197">
        <f t="shared" si="1"/>
        <v>0</v>
      </c>
      <c r="F10" s="198"/>
      <c r="G10" s="199">
        <f t="shared" si="2"/>
        <v>0</v>
      </c>
      <c r="H10" s="200"/>
      <c r="I10" s="201">
        <f t="shared" si="3"/>
        <v>0</v>
      </c>
      <c r="J10" s="200"/>
      <c r="K10" s="201">
        <f t="shared" si="4"/>
        <v>0</v>
      </c>
      <c r="L10" s="200"/>
      <c r="M10" s="201">
        <f t="shared" si="5"/>
        <v>0</v>
      </c>
      <c r="N10" s="202">
        <f t="shared" si="6"/>
        <v>0</v>
      </c>
      <c r="O10" s="203">
        <f t="shared" si="7"/>
        <v>0</v>
      </c>
      <c r="P10" s="204">
        <f t="shared" si="8"/>
        <v>0</v>
      </c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</row>
    <row r="11">
      <c r="A11" s="194" t="str">
        <f>Summary!A12</f>
        <v/>
      </c>
      <c r="B11" s="195" t="str">
        <f>Summary!C12</f>
        <v/>
      </c>
      <c r="C11" s="196"/>
      <c r="D11" s="196"/>
      <c r="E11" s="197">
        <f t="shared" si="1"/>
        <v>0</v>
      </c>
      <c r="F11" s="198"/>
      <c r="G11" s="199">
        <f t="shared" si="2"/>
        <v>0</v>
      </c>
      <c r="H11" s="200"/>
      <c r="I11" s="201">
        <f t="shared" si="3"/>
        <v>0</v>
      </c>
      <c r="J11" s="200"/>
      <c r="K11" s="201">
        <f t="shared" si="4"/>
        <v>0</v>
      </c>
      <c r="L11" s="200"/>
      <c r="M11" s="201">
        <f t="shared" si="5"/>
        <v>0</v>
      </c>
      <c r="N11" s="202">
        <f t="shared" si="6"/>
        <v>0</v>
      </c>
      <c r="O11" s="203">
        <f t="shared" si="7"/>
        <v>0</v>
      </c>
      <c r="P11" s="204">
        <f t="shared" si="8"/>
        <v>0</v>
      </c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</row>
    <row r="12">
      <c r="A12" s="194" t="str">
        <f>Summary!A13</f>
        <v/>
      </c>
      <c r="B12" s="195" t="str">
        <f>Summary!C13</f>
        <v/>
      </c>
      <c r="C12" s="196"/>
      <c r="D12" s="196"/>
      <c r="E12" s="197">
        <f t="shared" si="1"/>
        <v>0</v>
      </c>
      <c r="F12" s="198"/>
      <c r="G12" s="199">
        <f t="shared" si="2"/>
        <v>0</v>
      </c>
      <c r="H12" s="200"/>
      <c r="I12" s="201">
        <f t="shared" si="3"/>
        <v>0</v>
      </c>
      <c r="J12" s="200"/>
      <c r="K12" s="201">
        <f t="shared" si="4"/>
        <v>0</v>
      </c>
      <c r="L12" s="200"/>
      <c r="M12" s="201">
        <f t="shared" si="5"/>
        <v>0</v>
      </c>
      <c r="N12" s="202">
        <f t="shared" si="6"/>
        <v>0</v>
      </c>
      <c r="O12" s="203">
        <f t="shared" si="7"/>
        <v>0</v>
      </c>
      <c r="P12" s="204">
        <f t="shared" si="8"/>
        <v>0</v>
      </c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</row>
    <row r="13">
      <c r="A13" s="194" t="str">
        <f>Summary!A14</f>
        <v/>
      </c>
      <c r="B13" s="195" t="str">
        <f>Summary!C14</f>
        <v/>
      </c>
      <c r="C13" s="196"/>
      <c r="D13" s="196"/>
      <c r="E13" s="197">
        <f t="shared" si="1"/>
        <v>0</v>
      </c>
      <c r="F13" s="198"/>
      <c r="G13" s="199">
        <f t="shared" si="2"/>
        <v>0</v>
      </c>
      <c r="H13" s="200"/>
      <c r="I13" s="201">
        <f t="shared" si="3"/>
        <v>0</v>
      </c>
      <c r="J13" s="200"/>
      <c r="K13" s="201">
        <f t="shared" si="4"/>
        <v>0</v>
      </c>
      <c r="L13" s="200"/>
      <c r="M13" s="201">
        <f t="shared" si="5"/>
        <v>0</v>
      </c>
      <c r="N13" s="202">
        <f t="shared" si="6"/>
        <v>0</v>
      </c>
      <c r="O13" s="203">
        <f t="shared" si="7"/>
        <v>0</v>
      </c>
      <c r="P13" s="204">
        <f t="shared" si="8"/>
        <v>0</v>
      </c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</row>
    <row r="14">
      <c r="A14" s="194" t="str">
        <f>Summary!A15</f>
        <v/>
      </c>
      <c r="B14" s="195" t="str">
        <f>Summary!C15</f>
        <v/>
      </c>
      <c r="C14" s="196"/>
      <c r="D14" s="196"/>
      <c r="E14" s="197">
        <f t="shared" si="1"/>
        <v>0</v>
      </c>
      <c r="F14" s="198"/>
      <c r="G14" s="199">
        <f t="shared" si="2"/>
        <v>0</v>
      </c>
      <c r="H14" s="200"/>
      <c r="I14" s="201">
        <f t="shared" si="3"/>
        <v>0</v>
      </c>
      <c r="J14" s="200"/>
      <c r="K14" s="201">
        <f t="shared" si="4"/>
        <v>0</v>
      </c>
      <c r="L14" s="200"/>
      <c r="M14" s="201">
        <f t="shared" si="5"/>
        <v>0</v>
      </c>
      <c r="N14" s="202">
        <f t="shared" si="6"/>
        <v>0</v>
      </c>
      <c r="O14" s="203">
        <f t="shared" si="7"/>
        <v>0</v>
      </c>
      <c r="P14" s="204">
        <f t="shared" si="8"/>
        <v>0</v>
      </c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</row>
    <row r="15">
      <c r="A15" s="194" t="str">
        <f>Summary!A16</f>
        <v/>
      </c>
      <c r="B15" s="195" t="str">
        <f>Summary!C16</f>
        <v/>
      </c>
      <c r="C15" s="196"/>
      <c r="D15" s="196"/>
      <c r="E15" s="197">
        <f t="shared" si="1"/>
        <v>0</v>
      </c>
      <c r="F15" s="198"/>
      <c r="G15" s="199">
        <f t="shared" si="2"/>
        <v>0</v>
      </c>
      <c r="H15" s="200"/>
      <c r="I15" s="201">
        <f t="shared" si="3"/>
        <v>0</v>
      </c>
      <c r="J15" s="200"/>
      <c r="K15" s="201">
        <f t="shared" si="4"/>
        <v>0</v>
      </c>
      <c r="L15" s="200"/>
      <c r="M15" s="201">
        <f t="shared" si="5"/>
        <v>0</v>
      </c>
      <c r="N15" s="202">
        <f t="shared" si="6"/>
        <v>0</v>
      </c>
      <c r="O15" s="203">
        <f t="shared" si="7"/>
        <v>0</v>
      </c>
      <c r="P15" s="204">
        <f t="shared" si="8"/>
        <v>0</v>
      </c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</row>
    <row r="16">
      <c r="A16" s="194" t="str">
        <f>Summary!A17</f>
        <v/>
      </c>
      <c r="B16" s="195" t="str">
        <f>Summary!C17</f>
        <v/>
      </c>
      <c r="C16" s="196"/>
      <c r="D16" s="196"/>
      <c r="E16" s="197">
        <f t="shared" si="1"/>
        <v>0</v>
      </c>
      <c r="F16" s="198"/>
      <c r="G16" s="199">
        <f t="shared" si="2"/>
        <v>0</v>
      </c>
      <c r="H16" s="200"/>
      <c r="I16" s="201">
        <f t="shared" si="3"/>
        <v>0</v>
      </c>
      <c r="J16" s="200"/>
      <c r="K16" s="201">
        <f t="shared" si="4"/>
        <v>0</v>
      </c>
      <c r="L16" s="200"/>
      <c r="M16" s="201">
        <f t="shared" si="5"/>
        <v>0</v>
      </c>
      <c r="N16" s="202">
        <f t="shared" si="6"/>
        <v>0</v>
      </c>
      <c r="O16" s="203">
        <f t="shared" si="7"/>
        <v>0</v>
      </c>
      <c r="P16" s="204">
        <f t="shared" si="8"/>
        <v>0</v>
      </c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</row>
    <row r="17">
      <c r="A17" s="194" t="str">
        <f>Summary!A18</f>
        <v/>
      </c>
      <c r="B17" s="195" t="str">
        <f>Summary!C18</f>
        <v/>
      </c>
      <c r="C17" s="196"/>
      <c r="D17" s="196"/>
      <c r="E17" s="197">
        <f t="shared" si="1"/>
        <v>0</v>
      </c>
      <c r="F17" s="198"/>
      <c r="G17" s="199">
        <f t="shared" si="2"/>
        <v>0</v>
      </c>
      <c r="H17" s="200"/>
      <c r="I17" s="201">
        <f t="shared" si="3"/>
        <v>0</v>
      </c>
      <c r="J17" s="200"/>
      <c r="K17" s="201">
        <f t="shared" si="4"/>
        <v>0</v>
      </c>
      <c r="L17" s="200"/>
      <c r="M17" s="201">
        <f t="shared" si="5"/>
        <v>0</v>
      </c>
      <c r="N17" s="202">
        <f t="shared" si="6"/>
        <v>0</v>
      </c>
      <c r="O17" s="203">
        <f t="shared" si="7"/>
        <v>0</v>
      </c>
      <c r="P17" s="204">
        <f t="shared" si="8"/>
        <v>0</v>
      </c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</row>
    <row r="18">
      <c r="A18" s="205"/>
      <c r="B18" s="206"/>
      <c r="C18" s="207"/>
      <c r="D18" s="207"/>
      <c r="E18" s="208"/>
      <c r="F18" s="209"/>
      <c r="G18" s="210"/>
      <c r="H18" s="211"/>
      <c r="I18" s="212"/>
      <c r="J18" s="211"/>
      <c r="K18" s="212"/>
      <c r="L18" s="211"/>
      <c r="M18" s="212"/>
      <c r="N18" s="210"/>
      <c r="O18" s="213"/>
      <c r="P18" s="214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</row>
    <row r="19">
      <c r="A19" s="205"/>
      <c r="B19" s="205"/>
      <c r="C19" s="207"/>
      <c r="E19" s="208"/>
      <c r="F19" s="209"/>
      <c r="G19" s="210"/>
      <c r="H19" s="211"/>
      <c r="I19" s="212"/>
      <c r="J19" s="211"/>
      <c r="K19" s="212"/>
      <c r="L19" s="211"/>
      <c r="M19" s="212"/>
      <c r="N19" s="210"/>
      <c r="O19" s="213"/>
      <c r="P19" s="214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</row>
    <row r="20">
      <c r="A20" s="182"/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215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</row>
    <row r="21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215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</row>
    <row r="22">
      <c r="A22" s="182"/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215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</row>
    <row r="23">
      <c r="A23" s="182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215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</row>
    <row r="24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215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</row>
    <row r="25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215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</row>
    <row r="26">
      <c r="A26" s="182"/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215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</row>
    <row r="27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215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</row>
    <row r="28">
      <c r="A28" s="18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215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</row>
    <row r="29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215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</row>
    <row r="30">
      <c r="A30" s="182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215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</row>
    <row r="31">
      <c r="A31" s="182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215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</row>
    <row r="32">
      <c r="A32" s="182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215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</row>
    <row r="33">
      <c r="A33" s="182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215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</row>
    <row r="34">
      <c r="A34" s="182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215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</row>
    <row r="35">
      <c r="A35" s="182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215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</row>
    <row r="36">
      <c r="A36" s="182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215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</row>
    <row r="37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215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</row>
    <row r="38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215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</row>
    <row r="39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215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</row>
    <row r="40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215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</row>
    <row r="41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215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</row>
    <row r="42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215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</row>
    <row r="43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215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</row>
    <row r="44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215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</row>
    <row r="45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215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</row>
    <row r="46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215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</row>
    <row r="47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215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</row>
    <row r="48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215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</row>
    <row r="49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215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</row>
    <row r="50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215"/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82"/>
      <c r="AB50" s="182"/>
    </row>
    <row r="51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215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</row>
    <row r="52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215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</row>
    <row r="53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215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</row>
    <row r="54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215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</row>
    <row r="5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215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</row>
    <row r="5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215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</row>
    <row r="57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215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</row>
    <row r="58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215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</row>
    <row r="59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215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</row>
    <row r="60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215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</row>
    <row r="61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215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</row>
    <row r="62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215"/>
      <c r="Q62" s="182"/>
      <c r="R62" s="182"/>
      <c r="S62" s="182"/>
      <c r="T62" s="182"/>
      <c r="U62" s="182"/>
      <c r="V62" s="182"/>
      <c r="W62" s="182"/>
      <c r="X62" s="182"/>
      <c r="Y62" s="182"/>
      <c r="Z62" s="182"/>
      <c r="AA62" s="182"/>
      <c r="AB62" s="182"/>
    </row>
    <row r="63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215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</row>
    <row r="64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215"/>
      <c r="Q64" s="182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2"/>
    </row>
    <row r="65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215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</row>
    <row r="66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215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</row>
    <row r="67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215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</row>
    <row r="68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215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</row>
    <row r="69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215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</row>
    <row r="70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215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</row>
    <row r="71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215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</row>
    <row r="72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215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</row>
    <row r="73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215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</row>
    <row r="74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215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</row>
    <row r="7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215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</row>
    <row r="76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215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</row>
    <row r="77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215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</row>
    <row r="78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215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</row>
    <row r="79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215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</row>
    <row r="80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215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</row>
    <row r="81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215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</row>
    <row r="82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215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</row>
    <row r="83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215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</row>
    <row r="84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215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</row>
    <row r="85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215"/>
      <c r="Q85" s="182"/>
      <c r="R85" s="182"/>
      <c r="S85" s="182"/>
      <c r="T85" s="182"/>
      <c r="U85" s="182"/>
      <c r="V85" s="182"/>
      <c r="W85" s="182"/>
      <c r="X85" s="182"/>
      <c r="Y85" s="182"/>
      <c r="Z85" s="182"/>
      <c r="AA85" s="182"/>
      <c r="AB85" s="182"/>
    </row>
    <row r="86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215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</row>
    <row r="87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215"/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</row>
    <row r="88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215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</row>
    <row r="89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215"/>
      <c r="Q89" s="182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2"/>
    </row>
    <row r="90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215"/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2"/>
    </row>
    <row r="91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215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</row>
    <row r="92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215"/>
      <c r="Q92" s="182"/>
      <c r="R92" s="182"/>
      <c r="S92" s="182"/>
      <c r="T92" s="182"/>
      <c r="U92" s="182"/>
      <c r="V92" s="182"/>
      <c r="W92" s="182"/>
      <c r="X92" s="182"/>
      <c r="Y92" s="182"/>
      <c r="Z92" s="182"/>
      <c r="AA92" s="182"/>
      <c r="AB92" s="182"/>
    </row>
    <row r="93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215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</row>
    <row r="94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215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</row>
    <row r="95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215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</row>
    <row r="96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215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2"/>
    </row>
    <row r="97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215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2"/>
    </row>
    <row r="98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215"/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</row>
    <row r="99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215"/>
      <c r="Q99" s="182"/>
      <c r="R99" s="182"/>
      <c r="S99" s="182"/>
      <c r="T99" s="182"/>
      <c r="U99" s="182"/>
      <c r="V99" s="182"/>
      <c r="W99" s="182"/>
      <c r="X99" s="182"/>
      <c r="Y99" s="182"/>
      <c r="Z99" s="182"/>
      <c r="AA99" s="182"/>
      <c r="AB99" s="182"/>
    </row>
    <row r="100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215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</row>
    <row r="101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215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2"/>
    </row>
    <row r="102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215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2"/>
    </row>
    <row r="103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215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  <c r="AA103" s="182"/>
      <c r="AB103" s="182"/>
    </row>
    <row r="104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215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</row>
    <row r="10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215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</row>
    <row r="106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215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</row>
    <row r="107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215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</row>
    <row r="108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215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</row>
    <row r="109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215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</row>
    <row r="110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215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</row>
    <row r="111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215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  <c r="AB111" s="182"/>
    </row>
    <row r="112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215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2"/>
    </row>
    <row r="113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215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2"/>
    </row>
    <row r="114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215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2"/>
    </row>
    <row r="115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215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  <c r="AA115" s="182"/>
      <c r="AB115" s="182"/>
    </row>
    <row r="116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215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  <c r="AA116" s="182"/>
      <c r="AB116" s="182"/>
    </row>
    <row r="117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215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  <c r="AA117" s="182"/>
      <c r="AB117" s="182"/>
    </row>
    <row r="118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215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2"/>
    </row>
    <row r="119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215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2"/>
    </row>
    <row r="120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215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2"/>
    </row>
    <row r="121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215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  <c r="AA121" s="182"/>
      <c r="AB121" s="182"/>
    </row>
    <row r="122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215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  <c r="AA122" s="182"/>
      <c r="AB122" s="182"/>
    </row>
    <row r="123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215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  <c r="AA123" s="182"/>
      <c r="AB123" s="182"/>
    </row>
    <row r="124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215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2"/>
    </row>
    <row r="125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215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2"/>
    </row>
    <row r="126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215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</row>
    <row r="127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215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  <c r="AA127" s="182"/>
      <c r="AB127" s="182"/>
    </row>
    <row r="128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215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</row>
    <row r="129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215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</row>
    <row r="130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215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2"/>
    </row>
    <row r="131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215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</row>
    <row r="132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215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2"/>
    </row>
    <row r="133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215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</row>
    <row r="134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215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  <c r="AA134" s="182"/>
      <c r="AB134" s="182"/>
    </row>
    <row r="135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215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</row>
    <row r="136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215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  <c r="AA136" s="182"/>
      <c r="AB136" s="182"/>
    </row>
    <row r="137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215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</row>
    <row r="138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215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</row>
    <row r="139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215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  <c r="AA139" s="182"/>
      <c r="AB139" s="182"/>
    </row>
    <row r="140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215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  <c r="AA140" s="182"/>
      <c r="AB140" s="182"/>
    </row>
    <row r="141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215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  <c r="AA141" s="182"/>
      <c r="AB141" s="182"/>
    </row>
    <row r="142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215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</row>
    <row r="143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215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  <c r="AA143" s="182"/>
      <c r="AB143" s="182"/>
    </row>
    <row r="144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215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  <c r="AA144" s="182"/>
      <c r="AB144" s="182"/>
    </row>
    <row r="145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215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  <c r="AA145" s="182"/>
      <c r="AB145" s="182"/>
    </row>
    <row r="14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215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  <c r="AA146" s="182"/>
      <c r="AB146" s="182"/>
    </row>
    <row r="147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215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  <c r="AA147" s="182"/>
      <c r="AB147" s="182"/>
    </row>
    <row r="148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215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  <c r="AA148" s="182"/>
      <c r="AB148" s="182"/>
    </row>
    <row r="149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215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  <c r="AA149" s="182"/>
      <c r="AB149" s="182"/>
    </row>
    <row r="150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215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  <c r="AA150" s="182"/>
      <c r="AB150" s="182"/>
    </row>
    <row r="15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215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  <c r="AA151" s="182"/>
      <c r="AB151" s="182"/>
    </row>
    <row r="152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215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  <c r="AA152" s="182"/>
      <c r="AB152" s="182"/>
    </row>
    <row r="153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215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  <c r="AA153" s="182"/>
      <c r="AB153" s="182"/>
    </row>
    <row r="154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215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  <c r="AA154" s="182"/>
      <c r="AB154" s="182"/>
    </row>
    <row r="15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215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  <c r="AA155" s="182"/>
      <c r="AB155" s="182"/>
    </row>
    <row r="15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215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  <c r="AA156" s="182"/>
      <c r="AB156" s="182"/>
    </row>
    <row r="157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215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  <c r="AA157" s="182"/>
      <c r="AB157" s="182"/>
    </row>
    <row r="158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215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  <c r="AA158" s="182"/>
      <c r="AB158" s="182"/>
    </row>
    <row r="159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215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  <c r="AA159" s="182"/>
      <c r="AB159" s="182"/>
    </row>
    <row r="160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215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  <c r="AA160" s="182"/>
      <c r="AB160" s="182"/>
    </row>
    <row r="16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215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  <c r="AA161" s="182"/>
      <c r="AB161" s="182"/>
    </row>
    <row r="162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215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  <c r="AA162" s="182"/>
      <c r="AB162" s="182"/>
    </row>
    <row r="163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215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  <c r="AA163" s="182"/>
      <c r="AB163" s="182"/>
    </row>
    <row r="164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215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  <c r="AA164" s="182"/>
      <c r="AB164" s="182"/>
    </row>
    <row r="16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215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  <c r="AA165" s="182"/>
      <c r="AB165" s="182"/>
    </row>
    <row r="16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215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  <c r="AA166" s="182"/>
      <c r="AB166" s="182"/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215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  <c r="AA167" s="182"/>
      <c r="AB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215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  <c r="AA168" s="182"/>
      <c r="AB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215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  <c r="AA169" s="182"/>
      <c r="AB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215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  <c r="AA170" s="182"/>
      <c r="AB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215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  <c r="AA171" s="182"/>
      <c r="AB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215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  <c r="AA172" s="182"/>
      <c r="AB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215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  <c r="AA173" s="182"/>
      <c r="AB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215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  <c r="AA174" s="182"/>
      <c r="AB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215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  <c r="AA175" s="182"/>
      <c r="AB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215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  <c r="AA176" s="182"/>
      <c r="AB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215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  <c r="AA177" s="182"/>
      <c r="AB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215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  <c r="AA178" s="182"/>
      <c r="AB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215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  <c r="AA179" s="182"/>
      <c r="AB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215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  <c r="AA180" s="182"/>
      <c r="AB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215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  <c r="AA181" s="182"/>
      <c r="AB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215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  <c r="AA182" s="182"/>
      <c r="AB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215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  <c r="AA183" s="182"/>
      <c r="AB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215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  <c r="AA184" s="182"/>
      <c r="AB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215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  <c r="AA185" s="182"/>
      <c r="AB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215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  <c r="AA186" s="182"/>
      <c r="AB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215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  <c r="AA187" s="182"/>
      <c r="AB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215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  <c r="AA188" s="182"/>
      <c r="AB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215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  <c r="AA189" s="182"/>
      <c r="AB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215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  <c r="AA190" s="182"/>
      <c r="AB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215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  <c r="AA191" s="182"/>
      <c r="AB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215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  <c r="AA192" s="182"/>
      <c r="AB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215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215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  <c r="AA194" s="182"/>
      <c r="AB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215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  <c r="AA195" s="182"/>
      <c r="AB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215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  <c r="AA196" s="182"/>
      <c r="AB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215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  <c r="AA197" s="182"/>
      <c r="AB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215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  <c r="AA198" s="182"/>
      <c r="AB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215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  <c r="AA199" s="182"/>
      <c r="AB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215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  <c r="AA200" s="182"/>
      <c r="AB200" s="182"/>
    </row>
    <row r="20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215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  <c r="AA201" s="182"/>
      <c r="AB201" s="182"/>
    </row>
    <row r="202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215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  <c r="AA202" s="182"/>
      <c r="AB202" s="182"/>
    </row>
    <row r="203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215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  <c r="AA203" s="182"/>
      <c r="AB203" s="182"/>
    </row>
    <row r="204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215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  <c r="AA204" s="182"/>
      <c r="AB204" s="182"/>
    </row>
    <row r="20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215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  <c r="AA205" s="182"/>
      <c r="AB205" s="182"/>
    </row>
    <row r="20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215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  <c r="AA206" s="182"/>
      <c r="AB206" s="182"/>
    </row>
    <row r="207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215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  <c r="AA207" s="182"/>
      <c r="AB207" s="182"/>
    </row>
    <row r="208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215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  <c r="AA208" s="182"/>
      <c r="AB208" s="182"/>
    </row>
    <row r="209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215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  <c r="AB209" s="182"/>
    </row>
    <row r="210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215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  <c r="AA210" s="182"/>
      <c r="AB210" s="182"/>
    </row>
    <row r="21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215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  <c r="AA211" s="182"/>
      <c r="AB211" s="182"/>
    </row>
    <row r="212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215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  <c r="AA212" s="182"/>
      <c r="AB212" s="182"/>
    </row>
    <row r="213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215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  <c r="AA213" s="182"/>
      <c r="AB213" s="182"/>
    </row>
    <row r="214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215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  <c r="AA214" s="182"/>
      <c r="AB214" s="182"/>
    </row>
    <row r="21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215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  <c r="AA215" s="182"/>
      <c r="AB215" s="182"/>
    </row>
    <row r="21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215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  <c r="AA216" s="182"/>
      <c r="AB216" s="182"/>
    </row>
    <row r="217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215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  <c r="AA217" s="182"/>
      <c r="AB217" s="182"/>
    </row>
    <row r="218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215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  <c r="AA218" s="182"/>
      <c r="AB218" s="182"/>
    </row>
    <row r="219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215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  <c r="AA219" s="182"/>
      <c r="AB219" s="182"/>
    </row>
    <row r="220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215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  <c r="AA220" s="182"/>
      <c r="AB220" s="182"/>
    </row>
    <row r="22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215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  <c r="AA221" s="182"/>
      <c r="AB221" s="182"/>
    </row>
    <row r="222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215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  <c r="AA222" s="182"/>
      <c r="AB222" s="182"/>
    </row>
    <row r="223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215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  <c r="AA223" s="182"/>
      <c r="AB223" s="182"/>
    </row>
    <row r="224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215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  <c r="AA224" s="182"/>
      <c r="AB224" s="182"/>
    </row>
    <row r="22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215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  <c r="AA225" s="182"/>
      <c r="AB225" s="182"/>
    </row>
    <row r="2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215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  <c r="AA226" s="182"/>
      <c r="AB226" s="182"/>
    </row>
    <row r="227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215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  <c r="AA227" s="182"/>
      <c r="AB227" s="182"/>
    </row>
    <row r="228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215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  <c r="AA228" s="182"/>
      <c r="AB228" s="182"/>
    </row>
    <row r="229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215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  <c r="AA229" s="182"/>
      <c r="AB229" s="182"/>
    </row>
    <row r="230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215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  <c r="AA230" s="182"/>
      <c r="AB230" s="182"/>
    </row>
    <row r="23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215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  <c r="AA231" s="182"/>
      <c r="AB231" s="182"/>
    </row>
    <row r="23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215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  <c r="AA232" s="182"/>
      <c r="AB232" s="182"/>
    </row>
    <row r="233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215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  <c r="AA233" s="182"/>
      <c r="AB233" s="182"/>
    </row>
    <row r="234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215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  <c r="AA234" s="182"/>
      <c r="AB234" s="182"/>
    </row>
    <row r="23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215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  <c r="AA235" s="182"/>
      <c r="AB235" s="182"/>
    </row>
    <row r="23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215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  <c r="AA236" s="182"/>
      <c r="AB236" s="182"/>
    </row>
    <row r="237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215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  <c r="AA237" s="182"/>
      <c r="AB237" s="182"/>
    </row>
    <row r="238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215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  <c r="AA238" s="182"/>
      <c r="AB238" s="182"/>
    </row>
    <row r="239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215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  <c r="AA239" s="182"/>
      <c r="AB239" s="182"/>
    </row>
    <row r="240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215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  <c r="AA240" s="182"/>
      <c r="AB240" s="182"/>
    </row>
    <row r="24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215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  <c r="AA241" s="182"/>
      <c r="AB241" s="182"/>
    </row>
    <row r="242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215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  <c r="AA242" s="182"/>
      <c r="AB242" s="182"/>
    </row>
    <row r="243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215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  <c r="AA243" s="182"/>
      <c r="AB243" s="182"/>
    </row>
    <row r="244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215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  <c r="AA244" s="182"/>
      <c r="AB244" s="182"/>
    </row>
    <row r="24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215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  <c r="AA245" s="182"/>
      <c r="AB245" s="182"/>
    </row>
    <row r="24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215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  <c r="AA246" s="182"/>
      <c r="AB246" s="182"/>
    </row>
    <row r="247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215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  <c r="AA247" s="182"/>
      <c r="AB247" s="182"/>
    </row>
    <row r="248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215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  <c r="AA248" s="182"/>
      <c r="AB248" s="182"/>
    </row>
    <row r="249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215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  <c r="AA249" s="182"/>
      <c r="AB249" s="182"/>
    </row>
    <row r="250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215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  <c r="AA250" s="182"/>
      <c r="AB250" s="182"/>
    </row>
    <row r="25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215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  <c r="AA251" s="182"/>
      <c r="AB251" s="182"/>
    </row>
    <row r="252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215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  <c r="AA252" s="182"/>
      <c r="AB252" s="182"/>
    </row>
    <row r="253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215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  <c r="AA253" s="182"/>
      <c r="AB253" s="182"/>
    </row>
    <row r="254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215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  <c r="AA254" s="182"/>
      <c r="AB254" s="182"/>
    </row>
    <row r="25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215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  <c r="AA255" s="182"/>
      <c r="AB255" s="182"/>
    </row>
    <row r="25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215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  <c r="AA256" s="182"/>
      <c r="AB256" s="182"/>
    </row>
    <row r="257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215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  <c r="AA257" s="182"/>
      <c r="AB257" s="182"/>
    </row>
    <row r="258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215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  <c r="AA258" s="182"/>
      <c r="AB258" s="182"/>
    </row>
    <row r="259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215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  <c r="AA259" s="182"/>
      <c r="AB259" s="182"/>
    </row>
    <row r="260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215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  <c r="AA260" s="182"/>
      <c r="AB260" s="182"/>
    </row>
    <row r="26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215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  <c r="AA261" s="182"/>
      <c r="AB261" s="182"/>
    </row>
    <row r="262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215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  <c r="AA262" s="182"/>
      <c r="AB262" s="182"/>
    </row>
    <row r="263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215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  <c r="AA263" s="182"/>
      <c r="AB263" s="182"/>
    </row>
    <row r="264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215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  <c r="AA264" s="182"/>
      <c r="AB264" s="182"/>
    </row>
    <row r="26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215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  <c r="AA265" s="182"/>
      <c r="AB265" s="182"/>
    </row>
    <row r="26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215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  <c r="AA266" s="182"/>
      <c r="AB266" s="182"/>
    </row>
    <row r="267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215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  <c r="AA267" s="182"/>
      <c r="AB267" s="182"/>
    </row>
    <row r="268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215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  <c r="AA268" s="182"/>
      <c r="AB268" s="182"/>
    </row>
    <row r="269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215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  <c r="AA269" s="182"/>
      <c r="AB269" s="182"/>
    </row>
    <row r="270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215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  <c r="AA270" s="182"/>
      <c r="AB270" s="182"/>
    </row>
    <row r="27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215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  <c r="AA271" s="182"/>
      <c r="AB271" s="182"/>
    </row>
    <row r="272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215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  <c r="AA272" s="182"/>
      <c r="AB272" s="182"/>
    </row>
    <row r="273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215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  <c r="AA273" s="182"/>
      <c r="AB273" s="182"/>
    </row>
    <row r="274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215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  <c r="AA274" s="182"/>
      <c r="AB274" s="182"/>
    </row>
    <row r="2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215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  <c r="AA275" s="182"/>
      <c r="AB275" s="182"/>
    </row>
    <row r="27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215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  <c r="AA276" s="182"/>
      <c r="AB276" s="182"/>
    </row>
    <row r="277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215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  <c r="AA277" s="182"/>
      <c r="AB277" s="182"/>
    </row>
    <row r="278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215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  <c r="AA278" s="182"/>
      <c r="AB278" s="182"/>
    </row>
    <row r="279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215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  <c r="AA279" s="182"/>
      <c r="AB279" s="182"/>
    </row>
    <row r="280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215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  <c r="AA280" s="182"/>
      <c r="AB280" s="182"/>
    </row>
    <row r="28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215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  <c r="AA281" s="182"/>
      <c r="AB281" s="182"/>
    </row>
    <row r="28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215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  <c r="AA282" s="182"/>
      <c r="AB282" s="182"/>
    </row>
    <row r="283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215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  <c r="AA283" s="182"/>
      <c r="AB283" s="182"/>
    </row>
    <row r="284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215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  <c r="AA284" s="182"/>
      <c r="AB284" s="182"/>
    </row>
    <row r="28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215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  <c r="AA285" s="182"/>
      <c r="AB285" s="182"/>
    </row>
    <row r="28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215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  <c r="AA286" s="182"/>
      <c r="AB286" s="182"/>
    </row>
    <row r="287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215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  <c r="AA287" s="182"/>
      <c r="AB287" s="182"/>
    </row>
    <row r="288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215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  <c r="AA288" s="182"/>
      <c r="AB288" s="182"/>
    </row>
    <row r="289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215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  <c r="AA289" s="182"/>
      <c r="AB289" s="182"/>
    </row>
    <row r="290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215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  <c r="AA290" s="182"/>
      <c r="AB290" s="182"/>
    </row>
    <row r="29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215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  <c r="AA291" s="182"/>
      <c r="AB291" s="182"/>
    </row>
    <row r="292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215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  <c r="AA292" s="182"/>
      <c r="AB292" s="182"/>
    </row>
    <row r="293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215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  <c r="AA293" s="182"/>
      <c r="AB293" s="182"/>
    </row>
    <row r="294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215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  <c r="AA294" s="182"/>
      <c r="AB294" s="182"/>
    </row>
    <row r="29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215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  <c r="AA295" s="182"/>
      <c r="AB295" s="182"/>
    </row>
    <row r="29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215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  <c r="AA296" s="182"/>
      <c r="AB296" s="182"/>
    </row>
    <row r="297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215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  <c r="AA297" s="182"/>
      <c r="AB297" s="182"/>
    </row>
    <row r="298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215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  <c r="AA298" s="182"/>
      <c r="AB298" s="182"/>
    </row>
    <row r="299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215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  <c r="AA299" s="182"/>
      <c r="AB299" s="182"/>
    </row>
    <row r="300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215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  <c r="AA300" s="182"/>
      <c r="AB300" s="182"/>
    </row>
    <row r="30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215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  <c r="AA301" s="182"/>
      <c r="AB301" s="182"/>
    </row>
    <row r="302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215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  <c r="AA302" s="182"/>
      <c r="AB302" s="182"/>
    </row>
    <row r="303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215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  <c r="AA303" s="182"/>
      <c r="AB303" s="182"/>
    </row>
    <row r="304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215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  <c r="AA304" s="182"/>
      <c r="AB304" s="182"/>
    </row>
    <row r="30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215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  <c r="AA305" s="182"/>
      <c r="AB305" s="182"/>
    </row>
    <row r="30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215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  <c r="AA306" s="182"/>
      <c r="AB306" s="182"/>
    </row>
    <row r="307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215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  <c r="AA307" s="182"/>
      <c r="AB307" s="182"/>
    </row>
    <row r="308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215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  <c r="AA308" s="182"/>
      <c r="AB308" s="182"/>
    </row>
    <row r="309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215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  <c r="AA309" s="182"/>
      <c r="AB309" s="182"/>
    </row>
    <row r="310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215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  <c r="AA310" s="182"/>
      <c r="AB310" s="182"/>
    </row>
    <row r="31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215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  <c r="AA311" s="182"/>
      <c r="AB311" s="182"/>
    </row>
    <row r="312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215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  <c r="AA312" s="182"/>
      <c r="AB312" s="182"/>
    </row>
    <row r="313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215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  <c r="AA313" s="182"/>
      <c r="AB313" s="182"/>
    </row>
    <row r="314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215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  <c r="AA314" s="182"/>
      <c r="AB314" s="182"/>
    </row>
    <row r="31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215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  <c r="AA315" s="182"/>
      <c r="AB315" s="182"/>
    </row>
    <row r="31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215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  <c r="AA316" s="182"/>
      <c r="AB316" s="182"/>
    </row>
    <row r="317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215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  <c r="AA317" s="182"/>
      <c r="AB317" s="182"/>
    </row>
    <row r="318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215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  <c r="AA318" s="182"/>
      <c r="AB318" s="182"/>
    </row>
    <row r="319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215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  <c r="AA319" s="182"/>
      <c r="AB319" s="182"/>
    </row>
    <row r="320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215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  <c r="AA320" s="182"/>
      <c r="AB320" s="182"/>
    </row>
    <row r="32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215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  <c r="AA321" s="182"/>
      <c r="AB321" s="182"/>
    </row>
    <row r="322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215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  <c r="AA322" s="182"/>
      <c r="AB322" s="182"/>
    </row>
    <row r="323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215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  <c r="AA323" s="182"/>
      <c r="AB323" s="182"/>
    </row>
    <row r="324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215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  <c r="AA324" s="182"/>
      <c r="AB324" s="182"/>
    </row>
    <row r="32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215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  <c r="AA325" s="182"/>
      <c r="AB325" s="182"/>
    </row>
    <row r="3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215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  <c r="AA326" s="182"/>
      <c r="AB326" s="182"/>
    </row>
    <row r="327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215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  <c r="AA327" s="182"/>
      <c r="AB327" s="182"/>
    </row>
    <row r="328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215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  <c r="AA328" s="182"/>
      <c r="AB328" s="182"/>
    </row>
    <row r="329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215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  <c r="AA329" s="182"/>
      <c r="AB329" s="182"/>
    </row>
    <row r="330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215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  <c r="AA330" s="182"/>
      <c r="AB330" s="182"/>
    </row>
    <row r="33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215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  <c r="AA331" s="182"/>
      <c r="AB331" s="182"/>
    </row>
    <row r="332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215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  <c r="AA332" s="182"/>
      <c r="AB332" s="182"/>
    </row>
    <row r="333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215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  <c r="AA333" s="182"/>
      <c r="AB333" s="182"/>
    </row>
    <row r="334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215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  <c r="AA334" s="182"/>
      <c r="AB334" s="182"/>
    </row>
    <row r="33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215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  <c r="AA335" s="182"/>
      <c r="AB335" s="182"/>
    </row>
    <row r="33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215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  <c r="AA336" s="182"/>
      <c r="AB336" s="182"/>
    </row>
    <row r="337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215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  <c r="AA337" s="182"/>
      <c r="AB337" s="182"/>
    </row>
    <row r="338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215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  <c r="AA338" s="182"/>
      <c r="AB338" s="182"/>
    </row>
    <row r="339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215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  <c r="AA339" s="182"/>
      <c r="AB339" s="182"/>
    </row>
    <row r="340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215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  <c r="AA340" s="182"/>
      <c r="AB340" s="182"/>
    </row>
    <row r="34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215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  <c r="AA341" s="182"/>
      <c r="AB341" s="182"/>
    </row>
    <row r="342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215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  <c r="AA342" s="182"/>
      <c r="AB342" s="182"/>
    </row>
    <row r="343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215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  <c r="AA343" s="182"/>
      <c r="AB343" s="182"/>
    </row>
    <row r="344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215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  <c r="AA344" s="182"/>
      <c r="AB344" s="182"/>
    </row>
    <row r="34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215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  <c r="AA345" s="182"/>
      <c r="AB345" s="182"/>
    </row>
    <row r="34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215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  <c r="AA346" s="182"/>
      <c r="AB346" s="182"/>
    </row>
    <row r="347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215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  <c r="AA347" s="182"/>
      <c r="AB347" s="182"/>
    </row>
    <row r="348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215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  <c r="AA348" s="182"/>
      <c r="AB348" s="182"/>
    </row>
    <row r="349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215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  <c r="AA349" s="182"/>
      <c r="AB349" s="182"/>
    </row>
    <row r="350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215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  <c r="AA350" s="182"/>
      <c r="AB350" s="182"/>
    </row>
    <row r="35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215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  <c r="AA351" s="182"/>
      <c r="AB351" s="182"/>
    </row>
    <row r="352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215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  <c r="AA352" s="182"/>
      <c r="AB352" s="182"/>
    </row>
    <row r="353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215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  <c r="AA353" s="182"/>
      <c r="AB353" s="182"/>
    </row>
    <row r="354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215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  <c r="AA354" s="182"/>
      <c r="AB354" s="182"/>
    </row>
    <row r="35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215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  <c r="AA355" s="182"/>
      <c r="AB355" s="182"/>
    </row>
    <row r="35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215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  <c r="AA356" s="182"/>
      <c r="AB356" s="182"/>
    </row>
    <row r="357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215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  <c r="AA357" s="182"/>
      <c r="AB357" s="182"/>
    </row>
    <row r="358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215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  <c r="AA358" s="182"/>
      <c r="AB358" s="182"/>
    </row>
    <row r="359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215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  <c r="AA359" s="182"/>
      <c r="AB359" s="182"/>
    </row>
    <row r="360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215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  <c r="AA360" s="182"/>
      <c r="AB360" s="182"/>
    </row>
    <row r="36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215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  <c r="AA361" s="182"/>
      <c r="AB361" s="182"/>
    </row>
    <row r="362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215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  <c r="AA362" s="182"/>
      <c r="AB362" s="182"/>
    </row>
    <row r="363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215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  <c r="AA363" s="182"/>
      <c r="AB363" s="182"/>
    </row>
    <row r="364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215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  <c r="AA364" s="182"/>
      <c r="AB364" s="182"/>
    </row>
    <row r="36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215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  <c r="AA365" s="182"/>
      <c r="AB365" s="182"/>
    </row>
    <row r="36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215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  <c r="AA366" s="182"/>
      <c r="AB366" s="182"/>
    </row>
    <row r="367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215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  <c r="AA367" s="182"/>
      <c r="AB367" s="182"/>
    </row>
    <row r="368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215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  <c r="AA368" s="182"/>
      <c r="AB368" s="182"/>
    </row>
    <row r="369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215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  <c r="AA369" s="182"/>
      <c r="AB369" s="182"/>
    </row>
    <row r="370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215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  <c r="AA370" s="182"/>
      <c r="AB370" s="182"/>
    </row>
    <row r="37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215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  <c r="AA371" s="182"/>
      <c r="AB371" s="182"/>
    </row>
    <row r="372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215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  <c r="AA372" s="182"/>
      <c r="AB372" s="182"/>
    </row>
    <row r="373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215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  <c r="AA373" s="182"/>
      <c r="AB373" s="182"/>
    </row>
    <row r="374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215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  <c r="AA374" s="182"/>
      <c r="AB374" s="182"/>
    </row>
    <row r="3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215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  <c r="AA375" s="182"/>
      <c r="AB375" s="182"/>
    </row>
    <row r="37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215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  <c r="AA376" s="182"/>
      <c r="AB376" s="182"/>
    </row>
    <row r="377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215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  <c r="AA377" s="182"/>
      <c r="AB377" s="182"/>
    </row>
    <row r="378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215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  <c r="AA378" s="182"/>
      <c r="AB378" s="182"/>
    </row>
    <row r="379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215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  <c r="AA379" s="182"/>
      <c r="AB379" s="182"/>
    </row>
    <row r="380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215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  <c r="AA380" s="182"/>
      <c r="AB380" s="182"/>
    </row>
    <row r="38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215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  <c r="AA381" s="182"/>
      <c r="AB381" s="182"/>
    </row>
    <row r="382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215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  <c r="AA382" s="182"/>
      <c r="AB382" s="182"/>
    </row>
    <row r="383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215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  <c r="AA383" s="182"/>
      <c r="AB383" s="182"/>
    </row>
    <row r="384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215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  <c r="AA384" s="182"/>
      <c r="AB384" s="182"/>
    </row>
    <row r="38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215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  <c r="AA385" s="182"/>
      <c r="AB385" s="182"/>
    </row>
    <row r="38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215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  <c r="AA386" s="182"/>
      <c r="AB386" s="182"/>
    </row>
    <row r="387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215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  <c r="AA387" s="182"/>
      <c r="AB387" s="182"/>
    </row>
    <row r="388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215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  <c r="AA388" s="182"/>
      <c r="AB388" s="182"/>
    </row>
    <row r="389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215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  <c r="AA389" s="182"/>
      <c r="AB389" s="182"/>
    </row>
    <row r="390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215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  <c r="AA390" s="182"/>
      <c r="AB390" s="182"/>
    </row>
    <row r="39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215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  <c r="AA391" s="182"/>
      <c r="AB391" s="182"/>
    </row>
    <row r="392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215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  <c r="AA392" s="182"/>
      <c r="AB392" s="182"/>
    </row>
    <row r="393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215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  <c r="AA393" s="182"/>
      <c r="AB393" s="182"/>
    </row>
    <row r="394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215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  <c r="AA394" s="182"/>
      <c r="AB394" s="182"/>
    </row>
    <row r="39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215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  <c r="AA395" s="182"/>
      <c r="AB395" s="182"/>
    </row>
    <row r="39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215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  <c r="AA396" s="182"/>
      <c r="AB396" s="182"/>
    </row>
    <row r="397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215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  <c r="AA397" s="182"/>
      <c r="AB397" s="182"/>
    </row>
    <row r="398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215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  <c r="AA398" s="182"/>
      <c r="AB398" s="182"/>
    </row>
    <row r="399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215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  <c r="AA399" s="182"/>
      <c r="AB399" s="182"/>
    </row>
    <row r="400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215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  <c r="AA400" s="182"/>
      <c r="AB400" s="182"/>
    </row>
    <row r="40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215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  <c r="AA401" s="182"/>
      <c r="AB401" s="182"/>
    </row>
    <row r="402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215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  <c r="AA402" s="182"/>
      <c r="AB402" s="182"/>
    </row>
    <row r="403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215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  <c r="AA403" s="182"/>
      <c r="AB403" s="182"/>
    </row>
    <row r="404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215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  <c r="AA404" s="182"/>
      <c r="AB404" s="182"/>
    </row>
    <row r="40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215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  <c r="AA405" s="182"/>
      <c r="AB405" s="182"/>
    </row>
    <row r="40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215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  <c r="AA406" s="182"/>
      <c r="AB406" s="182"/>
    </row>
    <row r="407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215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  <c r="AA407" s="182"/>
      <c r="AB407" s="182"/>
    </row>
    <row r="408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215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  <c r="AA408" s="182"/>
      <c r="AB408" s="182"/>
    </row>
    <row r="409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215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  <c r="AA409" s="182"/>
      <c r="AB409" s="182"/>
    </row>
    <row r="410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215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  <c r="AA410" s="182"/>
      <c r="AB410" s="182"/>
    </row>
    <row r="41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215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  <c r="AA411" s="182"/>
      <c r="AB411" s="182"/>
    </row>
    <row r="412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215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  <c r="AA412" s="182"/>
      <c r="AB412" s="182"/>
    </row>
    <row r="413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215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  <c r="AA413" s="182"/>
      <c r="AB413" s="182"/>
    </row>
    <row r="414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215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  <c r="AA414" s="182"/>
      <c r="AB414" s="182"/>
    </row>
    <row r="41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215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  <c r="AA415" s="182"/>
      <c r="AB415" s="182"/>
    </row>
    <row r="41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215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  <c r="AA416" s="182"/>
      <c r="AB416" s="182"/>
    </row>
    <row r="417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215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  <c r="AA417" s="182"/>
      <c r="AB417" s="182"/>
    </row>
    <row r="418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215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  <c r="AA418" s="182"/>
      <c r="AB418" s="182"/>
    </row>
    <row r="419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215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  <c r="AA419" s="182"/>
      <c r="AB419" s="182"/>
    </row>
    <row r="420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215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  <c r="AA420" s="182"/>
      <c r="AB420" s="182"/>
    </row>
    <row r="42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215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  <c r="AA421" s="182"/>
      <c r="AB421" s="182"/>
    </row>
    <row r="422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215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  <c r="AA422" s="182"/>
      <c r="AB422" s="182"/>
    </row>
    <row r="423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215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  <c r="AA423" s="182"/>
      <c r="AB423" s="182"/>
    </row>
    <row r="424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215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  <c r="AA424" s="182"/>
      <c r="AB424" s="182"/>
    </row>
    <row r="42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215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  <c r="AA425" s="182"/>
      <c r="AB425" s="182"/>
    </row>
    <row r="4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215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  <c r="AA426" s="182"/>
      <c r="AB426" s="182"/>
    </row>
    <row r="427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215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  <c r="AA427" s="182"/>
      <c r="AB427" s="182"/>
    </row>
    <row r="428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215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  <c r="AA428" s="182"/>
      <c r="AB428" s="182"/>
    </row>
    <row r="429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215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  <c r="AA429" s="182"/>
      <c r="AB429" s="182"/>
    </row>
    <row r="430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215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  <c r="AA430" s="182"/>
      <c r="AB430" s="182"/>
    </row>
    <row r="43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215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  <c r="AA431" s="182"/>
      <c r="AB431" s="182"/>
    </row>
    <row r="432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215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  <c r="AA432" s="182"/>
      <c r="AB432" s="182"/>
    </row>
    <row r="433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215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  <c r="AA433" s="182"/>
      <c r="AB433" s="182"/>
    </row>
    <row r="434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215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  <c r="AA434" s="182"/>
      <c r="AB434" s="182"/>
    </row>
    <row r="43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215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  <c r="AA435" s="182"/>
      <c r="AB435" s="182"/>
    </row>
    <row r="43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215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  <c r="AA436" s="182"/>
      <c r="AB436" s="182"/>
    </row>
    <row r="437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215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  <c r="AA437" s="182"/>
      <c r="AB437" s="182"/>
    </row>
    <row r="438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215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  <c r="AA438" s="182"/>
      <c r="AB438" s="182"/>
    </row>
    <row r="439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215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  <c r="AA439" s="182"/>
      <c r="AB439" s="182"/>
    </row>
    <row r="440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215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  <c r="AA440" s="182"/>
      <c r="AB440" s="182"/>
    </row>
    <row r="44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215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  <c r="AA441" s="182"/>
      <c r="AB441" s="182"/>
    </row>
    <row r="442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215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  <c r="AA442" s="182"/>
      <c r="AB442" s="182"/>
    </row>
    <row r="443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215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  <c r="AA443" s="182"/>
      <c r="AB443" s="182"/>
    </row>
    <row r="444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215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  <c r="AA444" s="182"/>
      <c r="AB444" s="182"/>
    </row>
    <row r="44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215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  <c r="AA445" s="182"/>
      <c r="AB445" s="182"/>
    </row>
    <row r="44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215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  <c r="AA446" s="182"/>
      <c r="AB446" s="182"/>
    </row>
    <row r="447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215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  <c r="AA447" s="182"/>
      <c r="AB447" s="182"/>
    </row>
    <row r="448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215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  <c r="AA448" s="182"/>
      <c r="AB448" s="182"/>
    </row>
    <row r="449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215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  <c r="AA449" s="182"/>
      <c r="AB449" s="182"/>
    </row>
    <row r="450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215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  <c r="AA450" s="182"/>
      <c r="AB450" s="182"/>
    </row>
    <row r="45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215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  <c r="AA451" s="182"/>
      <c r="AB451" s="182"/>
    </row>
    <row r="452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215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  <c r="AA452" s="182"/>
      <c r="AB452" s="182"/>
    </row>
    <row r="453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215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  <c r="AA453" s="182"/>
      <c r="AB453" s="182"/>
    </row>
    <row r="454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215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  <c r="AA454" s="182"/>
      <c r="AB454" s="182"/>
    </row>
    <row r="45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215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  <c r="AA455" s="182"/>
      <c r="AB455" s="182"/>
    </row>
    <row r="45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215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  <c r="AA456" s="182"/>
      <c r="AB456" s="182"/>
    </row>
    <row r="457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215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  <c r="AA457" s="182"/>
      <c r="AB457" s="182"/>
    </row>
    <row r="458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215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  <c r="AA458" s="182"/>
      <c r="AB458" s="182"/>
    </row>
    <row r="459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215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  <c r="AA459" s="182"/>
      <c r="AB459" s="182"/>
    </row>
    <row r="460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215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  <c r="AA460" s="182"/>
      <c r="AB460" s="182"/>
    </row>
    <row r="46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215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  <c r="AA461" s="182"/>
      <c r="AB461" s="182"/>
    </row>
    <row r="462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215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  <c r="AA462" s="182"/>
      <c r="AB462" s="182"/>
    </row>
    <row r="463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215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  <c r="AA463" s="182"/>
      <c r="AB463" s="182"/>
    </row>
    <row r="464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215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  <c r="AA464" s="182"/>
      <c r="AB464" s="182"/>
    </row>
    <row r="46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215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  <c r="AA465" s="182"/>
      <c r="AB465" s="182"/>
    </row>
    <row r="46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215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  <c r="AA466" s="182"/>
      <c r="AB466" s="182"/>
    </row>
    <row r="467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215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  <c r="AA467" s="182"/>
      <c r="AB467" s="182"/>
    </row>
    <row r="468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215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  <c r="AA468" s="182"/>
      <c r="AB468" s="182"/>
    </row>
    <row r="469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215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  <c r="AA469" s="182"/>
      <c r="AB469" s="182"/>
    </row>
    <row r="470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215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  <c r="AA470" s="182"/>
      <c r="AB470" s="182"/>
    </row>
    <row r="47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215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  <c r="AA471" s="182"/>
      <c r="AB471" s="182"/>
    </row>
    <row r="472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215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  <c r="AA472" s="182"/>
      <c r="AB472" s="182"/>
    </row>
    <row r="473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215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  <c r="AA473" s="182"/>
      <c r="AB473" s="182"/>
    </row>
    <row r="474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215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  <c r="AA474" s="182"/>
      <c r="AB474" s="182"/>
    </row>
    <row r="4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215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  <c r="AA475" s="182"/>
      <c r="AB475" s="182"/>
    </row>
    <row r="47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215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  <c r="AA476" s="182"/>
      <c r="AB476" s="182"/>
    </row>
    <row r="477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215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  <c r="AA477" s="182"/>
      <c r="AB477" s="182"/>
    </row>
    <row r="478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215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  <c r="AA478" s="182"/>
      <c r="AB478" s="182"/>
    </row>
    <row r="479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215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  <c r="AA479" s="182"/>
      <c r="AB479" s="182"/>
    </row>
    <row r="480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215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  <c r="AA480" s="182"/>
      <c r="AB480" s="182"/>
    </row>
    <row r="48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215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  <c r="AA481" s="182"/>
      <c r="AB481" s="182"/>
    </row>
    <row r="482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215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  <c r="AA482" s="182"/>
      <c r="AB482" s="182"/>
    </row>
    <row r="483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215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  <c r="AA483" s="182"/>
      <c r="AB483" s="182"/>
    </row>
    <row r="484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215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  <c r="AA484" s="182"/>
      <c r="AB484" s="182"/>
    </row>
    <row r="48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215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  <c r="AA485" s="182"/>
      <c r="AB485" s="182"/>
    </row>
    <row r="48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215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  <c r="AA486" s="182"/>
      <c r="AB486" s="182"/>
    </row>
    <row r="487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215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  <c r="AA487" s="182"/>
      <c r="AB487" s="182"/>
    </row>
    <row r="488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215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  <c r="AA488" s="182"/>
      <c r="AB488" s="182"/>
    </row>
    <row r="489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215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  <c r="AA489" s="182"/>
      <c r="AB489" s="182"/>
    </row>
    <row r="490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215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  <c r="AA490" s="182"/>
      <c r="AB490" s="182"/>
    </row>
    <row r="49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215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  <c r="AA491" s="182"/>
      <c r="AB491" s="182"/>
    </row>
    <row r="492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215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  <c r="AA492" s="182"/>
      <c r="AB492" s="182"/>
    </row>
    <row r="493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215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  <c r="AA493" s="182"/>
      <c r="AB493" s="182"/>
    </row>
    <row r="494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215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  <c r="AA494" s="182"/>
      <c r="AB494" s="182"/>
    </row>
    <row r="49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215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  <c r="AA495" s="182"/>
      <c r="AB495" s="182"/>
    </row>
    <row r="49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215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  <c r="AA496" s="182"/>
      <c r="AB496" s="182"/>
    </row>
    <row r="497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215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  <c r="AA497" s="182"/>
      <c r="AB497" s="182"/>
    </row>
    <row r="498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215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  <c r="AA498" s="182"/>
      <c r="AB498" s="182"/>
    </row>
    <row r="499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215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  <c r="AA499" s="182"/>
      <c r="AB499" s="182"/>
    </row>
    <row r="500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215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  <c r="AA500" s="182"/>
      <c r="AB500" s="182"/>
    </row>
    <row r="50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215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  <c r="AA501" s="182"/>
      <c r="AB501" s="182"/>
    </row>
    <row r="502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215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  <c r="AA502" s="182"/>
      <c r="AB502" s="182"/>
    </row>
    <row r="503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215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  <c r="AA503" s="182"/>
      <c r="AB503" s="182"/>
    </row>
    <row r="504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215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  <c r="AA504" s="182"/>
      <c r="AB504" s="182"/>
    </row>
    <row r="50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215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  <c r="AA505" s="182"/>
      <c r="AB505" s="182"/>
    </row>
    <row r="50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215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  <c r="AA506" s="182"/>
      <c r="AB506" s="182"/>
    </row>
    <row r="507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215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  <c r="AA507" s="182"/>
      <c r="AB507" s="182"/>
    </row>
    <row r="508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215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  <c r="AA508" s="182"/>
      <c r="AB508" s="182"/>
    </row>
    <row r="509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215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  <c r="AA509" s="182"/>
      <c r="AB509" s="182"/>
    </row>
    <row r="510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215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  <c r="AA510" s="182"/>
      <c r="AB510" s="182"/>
    </row>
    <row r="51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215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  <c r="AA511" s="182"/>
      <c r="AB511" s="182"/>
    </row>
    <row r="512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215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  <c r="AA512" s="182"/>
      <c r="AB512" s="182"/>
    </row>
    <row r="513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215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  <c r="AA513" s="182"/>
      <c r="AB513" s="182"/>
    </row>
    <row r="514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215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  <c r="AA514" s="182"/>
      <c r="AB514" s="182"/>
    </row>
    <row r="51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215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  <c r="AA515" s="182"/>
      <c r="AB515" s="182"/>
    </row>
    <row r="51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215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  <c r="AA516" s="182"/>
      <c r="AB516" s="182"/>
    </row>
    <row r="517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215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  <c r="AA517" s="182"/>
      <c r="AB517" s="182"/>
    </row>
    <row r="518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215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  <c r="AA518" s="182"/>
      <c r="AB518" s="182"/>
    </row>
    <row r="519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215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  <c r="AA519" s="182"/>
      <c r="AB519" s="182"/>
    </row>
    <row r="520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215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  <c r="AA520" s="182"/>
      <c r="AB520" s="182"/>
    </row>
    <row r="52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215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  <c r="AA521" s="182"/>
      <c r="AB521" s="182"/>
    </row>
    <row r="522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215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  <c r="AA522" s="182"/>
      <c r="AB522" s="182"/>
    </row>
    <row r="523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215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  <c r="AA523" s="182"/>
      <c r="AB523" s="182"/>
    </row>
    <row r="524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215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  <c r="AA524" s="182"/>
      <c r="AB524" s="182"/>
    </row>
    <row r="52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215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  <c r="AA525" s="182"/>
      <c r="AB525" s="182"/>
    </row>
    <row r="5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215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  <c r="AA526" s="182"/>
      <c r="AB526" s="182"/>
    </row>
    <row r="527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215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  <c r="AA527" s="182"/>
      <c r="AB527" s="182"/>
    </row>
    <row r="528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215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  <c r="AA528" s="182"/>
      <c r="AB528" s="182"/>
    </row>
    <row r="529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215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  <c r="AA529" s="182"/>
      <c r="AB529" s="182"/>
    </row>
    <row r="530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215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  <c r="AA530" s="182"/>
      <c r="AB530" s="182"/>
    </row>
    <row r="53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215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  <c r="AA531" s="182"/>
      <c r="AB531" s="182"/>
    </row>
    <row r="532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215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  <c r="AA532" s="182"/>
      <c r="AB532" s="182"/>
    </row>
    <row r="533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215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  <c r="AA533" s="182"/>
      <c r="AB533" s="182"/>
    </row>
    <row r="534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215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  <c r="AA534" s="182"/>
      <c r="AB534" s="182"/>
    </row>
    <row r="53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215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  <c r="AA535" s="182"/>
      <c r="AB535" s="182"/>
    </row>
    <row r="53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215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  <c r="AA536" s="182"/>
      <c r="AB536" s="182"/>
    </row>
    <row r="537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215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  <c r="AA537" s="182"/>
      <c r="AB537" s="182"/>
    </row>
    <row r="538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215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  <c r="AA538" s="182"/>
      <c r="AB538" s="182"/>
    </row>
    <row r="539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215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  <c r="AA539" s="182"/>
      <c r="AB539" s="182"/>
    </row>
    <row r="540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215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  <c r="AA540" s="182"/>
      <c r="AB540" s="182"/>
    </row>
    <row r="54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215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  <c r="AA541" s="182"/>
      <c r="AB541" s="182"/>
    </row>
    <row r="542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215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  <c r="AA542" s="182"/>
      <c r="AB542" s="182"/>
    </row>
    <row r="543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215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  <c r="AA543" s="182"/>
      <c r="AB543" s="182"/>
    </row>
    <row r="544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215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  <c r="AA544" s="182"/>
      <c r="AB544" s="182"/>
    </row>
    <row r="54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215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  <c r="AA545" s="182"/>
      <c r="AB545" s="182"/>
    </row>
    <row r="54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215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  <c r="AA546" s="182"/>
      <c r="AB546" s="182"/>
    </row>
    <row r="547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215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  <c r="AA547" s="182"/>
      <c r="AB547" s="182"/>
    </row>
    <row r="548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215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  <c r="AA548" s="182"/>
      <c r="AB548" s="182"/>
    </row>
    <row r="549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215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  <c r="AA549" s="182"/>
      <c r="AB549" s="182"/>
    </row>
    <row r="550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215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  <c r="AA550" s="182"/>
      <c r="AB550" s="182"/>
    </row>
    <row r="55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215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  <c r="AA551" s="182"/>
      <c r="AB551" s="182"/>
    </row>
    <row r="552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215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  <c r="AA552" s="182"/>
      <c r="AB552" s="182"/>
    </row>
    <row r="553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215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  <c r="AA553" s="182"/>
      <c r="AB553" s="182"/>
    </row>
    <row r="554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215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  <c r="AA554" s="182"/>
      <c r="AB554" s="182"/>
    </row>
    <row r="55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215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  <c r="AA555" s="182"/>
      <c r="AB555" s="182"/>
    </row>
    <row r="55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215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  <c r="AA556" s="182"/>
      <c r="AB556" s="182"/>
    </row>
    <row r="557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215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  <c r="AA557" s="182"/>
      <c r="AB557" s="182"/>
    </row>
    <row r="558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215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  <c r="AA558" s="182"/>
      <c r="AB558" s="182"/>
    </row>
    <row r="559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215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  <c r="AA559" s="182"/>
      <c r="AB559" s="182"/>
    </row>
    <row r="560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215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  <c r="AA560" s="182"/>
      <c r="AB560" s="182"/>
    </row>
    <row r="56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215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  <c r="AA561" s="182"/>
      <c r="AB561" s="182"/>
    </row>
    <row r="562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215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  <c r="AA562" s="182"/>
      <c r="AB562" s="182"/>
    </row>
    <row r="563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215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  <c r="AA563" s="182"/>
      <c r="AB563" s="182"/>
    </row>
    <row r="564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215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  <c r="AA564" s="182"/>
      <c r="AB564" s="182"/>
    </row>
    <row r="56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215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  <c r="AA565" s="182"/>
      <c r="AB565" s="182"/>
    </row>
    <row r="56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215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  <c r="AA566" s="182"/>
      <c r="AB566" s="182"/>
    </row>
    <row r="567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215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  <c r="AA567" s="182"/>
      <c r="AB567" s="182"/>
    </row>
    <row r="568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215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  <c r="AA568" s="182"/>
      <c r="AB568" s="182"/>
    </row>
    <row r="569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215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  <c r="AA569" s="182"/>
      <c r="AB569" s="182"/>
    </row>
    <row r="570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215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  <c r="AA570" s="182"/>
      <c r="AB570" s="182"/>
    </row>
    <row r="57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215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  <c r="AA571" s="182"/>
      <c r="AB571" s="182"/>
    </row>
    <row r="572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215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  <c r="AA572" s="182"/>
      <c r="AB572" s="182"/>
    </row>
    <row r="573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215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  <c r="AA573" s="182"/>
      <c r="AB573" s="182"/>
    </row>
    <row r="574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215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  <c r="AA574" s="182"/>
      <c r="AB574" s="182"/>
    </row>
    <row r="5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215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  <c r="AA575" s="182"/>
      <c r="AB575" s="182"/>
    </row>
    <row r="57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215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  <c r="AA576" s="182"/>
      <c r="AB576" s="182"/>
    </row>
    <row r="577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215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  <c r="AA577" s="182"/>
      <c r="AB577" s="182"/>
    </row>
    <row r="578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215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  <c r="AA578" s="182"/>
      <c r="AB578" s="182"/>
    </row>
    <row r="579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215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  <c r="AA579" s="182"/>
      <c r="AB579" s="182"/>
    </row>
    <row r="580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215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  <c r="AA580" s="182"/>
      <c r="AB580" s="182"/>
    </row>
    <row r="58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215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  <c r="AA581" s="182"/>
      <c r="AB581" s="182"/>
    </row>
    <row r="582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215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  <c r="AA582" s="182"/>
      <c r="AB582" s="182"/>
    </row>
    <row r="583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215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  <c r="AA583" s="182"/>
      <c r="AB583" s="182"/>
    </row>
    <row r="584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215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  <c r="AA584" s="182"/>
      <c r="AB584" s="182"/>
    </row>
    <row r="58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215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  <c r="AA585" s="182"/>
      <c r="AB585" s="182"/>
    </row>
    <row r="58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215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  <c r="AA586" s="182"/>
      <c r="AB586" s="182"/>
    </row>
    <row r="587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215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  <c r="AA587" s="182"/>
      <c r="AB587" s="182"/>
    </row>
    <row r="588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215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  <c r="AA588" s="182"/>
      <c r="AB588" s="182"/>
    </row>
    <row r="589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215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  <c r="AA589" s="182"/>
      <c r="AB589" s="182"/>
    </row>
    <row r="590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215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  <c r="AA590" s="182"/>
      <c r="AB590" s="182"/>
    </row>
    <row r="59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215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  <c r="AA591" s="182"/>
      <c r="AB591" s="182"/>
    </row>
    <row r="592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215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  <c r="AA592" s="182"/>
      <c r="AB592" s="182"/>
    </row>
    <row r="593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215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  <c r="AA593" s="182"/>
      <c r="AB593" s="182"/>
    </row>
    <row r="594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215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  <c r="AA594" s="182"/>
      <c r="AB594" s="182"/>
    </row>
    <row r="59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215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  <c r="AA595" s="182"/>
      <c r="AB595" s="182"/>
    </row>
    <row r="59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215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  <c r="AA596" s="182"/>
      <c r="AB596" s="182"/>
    </row>
    <row r="597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215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  <c r="AA597" s="182"/>
      <c r="AB597" s="182"/>
    </row>
    <row r="598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215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  <c r="AA598" s="182"/>
      <c r="AB598" s="182"/>
    </row>
    <row r="599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215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  <c r="AA599" s="182"/>
      <c r="AB599" s="182"/>
    </row>
    <row r="600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215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  <c r="AA600" s="182"/>
      <c r="AB600" s="182"/>
    </row>
    <row r="60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215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  <c r="AA601" s="182"/>
      <c r="AB601" s="182"/>
    </row>
    <row r="602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215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  <c r="AA602" s="182"/>
      <c r="AB602" s="182"/>
    </row>
    <row r="603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215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  <c r="AA603" s="182"/>
      <c r="AB603" s="182"/>
    </row>
    <row r="604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215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  <c r="AA604" s="182"/>
      <c r="AB604" s="182"/>
    </row>
    <row r="60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215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  <c r="AA605" s="182"/>
      <c r="AB605" s="182"/>
    </row>
    <row r="60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215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  <c r="AA606" s="182"/>
      <c r="AB606" s="182"/>
    </row>
    <row r="607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215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  <c r="AA607" s="182"/>
      <c r="AB607" s="182"/>
    </row>
    <row r="608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215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  <c r="AA608" s="182"/>
      <c r="AB608" s="182"/>
    </row>
    <row r="609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215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  <c r="AA609" s="182"/>
      <c r="AB609" s="182"/>
    </row>
    <row r="610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215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  <c r="AA610" s="182"/>
      <c r="AB610" s="182"/>
    </row>
    <row r="61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215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  <c r="AA611" s="182"/>
      <c r="AB611" s="182"/>
    </row>
    <row r="612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215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  <c r="AA612" s="182"/>
      <c r="AB612" s="182"/>
    </row>
    <row r="613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215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  <c r="AA613" s="182"/>
      <c r="AB613" s="182"/>
    </row>
    <row r="614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215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  <c r="AA614" s="182"/>
      <c r="AB614" s="182"/>
    </row>
    <row r="61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215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  <c r="AA615" s="182"/>
      <c r="AB615" s="182"/>
    </row>
    <row r="61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215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  <c r="AA616" s="182"/>
      <c r="AB616" s="182"/>
    </row>
    <row r="617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215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  <c r="AA617" s="182"/>
      <c r="AB617" s="182"/>
    </row>
    <row r="618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215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  <c r="AA618" s="182"/>
      <c r="AB618" s="182"/>
    </row>
    <row r="619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215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  <c r="AA619" s="182"/>
      <c r="AB619" s="182"/>
    </row>
    <row r="620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215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  <c r="AA620" s="182"/>
      <c r="AB620" s="182"/>
    </row>
    <row r="62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215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  <c r="AA621" s="182"/>
      <c r="AB621" s="182"/>
    </row>
    <row r="622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215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  <c r="AA622" s="182"/>
      <c r="AB622" s="182"/>
    </row>
    <row r="623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215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  <c r="AA623" s="182"/>
      <c r="AB623" s="182"/>
    </row>
    <row r="624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215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  <c r="AA624" s="182"/>
      <c r="AB624" s="182"/>
    </row>
    <row r="62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215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  <c r="AA625" s="182"/>
      <c r="AB625" s="182"/>
    </row>
    <row r="6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215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  <c r="AA626" s="182"/>
      <c r="AB626" s="182"/>
    </row>
    <row r="627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215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  <c r="AA627" s="182"/>
      <c r="AB627" s="182"/>
    </row>
    <row r="628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215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  <c r="AA628" s="182"/>
      <c r="AB628" s="182"/>
    </row>
    <row r="629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215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  <c r="AA629" s="182"/>
      <c r="AB629" s="182"/>
    </row>
    <row r="630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215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  <c r="AA630" s="182"/>
      <c r="AB630" s="182"/>
    </row>
    <row r="63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215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  <c r="AA631" s="182"/>
      <c r="AB631" s="182"/>
    </row>
    <row r="632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215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  <c r="AA632" s="182"/>
      <c r="AB632" s="182"/>
    </row>
    <row r="633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215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  <c r="AA633" s="182"/>
      <c r="AB633" s="182"/>
    </row>
    <row r="634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215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  <c r="AA634" s="182"/>
      <c r="AB634" s="182"/>
    </row>
    <row r="63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215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  <c r="AA635" s="182"/>
      <c r="AB635" s="182"/>
    </row>
    <row r="63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215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  <c r="AA636" s="182"/>
      <c r="AB636" s="182"/>
    </row>
    <row r="637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215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  <c r="AA637" s="182"/>
      <c r="AB637" s="182"/>
    </row>
    <row r="638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215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  <c r="AA638" s="182"/>
      <c r="AB638" s="182"/>
    </row>
    <row r="639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215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  <c r="AA639" s="182"/>
      <c r="AB639" s="182"/>
    </row>
    <row r="640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215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  <c r="AA640" s="182"/>
      <c r="AB640" s="182"/>
    </row>
    <row r="64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215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  <c r="AA641" s="182"/>
      <c r="AB641" s="182"/>
    </row>
    <row r="642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215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  <c r="AA642" s="182"/>
      <c r="AB642" s="182"/>
    </row>
    <row r="643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215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  <c r="AA643" s="182"/>
      <c r="AB643" s="182"/>
    </row>
    <row r="644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215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  <c r="AA644" s="182"/>
      <c r="AB644" s="182"/>
    </row>
    <row r="64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215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  <c r="AA645" s="182"/>
      <c r="AB645" s="182"/>
    </row>
    <row r="64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215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  <c r="AA646" s="182"/>
      <c r="AB646" s="182"/>
    </row>
    <row r="647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215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  <c r="AA647" s="182"/>
      <c r="AB647" s="182"/>
    </row>
    <row r="648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215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  <c r="AA648" s="182"/>
      <c r="AB648" s="182"/>
    </row>
    <row r="649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215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  <c r="AA649" s="182"/>
      <c r="AB649" s="182"/>
    </row>
    <row r="650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215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  <c r="AA650" s="182"/>
      <c r="AB650" s="182"/>
    </row>
    <row r="65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215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  <c r="AA651" s="182"/>
      <c r="AB651" s="182"/>
    </row>
    <row r="652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215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  <c r="AA652" s="182"/>
      <c r="AB652" s="182"/>
    </row>
    <row r="653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215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  <c r="AA653" s="182"/>
      <c r="AB653" s="182"/>
    </row>
    <row r="654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215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  <c r="AA654" s="182"/>
      <c r="AB654" s="182"/>
    </row>
    <row r="65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215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  <c r="AA655" s="182"/>
      <c r="AB655" s="182"/>
    </row>
    <row r="65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215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  <c r="AA656" s="182"/>
      <c r="AB656" s="182"/>
    </row>
    <row r="657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215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  <c r="AA657" s="182"/>
      <c r="AB657" s="182"/>
    </row>
    <row r="658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215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  <c r="AA658" s="182"/>
      <c r="AB658" s="182"/>
    </row>
    <row r="659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215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  <c r="AA659" s="182"/>
      <c r="AB659" s="182"/>
    </row>
    <row r="660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215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  <c r="AA660" s="182"/>
      <c r="AB660" s="182"/>
    </row>
    <row r="66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215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  <c r="AA661" s="182"/>
      <c r="AB661" s="182"/>
    </row>
    <row r="662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215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  <c r="AA662" s="182"/>
      <c r="AB662" s="182"/>
    </row>
    <row r="663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215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  <c r="AA663" s="182"/>
      <c r="AB663" s="182"/>
    </row>
    <row r="664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215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  <c r="AA664" s="182"/>
      <c r="AB664" s="182"/>
    </row>
    <row r="66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215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  <c r="AA665" s="182"/>
      <c r="AB665" s="182"/>
    </row>
    <row r="66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215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  <c r="AA666" s="182"/>
      <c r="AB666" s="182"/>
    </row>
    <row r="667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215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  <c r="AA667" s="182"/>
      <c r="AB667" s="182"/>
    </row>
    <row r="668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215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  <c r="AA668" s="182"/>
      <c r="AB668" s="182"/>
    </row>
    <row r="669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215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  <c r="AA669" s="182"/>
      <c r="AB669" s="182"/>
    </row>
    <row r="670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215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  <c r="AA670" s="182"/>
      <c r="AB670" s="182"/>
    </row>
    <row r="67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215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  <c r="AA671" s="182"/>
      <c r="AB671" s="182"/>
    </row>
    <row r="672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215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  <c r="AA672" s="182"/>
      <c r="AB672" s="182"/>
    </row>
    <row r="673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215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  <c r="AA673" s="182"/>
      <c r="AB673" s="182"/>
    </row>
    <row r="674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215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  <c r="AA674" s="182"/>
      <c r="AB674" s="182"/>
    </row>
    <row r="6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215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  <c r="AA675" s="182"/>
      <c r="AB675" s="182"/>
    </row>
    <row r="67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215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  <c r="AA676" s="182"/>
      <c r="AB676" s="182"/>
    </row>
    <row r="677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215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  <c r="AA677" s="182"/>
      <c r="AB677" s="182"/>
    </row>
    <row r="678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215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  <c r="AA678" s="182"/>
      <c r="AB678" s="182"/>
    </row>
    <row r="679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215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  <c r="AA679" s="182"/>
      <c r="AB679" s="182"/>
    </row>
    <row r="680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215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  <c r="AA680" s="182"/>
      <c r="AB680" s="182"/>
    </row>
    <row r="68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215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  <c r="AA681" s="182"/>
      <c r="AB681" s="182"/>
    </row>
    <row r="682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215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  <c r="AA682" s="182"/>
      <c r="AB682" s="182"/>
    </row>
    <row r="683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215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  <c r="AA683" s="182"/>
      <c r="AB683" s="182"/>
    </row>
    <row r="684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215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  <c r="AA684" s="182"/>
      <c r="AB684" s="182"/>
    </row>
    <row r="68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215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  <c r="AA685" s="182"/>
      <c r="AB685" s="182"/>
    </row>
    <row r="68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215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  <c r="AA686" s="182"/>
      <c r="AB686" s="182"/>
    </row>
    <row r="687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215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  <c r="AA687" s="182"/>
      <c r="AB687" s="182"/>
    </row>
    <row r="688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215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  <c r="AA688" s="182"/>
      <c r="AB688" s="182"/>
    </row>
    <row r="689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215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  <c r="AA689" s="182"/>
      <c r="AB689" s="182"/>
    </row>
    <row r="690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215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  <c r="AA690" s="182"/>
      <c r="AB690" s="182"/>
    </row>
    <row r="69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215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  <c r="AA691" s="182"/>
      <c r="AB691" s="182"/>
    </row>
    <row r="692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215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  <c r="AA692" s="182"/>
      <c r="AB692" s="182"/>
    </row>
    <row r="693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215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  <c r="AA693" s="182"/>
      <c r="AB693" s="182"/>
    </row>
    <row r="694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215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  <c r="AA694" s="182"/>
      <c r="AB694" s="182"/>
    </row>
    <row r="69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215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  <c r="AA695" s="182"/>
      <c r="AB695" s="182"/>
    </row>
    <row r="69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215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  <c r="AA696" s="182"/>
      <c r="AB696" s="182"/>
    </row>
    <row r="697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215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  <c r="AA697" s="182"/>
      <c r="AB697" s="182"/>
    </row>
    <row r="698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215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  <c r="AA698" s="182"/>
      <c r="AB698" s="182"/>
    </row>
    <row r="699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215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  <c r="AA699" s="182"/>
      <c r="AB699" s="182"/>
    </row>
    <row r="700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215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  <c r="AA700" s="182"/>
      <c r="AB700" s="182"/>
    </row>
    <row r="70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215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  <c r="AA701" s="182"/>
      <c r="AB701" s="182"/>
    </row>
    <row r="702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215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  <c r="AA702" s="182"/>
      <c r="AB702" s="182"/>
    </row>
    <row r="703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215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  <c r="AA703" s="182"/>
      <c r="AB703" s="182"/>
    </row>
    <row r="704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215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  <c r="AA704" s="182"/>
      <c r="AB704" s="182"/>
    </row>
    <row r="70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215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  <c r="AA705" s="182"/>
      <c r="AB705" s="182"/>
    </row>
    <row r="70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215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  <c r="AA706" s="182"/>
      <c r="AB706" s="182"/>
    </row>
    <row r="707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215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  <c r="AA707" s="182"/>
      <c r="AB707" s="182"/>
    </row>
    <row r="708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215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  <c r="AA708" s="182"/>
      <c r="AB708" s="182"/>
    </row>
    <row r="709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215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  <c r="AA709" s="182"/>
      <c r="AB709" s="182"/>
    </row>
    <row r="710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215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  <c r="AA710" s="182"/>
      <c r="AB710" s="182"/>
    </row>
    <row r="71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215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  <c r="AA711" s="182"/>
      <c r="AB711" s="182"/>
    </row>
    <row r="712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215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  <c r="AA712" s="182"/>
      <c r="AB712" s="182"/>
    </row>
    <row r="713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215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  <c r="AA713" s="182"/>
      <c r="AB713" s="182"/>
    </row>
    <row r="714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215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  <c r="AA714" s="182"/>
      <c r="AB714" s="182"/>
    </row>
    <row r="71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215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  <c r="AA715" s="182"/>
      <c r="AB715" s="182"/>
    </row>
    <row r="71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215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  <c r="AA716" s="182"/>
      <c r="AB716" s="182"/>
    </row>
    <row r="717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215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  <c r="AA717" s="182"/>
      <c r="AB717" s="182"/>
    </row>
    <row r="718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215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  <c r="AA718" s="182"/>
      <c r="AB718" s="182"/>
    </row>
    <row r="719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215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  <c r="AA719" s="182"/>
      <c r="AB719" s="182"/>
    </row>
    <row r="720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215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  <c r="AA720" s="182"/>
      <c r="AB720" s="182"/>
    </row>
    <row r="72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215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  <c r="AA721" s="182"/>
      <c r="AB721" s="182"/>
    </row>
    <row r="722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215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  <c r="AA722" s="182"/>
      <c r="AB722" s="182"/>
    </row>
    <row r="723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215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  <c r="AA723" s="182"/>
      <c r="AB723" s="182"/>
    </row>
    <row r="724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215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  <c r="AA724" s="182"/>
      <c r="AB724" s="182"/>
    </row>
    <row r="72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215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  <c r="AA725" s="182"/>
      <c r="AB725" s="182"/>
    </row>
    <row r="7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215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  <c r="AA726" s="182"/>
      <c r="AB726" s="182"/>
    </row>
    <row r="727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215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  <c r="AA727" s="182"/>
      <c r="AB727" s="182"/>
    </row>
    <row r="728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215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  <c r="AA728" s="182"/>
      <c r="AB728" s="182"/>
    </row>
    <row r="729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215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  <c r="AA729" s="182"/>
      <c r="AB729" s="182"/>
    </row>
    <row r="730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215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  <c r="AA730" s="182"/>
      <c r="AB730" s="182"/>
    </row>
    <row r="73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215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  <c r="AA731" s="182"/>
      <c r="AB731" s="182"/>
    </row>
    <row r="732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215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  <c r="AA732" s="182"/>
      <c r="AB732" s="182"/>
    </row>
    <row r="733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215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  <c r="AA733" s="182"/>
      <c r="AB733" s="182"/>
    </row>
    <row r="734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215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  <c r="AA734" s="182"/>
      <c r="AB734" s="182"/>
    </row>
    <row r="73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215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  <c r="AA735" s="182"/>
      <c r="AB735" s="182"/>
    </row>
    <row r="73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215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  <c r="AA736" s="182"/>
      <c r="AB736" s="182"/>
    </row>
    <row r="737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215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  <c r="AA737" s="182"/>
      <c r="AB737" s="182"/>
    </row>
    <row r="738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215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  <c r="AA738" s="182"/>
      <c r="AB738" s="182"/>
    </row>
    <row r="739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215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  <c r="AA739" s="182"/>
      <c r="AB739" s="182"/>
    </row>
    <row r="740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215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  <c r="AA740" s="182"/>
      <c r="AB740" s="182"/>
    </row>
    <row r="74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215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  <c r="AA741" s="182"/>
      <c r="AB741" s="182"/>
    </row>
    <row r="742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215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  <c r="AA742" s="182"/>
      <c r="AB742" s="182"/>
    </row>
    <row r="743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215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  <c r="AA743" s="182"/>
      <c r="AB743" s="182"/>
    </row>
    <row r="744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215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  <c r="AA744" s="182"/>
      <c r="AB744" s="182"/>
    </row>
    <row r="74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215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  <c r="AA745" s="182"/>
      <c r="AB745" s="182"/>
    </row>
    <row r="74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215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  <c r="AA746" s="182"/>
      <c r="AB746" s="182"/>
    </row>
    <row r="747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215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  <c r="AA747" s="182"/>
      <c r="AB747" s="182"/>
    </row>
    <row r="748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215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  <c r="AA748" s="182"/>
      <c r="AB748" s="182"/>
    </row>
    <row r="749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215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  <c r="AA749" s="182"/>
      <c r="AB749" s="182"/>
    </row>
    <row r="750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215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  <c r="AA750" s="182"/>
      <c r="AB750" s="182"/>
    </row>
    <row r="75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215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  <c r="AA751" s="182"/>
      <c r="AB751" s="182"/>
    </row>
    <row r="752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215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  <c r="AA752" s="182"/>
      <c r="AB752" s="182"/>
    </row>
    <row r="753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215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  <c r="AA753" s="182"/>
      <c r="AB753" s="182"/>
    </row>
    <row r="754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215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  <c r="AA754" s="182"/>
      <c r="AB754" s="182"/>
    </row>
    <row r="75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215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  <c r="AA755" s="182"/>
      <c r="AB755" s="182"/>
    </row>
    <row r="75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215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  <c r="AA756" s="182"/>
      <c r="AB756" s="182"/>
    </row>
    <row r="757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215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  <c r="AA757" s="182"/>
      <c r="AB757" s="182"/>
    </row>
    <row r="758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215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  <c r="AA758" s="182"/>
      <c r="AB758" s="182"/>
    </row>
    <row r="759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215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  <c r="AA759" s="182"/>
      <c r="AB759" s="182"/>
    </row>
    <row r="760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215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  <c r="AA760" s="182"/>
      <c r="AB760" s="182"/>
    </row>
    <row r="76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215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  <c r="AA761" s="182"/>
      <c r="AB761" s="182"/>
    </row>
    <row r="762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215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  <c r="AA762" s="182"/>
      <c r="AB762" s="182"/>
    </row>
    <row r="763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215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  <c r="AA763" s="182"/>
      <c r="AB763" s="182"/>
    </row>
    <row r="764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215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  <c r="AA764" s="182"/>
      <c r="AB764" s="182"/>
    </row>
    <row r="76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215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  <c r="AA765" s="182"/>
      <c r="AB765" s="182"/>
    </row>
    <row r="76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215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  <c r="AA766" s="182"/>
      <c r="AB766" s="182"/>
    </row>
    <row r="767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215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  <c r="AA767" s="182"/>
      <c r="AB767" s="182"/>
    </row>
    <row r="768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215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  <c r="AA768" s="182"/>
      <c r="AB768" s="182"/>
    </row>
    <row r="769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215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  <c r="AA769" s="182"/>
      <c r="AB769" s="182"/>
    </row>
    <row r="770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215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  <c r="AA770" s="182"/>
      <c r="AB770" s="182"/>
    </row>
    <row r="77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215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  <c r="AA771" s="182"/>
      <c r="AB771" s="182"/>
    </row>
    <row r="772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215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  <c r="AA772" s="182"/>
      <c r="AB772" s="182"/>
    </row>
    <row r="773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215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  <c r="AA773" s="182"/>
      <c r="AB773" s="182"/>
    </row>
    <row r="774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215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  <c r="AA774" s="182"/>
      <c r="AB774" s="182"/>
    </row>
    <row r="7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215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  <c r="AA775" s="182"/>
      <c r="AB775" s="182"/>
    </row>
    <row r="77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215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  <c r="AA776" s="182"/>
      <c r="AB776" s="182"/>
    </row>
    <row r="777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215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  <c r="AA777" s="182"/>
      <c r="AB777" s="182"/>
    </row>
    <row r="778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215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  <c r="AA778" s="182"/>
      <c r="AB778" s="182"/>
    </row>
    <row r="779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215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  <c r="AA779" s="182"/>
      <c r="AB779" s="182"/>
    </row>
    <row r="780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215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  <c r="AA780" s="182"/>
      <c r="AB780" s="182"/>
    </row>
    <row r="78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215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  <c r="AA781" s="182"/>
      <c r="AB781" s="182"/>
    </row>
    <row r="782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215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  <c r="AA782" s="182"/>
      <c r="AB782" s="182"/>
    </row>
    <row r="783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215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  <c r="AA783" s="182"/>
      <c r="AB783" s="182"/>
    </row>
    <row r="784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215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  <c r="AA784" s="182"/>
      <c r="AB784" s="182"/>
    </row>
    <row r="78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215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  <c r="AA785" s="182"/>
      <c r="AB785" s="182"/>
    </row>
    <row r="78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215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  <c r="AA786" s="182"/>
      <c r="AB786" s="182"/>
    </row>
    <row r="787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215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  <c r="AA787" s="182"/>
      <c r="AB787" s="182"/>
    </row>
    <row r="788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215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  <c r="AA788" s="182"/>
      <c r="AB788" s="182"/>
    </row>
    <row r="789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215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  <c r="AA789" s="182"/>
      <c r="AB789" s="182"/>
    </row>
    <row r="790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215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  <c r="AA790" s="182"/>
      <c r="AB790" s="182"/>
    </row>
    <row r="79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215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  <c r="AA791" s="182"/>
      <c r="AB791" s="182"/>
    </row>
    <row r="792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215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  <c r="AA792" s="182"/>
      <c r="AB792" s="182"/>
    </row>
    <row r="793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215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  <c r="AA793" s="182"/>
      <c r="AB793" s="182"/>
    </row>
    <row r="794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215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  <c r="AA794" s="182"/>
      <c r="AB794" s="182"/>
    </row>
    <row r="79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215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  <c r="AA795" s="182"/>
      <c r="AB795" s="182"/>
    </row>
    <row r="79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215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  <c r="AA796" s="182"/>
      <c r="AB796" s="182"/>
    </row>
    <row r="797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215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  <c r="AA797" s="182"/>
      <c r="AB797" s="182"/>
    </row>
    <row r="798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215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  <c r="AA798" s="182"/>
      <c r="AB798" s="182"/>
    </row>
    <row r="799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215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  <c r="AA799" s="182"/>
      <c r="AB799" s="182"/>
    </row>
    <row r="800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215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  <c r="AA800" s="182"/>
      <c r="AB800" s="182"/>
    </row>
    <row r="80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215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  <c r="AA801" s="182"/>
      <c r="AB801" s="182"/>
    </row>
    <row r="802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215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  <c r="AA802" s="182"/>
      <c r="AB802" s="182"/>
    </row>
    <row r="803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215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  <c r="AA803" s="182"/>
      <c r="AB803" s="182"/>
    </row>
    <row r="804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215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  <c r="AA804" s="182"/>
      <c r="AB804" s="182"/>
    </row>
    <row r="80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215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  <c r="AA805" s="182"/>
      <c r="AB805" s="182"/>
    </row>
    <row r="80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215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  <c r="AA806" s="182"/>
      <c r="AB806" s="182"/>
    </row>
    <row r="807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215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  <c r="AA807" s="182"/>
      <c r="AB807" s="182"/>
    </row>
    <row r="808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215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  <c r="AA808" s="182"/>
      <c r="AB808" s="182"/>
    </row>
    <row r="809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215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  <c r="AA809" s="182"/>
      <c r="AB809" s="182"/>
    </row>
    <row r="810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215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  <c r="AA810" s="182"/>
      <c r="AB810" s="182"/>
    </row>
    <row r="81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215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  <c r="AA811" s="182"/>
      <c r="AB811" s="182"/>
    </row>
    <row r="812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215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  <c r="AA812" s="182"/>
      <c r="AB812" s="182"/>
    </row>
    <row r="813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215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  <c r="AA813" s="182"/>
      <c r="AB813" s="182"/>
    </row>
    <row r="814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215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  <c r="AA814" s="182"/>
      <c r="AB814" s="182"/>
    </row>
    <row r="81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215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  <c r="AA815" s="182"/>
      <c r="AB815" s="182"/>
    </row>
    <row r="81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215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  <c r="AA816" s="182"/>
      <c r="AB816" s="182"/>
    </row>
    <row r="817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215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  <c r="AA817" s="182"/>
      <c r="AB817" s="182"/>
    </row>
    <row r="818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215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  <c r="AA818" s="182"/>
      <c r="AB818" s="182"/>
    </row>
    <row r="819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215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  <c r="AA819" s="182"/>
      <c r="AB819" s="182"/>
    </row>
    <row r="820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215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  <c r="AA820" s="182"/>
      <c r="AB820" s="182"/>
    </row>
    <row r="82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215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  <c r="AA821" s="182"/>
      <c r="AB821" s="182"/>
    </row>
    <row r="822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215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  <c r="AA822" s="182"/>
      <c r="AB822" s="182"/>
    </row>
    <row r="823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215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  <c r="AA823" s="182"/>
      <c r="AB823" s="182"/>
    </row>
    <row r="824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215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  <c r="AA824" s="182"/>
      <c r="AB824" s="182"/>
    </row>
    <row r="82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215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  <c r="AA825" s="182"/>
      <c r="AB825" s="182"/>
    </row>
    <row r="8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215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  <c r="AA826" s="182"/>
      <c r="AB826" s="182"/>
    </row>
    <row r="827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215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  <c r="AA827" s="182"/>
      <c r="AB827" s="182"/>
    </row>
    <row r="828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215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  <c r="AA828" s="182"/>
      <c r="AB828" s="182"/>
    </row>
    <row r="829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215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  <c r="AA829" s="182"/>
      <c r="AB829" s="182"/>
    </row>
    <row r="830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215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  <c r="AA830" s="182"/>
      <c r="AB830" s="182"/>
    </row>
    <row r="83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215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  <c r="AA831" s="182"/>
      <c r="AB831" s="182"/>
    </row>
    <row r="832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215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  <c r="AA832" s="182"/>
      <c r="AB832" s="182"/>
    </row>
    <row r="833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215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  <c r="AA833" s="182"/>
      <c r="AB833" s="182"/>
    </row>
    <row r="834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215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  <c r="AA834" s="182"/>
      <c r="AB834" s="182"/>
    </row>
    <row r="83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215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  <c r="AA835" s="182"/>
      <c r="AB835" s="182"/>
    </row>
    <row r="83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215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  <c r="AA836" s="182"/>
      <c r="AB836" s="182"/>
    </row>
    <row r="837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215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  <c r="AA837" s="182"/>
      <c r="AB837" s="182"/>
    </row>
    <row r="838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215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  <c r="AA838" s="182"/>
      <c r="AB838" s="182"/>
    </row>
    <row r="839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215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  <c r="AA839" s="182"/>
      <c r="AB839" s="182"/>
    </row>
    <row r="840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215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  <c r="AA840" s="182"/>
      <c r="AB840" s="182"/>
    </row>
    <row r="84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215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  <c r="AA841" s="182"/>
      <c r="AB841" s="182"/>
    </row>
    <row r="842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215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  <c r="AA842" s="182"/>
      <c r="AB842" s="182"/>
    </row>
    <row r="843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215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  <c r="AA843" s="182"/>
      <c r="AB843" s="182"/>
    </row>
    <row r="844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215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  <c r="AA844" s="182"/>
      <c r="AB844" s="182"/>
    </row>
    <row r="84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215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  <c r="AA845" s="182"/>
      <c r="AB845" s="182"/>
    </row>
    <row r="84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215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  <c r="AA846" s="182"/>
      <c r="AB846" s="182"/>
    </row>
    <row r="847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215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  <c r="AA847" s="182"/>
      <c r="AB847" s="182"/>
    </row>
    <row r="848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215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  <c r="AA848" s="182"/>
      <c r="AB848" s="182"/>
    </row>
    <row r="849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215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  <c r="AA849" s="182"/>
      <c r="AB849" s="182"/>
    </row>
    <row r="850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215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  <c r="AA850" s="182"/>
      <c r="AB850" s="182"/>
    </row>
    <row r="85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215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  <c r="AA851" s="182"/>
      <c r="AB851" s="182"/>
    </row>
    <row r="852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215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  <c r="AA852" s="182"/>
      <c r="AB852" s="182"/>
    </row>
    <row r="853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215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  <c r="AA853" s="182"/>
      <c r="AB853" s="182"/>
    </row>
    <row r="854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215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  <c r="AA854" s="182"/>
      <c r="AB854" s="182"/>
    </row>
    <row r="85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215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  <c r="AA855" s="182"/>
      <c r="AB855" s="182"/>
    </row>
    <row r="85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215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  <c r="AA856" s="182"/>
      <c r="AB856" s="182"/>
    </row>
    <row r="857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215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  <c r="AA857" s="182"/>
      <c r="AB857" s="182"/>
    </row>
    <row r="858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215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  <c r="AA858" s="182"/>
      <c r="AB858" s="182"/>
    </row>
    <row r="859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215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  <c r="AA859" s="182"/>
      <c r="AB859" s="182"/>
    </row>
    <row r="860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215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  <c r="AA860" s="182"/>
      <c r="AB860" s="182"/>
    </row>
    <row r="86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215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  <c r="AA861" s="182"/>
      <c r="AB861" s="182"/>
    </row>
    <row r="862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215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  <c r="AA862" s="182"/>
      <c r="AB862" s="182"/>
    </row>
    <row r="863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215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  <c r="AA863" s="182"/>
      <c r="AB863" s="182"/>
    </row>
    <row r="864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215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  <c r="AA864" s="182"/>
      <c r="AB864" s="182"/>
    </row>
    <row r="86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215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  <c r="AA865" s="182"/>
      <c r="AB865" s="182"/>
    </row>
    <row r="86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215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  <c r="AA866" s="182"/>
      <c r="AB866" s="182"/>
    </row>
    <row r="867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215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  <c r="AA867" s="182"/>
      <c r="AB867" s="182"/>
    </row>
    <row r="868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215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  <c r="AA868" s="182"/>
      <c r="AB868" s="182"/>
    </row>
    <row r="869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215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  <c r="AA869" s="182"/>
      <c r="AB869" s="182"/>
    </row>
    <row r="870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215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  <c r="AA870" s="182"/>
      <c r="AB870" s="182"/>
    </row>
    <row r="87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215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  <c r="AA871" s="182"/>
      <c r="AB871" s="182"/>
    </row>
    <row r="872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215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  <c r="AA872" s="182"/>
      <c r="AB872" s="182"/>
    </row>
    <row r="873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215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  <c r="AA873" s="182"/>
      <c r="AB873" s="182"/>
    </row>
    <row r="874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215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  <c r="AA874" s="182"/>
      <c r="AB874" s="182"/>
    </row>
    <row r="8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215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  <c r="AA875" s="182"/>
      <c r="AB875" s="182"/>
    </row>
    <row r="87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215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  <c r="AA876" s="182"/>
      <c r="AB876" s="182"/>
    </row>
    <row r="877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215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  <c r="AA877" s="182"/>
      <c r="AB877" s="182"/>
    </row>
    <row r="878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215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  <c r="AA878" s="182"/>
      <c r="AB878" s="182"/>
    </row>
    <row r="879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215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  <c r="AA879" s="182"/>
      <c r="AB879" s="182"/>
    </row>
    <row r="880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215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  <c r="AA880" s="182"/>
      <c r="AB880" s="182"/>
    </row>
    <row r="88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215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  <c r="AA881" s="182"/>
      <c r="AB881" s="182"/>
    </row>
    <row r="882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215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  <c r="AA882" s="182"/>
      <c r="AB882" s="182"/>
    </row>
    <row r="883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215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  <c r="AA883" s="182"/>
      <c r="AB883" s="182"/>
    </row>
    <row r="884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215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  <c r="AA884" s="182"/>
      <c r="AB884" s="182"/>
    </row>
    <row r="88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215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  <c r="AA885" s="182"/>
      <c r="AB885" s="182"/>
    </row>
    <row r="88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215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  <c r="AA886" s="182"/>
      <c r="AB886" s="182"/>
    </row>
    <row r="887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215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  <c r="AA887" s="182"/>
      <c r="AB887" s="182"/>
    </row>
    <row r="888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215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  <c r="AA888" s="182"/>
      <c r="AB888" s="182"/>
    </row>
    <row r="889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215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  <c r="AA889" s="182"/>
      <c r="AB889" s="182"/>
    </row>
    <row r="890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215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  <c r="AA890" s="182"/>
      <c r="AB890" s="182"/>
    </row>
    <row r="89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215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  <c r="AA891" s="182"/>
      <c r="AB891" s="182"/>
    </row>
    <row r="892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215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  <c r="AA892" s="182"/>
      <c r="AB892" s="182"/>
    </row>
    <row r="893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215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  <c r="AA893" s="182"/>
      <c r="AB893" s="182"/>
    </row>
    <row r="894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215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  <c r="AA894" s="182"/>
      <c r="AB894" s="182"/>
    </row>
    <row r="89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215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  <c r="AA895" s="182"/>
      <c r="AB895" s="182"/>
    </row>
    <row r="89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215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  <c r="AA896" s="182"/>
      <c r="AB896" s="182"/>
    </row>
    <row r="897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215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  <c r="AA897" s="182"/>
      <c r="AB897" s="182"/>
    </row>
    <row r="898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215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  <c r="AA898" s="182"/>
      <c r="AB898" s="182"/>
    </row>
    <row r="899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215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  <c r="AA899" s="182"/>
      <c r="AB899" s="182"/>
    </row>
    <row r="900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215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  <c r="AA900" s="182"/>
      <c r="AB900" s="182"/>
    </row>
    <row r="90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215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  <c r="AA901" s="182"/>
      <c r="AB901" s="182"/>
    </row>
    <row r="902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215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  <c r="AA902" s="182"/>
      <c r="AB902" s="182"/>
    </row>
    <row r="903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215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  <c r="AA903" s="182"/>
      <c r="AB903" s="182"/>
    </row>
    <row r="904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215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  <c r="AA904" s="182"/>
      <c r="AB904" s="182"/>
    </row>
    <row r="90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215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  <c r="AA905" s="182"/>
      <c r="AB905" s="182"/>
    </row>
    <row r="90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215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  <c r="AA906" s="182"/>
      <c r="AB906" s="182"/>
    </row>
    <row r="907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215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  <c r="AA907" s="182"/>
      <c r="AB907" s="182"/>
    </row>
    <row r="908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215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  <c r="AA908" s="182"/>
      <c r="AB908" s="182"/>
    </row>
    <row r="909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215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  <c r="AA909" s="182"/>
      <c r="AB909" s="182"/>
    </row>
    <row r="910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215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  <c r="AA910" s="182"/>
      <c r="AB910" s="182"/>
    </row>
    <row r="91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215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  <c r="AA911" s="182"/>
      <c r="AB911" s="182"/>
    </row>
    <row r="912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215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  <c r="AA912" s="182"/>
      <c r="AB912" s="182"/>
    </row>
    <row r="913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215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  <c r="AA913" s="182"/>
      <c r="AB913" s="182"/>
    </row>
    <row r="914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215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  <c r="AA914" s="182"/>
      <c r="AB914" s="182"/>
    </row>
    <row r="91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215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  <c r="AA915" s="182"/>
      <c r="AB915" s="182"/>
    </row>
    <row r="91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215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  <c r="AA916" s="182"/>
      <c r="AB916" s="182"/>
    </row>
    <row r="917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215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  <c r="AA917" s="182"/>
      <c r="AB917" s="182"/>
    </row>
    <row r="918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215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  <c r="AA918" s="182"/>
      <c r="AB918" s="182"/>
    </row>
    <row r="919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215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  <c r="AA919" s="182"/>
      <c r="AB919" s="182"/>
    </row>
    <row r="920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215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  <c r="AA920" s="182"/>
      <c r="AB920" s="182"/>
    </row>
    <row r="92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215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  <c r="AA921" s="182"/>
      <c r="AB921" s="182"/>
    </row>
    <row r="922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215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  <c r="AA922" s="182"/>
      <c r="AB922" s="182"/>
    </row>
    <row r="923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215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  <c r="AA923" s="182"/>
      <c r="AB923" s="182"/>
    </row>
    <row r="924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215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  <c r="AA924" s="182"/>
      <c r="AB924" s="182"/>
    </row>
    <row r="92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215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  <c r="AA925" s="182"/>
      <c r="AB925" s="182"/>
    </row>
    <row r="9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215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  <c r="AA926" s="182"/>
      <c r="AB926" s="182"/>
    </row>
    <row r="927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215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  <c r="AA927" s="182"/>
      <c r="AB927" s="182"/>
    </row>
    <row r="928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215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  <c r="AA928" s="182"/>
      <c r="AB928" s="182"/>
    </row>
    <row r="929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215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  <c r="AA929" s="182"/>
      <c r="AB929" s="182"/>
    </row>
    <row r="930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215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  <c r="AA930" s="182"/>
      <c r="AB930" s="182"/>
    </row>
    <row r="93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215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  <c r="AA931" s="182"/>
      <c r="AB931" s="182"/>
    </row>
    <row r="932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215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  <c r="AA932" s="182"/>
      <c r="AB932" s="182"/>
    </row>
    <row r="933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215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  <c r="AA933" s="182"/>
      <c r="AB933" s="182"/>
    </row>
    <row r="934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215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  <c r="AA934" s="182"/>
      <c r="AB934" s="182"/>
    </row>
    <row r="93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215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  <c r="AA935" s="182"/>
      <c r="AB935" s="182"/>
    </row>
    <row r="93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M936" s="182"/>
      <c r="N936" s="182"/>
      <c r="O936" s="182"/>
      <c r="P936" s="215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  <c r="AA936" s="182"/>
      <c r="AB936" s="182"/>
    </row>
    <row r="937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M937" s="182"/>
      <c r="N937" s="182"/>
      <c r="O937" s="182"/>
      <c r="P937" s="215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  <c r="AA937" s="182"/>
      <c r="AB937" s="182"/>
    </row>
    <row r="938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M938" s="182"/>
      <c r="N938" s="182"/>
      <c r="O938" s="182"/>
      <c r="P938" s="215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  <c r="AA938" s="182"/>
      <c r="AB938" s="182"/>
    </row>
    <row r="939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M939" s="182"/>
      <c r="N939" s="182"/>
      <c r="O939" s="182"/>
      <c r="P939" s="215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  <c r="AA939" s="182"/>
      <c r="AB939" s="182"/>
    </row>
    <row r="940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M940" s="182"/>
      <c r="N940" s="182"/>
      <c r="O940" s="182"/>
      <c r="P940" s="215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  <c r="AA940" s="182"/>
      <c r="AB940" s="182"/>
    </row>
    <row r="94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M941" s="182"/>
      <c r="N941" s="182"/>
      <c r="O941" s="182"/>
      <c r="P941" s="215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  <c r="AA941" s="182"/>
      <c r="AB941" s="182"/>
    </row>
    <row r="942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M942" s="182"/>
      <c r="N942" s="182"/>
      <c r="O942" s="182"/>
      <c r="P942" s="215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  <c r="AA942" s="182"/>
      <c r="AB942" s="182"/>
    </row>
    <row r="943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M943" s="182"/>
      <c r="N943" s="182"/>
      <c r="O943" s="182"/>
      <c r="P943" s="215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  <c r="AA943" s="182"/>
      <c r="AB943" s="182"/>
    </row>
    <row r="944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M944" s="182"/>
      <c r="N944" s="182"/>
      <c r="O944" s="182"/>
      <c r="P944" s="215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  <c r="AA944" s="182"/>
      <c r="AB944" s="182"/>
    </row>
    <row r="94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M945" s="182"/>
      <c r="N945" s="182"/>
      <c r="O945" s="182"/>
      <c r="P945" s="215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  <c r="AA945" s="182"/>
      <c r="AB945" s="182"/>
    </row>
    <row r="94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M946" s="182"/>
      <c r="N946" s="182"/>
      <c r="O946" s="182"/>
      <c r="P946" s="215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  <c r="AA946" s="182"/>
      <c r="AB946" s="182"/>
    </row>
  </sheetData>
  <mergeCells count="1">
    <mergeCell ref="I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3.0"/>
    <col customWidth="1" min="3" max="14" width="11.13"/>
    <col customWidth="1" min="15" max="15" width="12.13"/>
    <col customWidth="1" min="16" max="17" width="11.13"/>
    <col customWidth="1" min="18" max="18" width="12.75"/>
    <col customWidth="1" min="19" max="21" width="8.88"/>
  </cols>
  <sheetData>
    <row r="1">
      <c r="A1" s="216" t="s">
        <v>85</v>
      </c>
      <c r="B1" s="217"/>
      <c r="C1" s="218"/>
      <c r="D1" s="219" t="s">
        <v>16</v>
      </c>
      <c r="E1" s="220" t="s">
        <v>18</v>
      </c>
      <c r="F1" s="220" t="s">
        <v>86</v>
      </c>
      <c r="G1" s="218"/>
      <c r="H1" s="221"/>
      <c r="I1" s="216" t="s">
        <v>87</v>
      </c>
      <c r="J1" s="222"/>
      <c r="K1" s="223"/>
      <c r="L1" s="218"/>
      <c r="M1" s="224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</row>
    <row r="2">
      <c r="A2" s="225"/>
      <c r="B2" s="225"/>
      <c r="C2" s="218"/>
      <c r="D2" s="226"/>
      <c r="E2" s="226"/>
      <c r="F2" s="120" t="s">
        <v>64</v>
      </c>
      <c r="G2" s="225"/>
      <c r="H2" s="221"/>
      <c r="I2" s="218"/>
      <c r="J2" s="227"/>
      <c r="K2" s="223"/>
      <c r="L2" s="218"/>
      <c r="M2" s="224"/>
      <c r="N2" s="218"/>
      <c r="O2" s="218"/>
      <c r="P2" s="218"/>
      <c r="Q2" s="218"/>
      <c r="R2" s="228"/>
      <c r="S2" s="218"/>
      <c r="T2" s="218"/>
      <c r="U2" s="218"/>
      <c r="V2" s="218"/>
      <c r="W2" s="218"/>
      <c r="X2" s="218"/>
      <c r="Y2" s="218"/>
      <c r="Z2" s="218"/>
      <c r="AA2" s="218"/>
    </row>
    <row r="3">
      <c r="A3" s="229" t="s">
        <v>88</v>
      </c>
      <c r="B3" s="230"/>
      <c r="C3" s="231"/>
      <c r="D3" s="232"/>
      <c r="E3" s="232"/>
      <c r="F3" s="233" t="s">
        <v>2</v>
      </c>
      <c r="G3" s="25"/>
      <c r="H3" s="221"/>
      <c r="J3" s="227"/>
      <c r="K3" s="223"/>
      <c r="L3" s="218"/>
      <c r="M3" s="224"/>
      <c r="N3" s="218"/>
      <c r="O3" s="218"/>
      <c r="P3" s="218"/>
      <c r="Q3" s="218"/>
      <c r="S3" s="234" t="s">
        <v>89</v>
      </c>
      <c r="T3" s="218"/>
      <c r="U3" s="225"/>
      <c r="V3" s="218"/>
      <c r="W3" s="218"/>
      <c r="X3" s="218"/>
      <c r="Y3" s="218"/>
      <c r="Z3" s="235"/>
      <c r="AA3" s="235"/>
    </row>
    <row r="4">
      <c r="A4" s="229" t="s">
        <v>90</v>
      </c>
      <c r="B4" s="236">
        <v>2.4</v>
      </c>
      <c r="C4" s="231"/>
      <c r="D4" s="237" t="s">
        <v>44</v>
      </c>
      <c r="E4" s="237" t="s">
        <v>23</v>
      </c>
      <c r="F4" s="237" t="s">
        <v>26</v>
      </c>
      <c r="G4" s="237" t="s">
        <v>27</v>
      </c>
      <c r="H4" s="221"/>
      <c r="I4" s="218"/>
      <c r="J4" s="227"/>
      <c r="K4" s="223"/>
      <c r="L4" s="218"/>
      <c r="M4" s="224"/>
      <c r="N4" s="218"/>
      <c r="O4" s="218"/>
      <c r="P4" s="218"/>
      <c r="Q4" s="218"/>
      <c r="S4" s="238" t="s">
        <v>91</v>
      </c>
      <c r="T4" s="238" t="s">
        <v>92</v>
      </c>
      <c r="U4" s="239" t="s">
        <v>93</v>
      </c>
      <c r="V4" s="218"/>
      <c r="W4" s="218"/>
      <c r="X4" s="218"/>
      <c r="Y4" s="218"/>
      <c r="Z4" s="235"/>
      <c r="AA4" s="235"/>
    </row>
    <row r="5">
      <c r="A5" s="229" t="s">
        <v>94</v>
      </c>
      <c r="B5" s="240">
        <v>0.78</v>
      </c>
      <c r="C5" s="231"/>
      <c r="D5" s="241" t="str">
        <f t="array" ref="D5">iferror(XLOOKUP(E2, Summary!C:C, Summary!G:G, ""),"")</f>
        <v/>
      </c>
      <c r="E5" s="230">
        <f>SUM(T5:T17)</f>
        <v>0</v>
      </c>
      <c r="F5" s="242" t="str">
        <f>E5/D5</f>
        <v>#DIV/0!</v>
      </c>
      <c r="G5" s="242" t="str">
        <f>F5/30</f>
        <v>#DIV/0!</v>
      </c>
      <c r="H5" s="221"/>
      <c r="I5" s="218"/>
      <c r="J5" s="227"/>
      <c r="K5" s="223"/>
      <c r="L5" s="218"/>
      <c r="M5" s="243"/>
      <c r="N5" s="218"/>
      <c r="O5" s="218"/>
      <c r="P5" s="218"/>
      <c r="Q5" s="218"/>
      <c r="S5" s="244" t="s">
        <v>95</v>
      </c>
      <c r="T5" s="245">
        <v>0.0</v>
      </c>
      <c r="U5" s="244"/>
      <c r="V5" s="218"/>
      <c r="W5" s="218"/>
      <c r="X5" s="218"/>
      <c r="Y5" s="218"/>
      <c r="Z5" s="235"/>
      <c r="AA5" s="235"/>
    </row>
    <row r="6">
      <c r="A6" s="246" t="s">
        <v>96</v>
      </c>
      <c r="B6" s="236">
        <v>0.0</v>
      </c>
      <c r="C6" s="231"/>
      <c r="D6" s="247" t="s">
        <v>97</v>
      </c>
      <c r="E6" s="248">
        <f>D5*30</f>
        <v>0</v>
      </c>
      <c r="F6" s="225"/>
      <c r="G6" s="249"/>
      <c r="H6" s="221"/>
      <c r="I6" s="218"/>
      <c r="J6" s="227"/>
      <c r="K6" s="223"/>
      <c r="L6" s="218"/>
      <c r="M6" s="224"/>
      <c r="N6" s="218"/>
      <c r="O6" s="218"/>
      <c r="P6" s="218"/>
      <c r="Q6" s="218"/>
      <c r="S6" s="244" t="s">
        <v>98</v>
      </c>
      <c r="T6" s="245">
        <v>0.0</v>
      </c>
      <c r="U6" s="244"/>
      <c r="V6" s="218"/>
      <c r="W6" s="218"/>
      <c r="X6" s="218"/>
      <c r="Y6" s="218"/>
      <c r="Z6" s="235"/>
      <c r="AA6" s="235"/>
    </row>
    <row r="7">
      <c r="A7" s="225"/>
      <c r="B7" s="225"/>
      <c r="C7" s="225"/>
      <c r="D7" s="225"/>
      <c r="E7" s="225"/>
      <c r="F7" s="225"/>
      <c r="G7" s="225"/>
      <c r="H7" s="221"/>
      <c r="I7" s="225"/>
      <c r="J7" s="250"/>
      <c r="K7" s="251"/>
      <c r="L7" s="225"/>
      <c r="M7" s="252"/>
      <c r="N7" s="225"/>
      <c r="O7" s="225"/>
      <c r="P7" s="218"/>
      <c r="Q7" s="218"/>
      <c r="S7" s="244" t="s">
        <v>99</v>
      </c>
      <c r="T7" s="245">
        <v>0.0</v>
      </c>
      <c r="U7" s="244"/>
      <c r="V7" s="218"/>
      <c r="W7" s="218"/>
      <c r="X7" s="218"/>
      <c r="Y7" s="218"/>
      <c r="Z7" s="235"/>
      <c r="AA7" s="235"/>
    </row>
    <row r="8">
      <c r="A8" s="253" t="s">
        <v>100</v>
      </c>
      <c r="B8" s="254" t="s">
        <v>101</v>
      </c>
      <c r="C8" s="255" t="s">
        <v>102</v>
      </c>
      <c r="D8" s="255" t="s">
        <v>103</v>
      </c>
      <c r="E8" s="255" t="s">
        <v>104</v>
      </c>
      <c r="F8" s="256" t="s">
        <v>96</v>
      </c>
      <c r="G8" s="256" t="s">
        <v>105</v>
      </c>
      <c r="H8" s="221"/>
      <c r="I8" s="256" t="s">
        <v>100</v>
      </c>
      <c r="J8" s="257" t="s">
        <v>91</v>
      </c>
      <c r="K8" s="257" t="s">
        <v>92</v>
      </c>
      <c r="L8" s="256" t="s">
        <v>106</v>
      </c>
      <c r="M8" s="256" t="s">
        <v>107</v>
      </c>
      <c r="N8" s="256" t="s">
        <v>102</v>
      </c>
      <c r="O8" s="258" t="s">
        <v>103</v>
      </c>
      <c r="P8" s="259" t="s">
        <v>104</v>
      </c>
      <c r="Q8" s="259" t="s">
        <v>108</v>
      </c>
      <c r="S8" s="244" t="s">
        <v>109</v>
      </c>
      <c r="T8" s="245">
        <v>0.0</v>
      </c>
      <c r="U8" s="244"/>
      <c r="V8" s="218"/>
      <c r="W8" s="218"/>
      <c r="X8" s="218"/>
      <c r="Y8" s="218"/>
      <c r="Z8" s="235"/>
      <c r="AA8" s="235"/>
    </row>
    <row r="9">
      <c r="A9" s="260" t="str">
        <f>F2</f>
        <v>May</v>
      </c>
      <c r="B9" s="242">
        <f>E5</f>
        <v>0</v>
      </c>
      <c r="C9" s="261" t="str">
        <f t="shared" ref="C9:C247" si="1">$B$3</f>
        <v/>
      </c>
      <c r="D9" s="261">
        <f t="shared" ref="D9:D247" si="2">B9*C9</f>
        <v>0</v>
      </c>
      <c r="E9" s="240">
        <f>IFERROR(__xludf.DUMMYFUNCTION("IF(REGEXMATCH(TEXT(A9, ""MMMM""), ""October|November|December""), $B$4, $B$5)"),0.78)</f>
        <v>0.78</v>
      </c>
      <c r="F9" s="236">
        <v>0.0</v>
      </c>
      <c r="G9" s="261">
        <f t="shared" ref="G9:G247" si="3">D9*sum(E9:F9)</f>
        <v>0</v>
      </c>
      <c r="H9" s="221"/>
      <c r="I9" s="262" t="str">
        <f>F2</f>
        <v>May</v>
      </c>
      <c r="J9" s="263" t="s">
        <v>95</v>
      </c>
      <c r="K9" s="242">
        <f t="shared" ref="K9:K21" si="4">T5</f>
        <v>0</v>
      </c>
      <c r="L9" s="242">
        <f t="shared" ref="L9:L20" si="5">IF(L10&gt;0, L10, 0)</f>
        <v>0</v>
      </c>
      <c r="M9" s="242">
        <v>0.0</v>
      </c>
      <c r="N9" s="264" t="str">
        <f t="shared" ref="N9:N247" si="6">$B$3</f>
        <v/>
      </c>
      <c r="O9" s="261">
        <f t="shared" ref="O9:O177" si="7">K9*N9</f>
        <v>0</v>
      </c>
      <c r="P9" s="265" t="str">
        <f t="shared" ref="P9:P21" si="8">U5</f>
        <v/>
      </c>
      <c r="Q9" s="261">
        <f t="shared" ref="Q9:Q247" si="9">O9*P9</f>
        <v>0</v>
      </c>
      <c r="S9" s="244" t="s">
        <v>110</v>
      </c>
      <c r="T9" s="245">
        <v>0.0</v>
      </c>
      <c r="U9" s="244"/>
      <c r="V9" s="218"/>
      <c r="W9" s="218"/>
      <c r="X9" s="218"/>
      <c r="Y9" s="218"/>
      <c r="Z9" s="235"/>
      <c r="AA9" s="235"/>
    </row>
    <row r="10">
      <c r="A10" s="260" t="str">
        <f t="shared" ref="A10:A247" si="10">TEXT(DATE(1, MATCH(A9, {"January","February","March","April","May","June","July","August","September","October","November","December"}, 0) + 1, 1), "mmmm")</f>
        <v>June</v>
      </c>
      <c r="B10" s="242">
        <f t="shared" ref="B10:B247" si="11">if(($B9-$E$6)&gt;0,($B9-$E$6), 0 )</f>
        <v>0</v>
      </c>
      <c r="C10" s="261" t="str">
        <f t="shared" si="1"/>
        <v/>
      </c>
      <c r="D10" s="261">
        <f t="shared" si="2"/>
        <v>0</v>
      </c>
      <c r="E10" s="240">
        <f>IFERROR(__xludf.DUMMYFUNCTION("IF(REGEXMATCH(TEXT(A10, ""MMMM""), ""October|November|December""), $B$4, $B$5)"),0.78)</f>
        <v>0.78</v>
      </c>
      <c r="F10" s="266">
        <v>0.0</v>
      </c>
      <c r="G10" s="267">
        <f t="shared" si="3"/>
        <v>0</v>
      </c>
      <c r="H10" s="221"/>
      <c r="I10" s="268"/>
      <c r="J10" s="263" t="s">
        <v>98</v>
      </c>
      <c r="K10" s="242">
        <f t="shared" si="4"/>
        <v>0</v>
      </c>
      <c r="L10" s="242">
        <f t="shared" si="5"/>
        <v>0</v>
      </c>
      <c r="M10" s="242">
        <v>0.0</v>
      </c>
      <c r="N10" s="264" t="str">
        <f t="shared" si="6"/>
        <v/>
      </c>
      <c r="O10" s="261">
        <f t="shared" si="7"/>
        <v>0</v>
      </c>
      <c r="P10" s="265" t="str">
        <f t="shared" si="8"/>
        <v/>
      </c>
      <c r="Q10" s="261">
        <f t="shared" si="9"/>
        <v>0</v>
      </c>
      <c r="S10" s="244" t="s">
        <v>111</v>
      </c>
      <c r="T10" s="245">
        <v>0.0</v>
      </c>
      <c r="U10" s="244"/>
      <c r="V10" s="218"/>
      <c r="W10" s="218"/>
      <c r="X10" s="218"/>
      <c r="Y10" s="218"/>
      <c r="Z10" s="235"/>
      <c r="AA10" s="235"/>
    </row>
    <row r="11">
      <c r="A11" s="260" t="str">
        <f t="shared" si="10"/>
        <v>July</v>
      </c>
      <c r="B11" s="242">
        <f t="shared" si="11"/>
        <v>0</v>
      </c>
      <c r="C11" s="261" t="str">
        <f t="shared" si="1"/>
        <v/>
      </c>
      <c r="D11" s="267">
        <f t="shared" si="2"/>
        <v>0</v>
      </c>
      <c r="E11" s="240">
        <f>IFERROR(__xludf.DUMMYFUNCTION("IF(REGEXMATCH(TEXT(A11, ""MMMM""), ""October|November|December""), $B$4, $B$5)"),0.78)</f>
        <v>0.78</v>
      </c>
      <c r="F11" s="266">
        <v>0.0</v>
      </c>
      <c r="G11" s="267">
        <f t="shared" si="3"/>
        <v>0</v>
      </c>
      <c r="H11" s="221"/>
      <c r="I11" s="268"/>
      <c r="J11" s="263" t="s">
        <v>99</v>
      </c>
      <c r="K11" s="242">
        <f t="shared" si="4"/>
        <v>0</v>
      </c>
      <c r="L11" s="242">
        <f t="shared" si="5"/>
        <v>0</v>
      </c>
      <c r="M11" s="242">
        <v>0.0</v>
      </c>
      <c r="N11" s="264" t="str">
        <f t="shared" si="6"/>
        <v/>
      </c>
      <c r="O11" s="261">
        <f t="shared" si="7"/>
        <v>0</v>
      </c>
      <c r="P11" s="265" t="str">
        <f t="shared" si="8"/>
        <v/>
      </c>
      <c r="Q11" s="261">
        <f t="shared" si="9"/>
        <v>0</v>
      </c>
      <c r="S11" s="269" t="s">
        <v>112</v>
      </c>
      <c r="T11" s="245">
        <v>0.0</v>
      </c>
      <c r="U11" s="269">
        <v>0.5</v>
      </c>
      <c r="V11" s="218"/>
      <c r="W11" s="218"/>
      <c r="X11" s="218"/>
      <c r="Y11" s="218"/>
      <c r="Z11" s="218"/>
      <c r="AA11" s="218"/>
    </row>
    <row r="12">
      <c r="A12" s="260" t="str">
        <f t="shared" si="10"/>
        <v>August</v>
      </c>
      <c r="B12" s="242">
        <f t="shared" si="11"/>
        <v>0</v>
      </c>
      <c r="C12" s="261" t="str">
        <f t="shared" si="1"/>
        <v/>
      </c>
      <c r="D12" s="267">
        <f t="shared" si="2"/>
        <v>0</v>
      </c>
      <c r="E12" s="240">
        <f>IFERROR(__xludf.DUMMYFUNCTION("IF(REGEXMATCH(TEXT(A12, ""MMMM""), ""October|November|December""), $B$4, $B$5)"),0.78)</f>
        <v>0.78</v>
      </c>
      <c r="F12" s="266">
        <v>0.0</v>
      </c>
      <c r="G12" s="267">
        <f t="shared" si="3"/>
        <v>0</v>
      </c>
      <c r="H12" s="221"/>
      <c r="I12" s="268"/>
      <c r="J12" s="263" t="s">
        <v>109</v>
      </c>
      <c r="K12" s="242">
        <f t="shared" si="4"/>
        <v>0</v>
      </c>
      <c r="L12" s="242">
        <f t="shared" si="5"/>
        <v>0</v>
      </c>
      <c r="M12" s="242">
        <v>0.0</v>
      </c>
      <c r="N12" s="264" t="str">
        <f t="shared" si="6"/>
        <v/>
      </c>
      <c r="O12" s="261">
        <f t="shared" si="7"/>
        <v>0</v>
      </c>
      <c r="P12" s="265" t="str">
        <f t="shared" si="8"/>
        <v/>
      </c>
      <c r="Q12" s="261">
        <f t="shared" si="9"/>
        <v>0</v>
      </c>
      <c r="S12" s="269" t="s">
        <v>113</v>
      </c>
      <c r="T12" s="245">
        <v>0.0</v>
      </c>
      <c r="U12" s="269">
        <v>1.0</v>
      </c>
      <c r="V12" s="218"/>
      <c r="W12" s="218"/>
      <c r="X12" s="218"/>
      <c r="Y12" s="218"/>
      <c r="Z12" s="218"/>
      <c r="AA12" s="218"/>
    </row>
    <row r="13">
      <c r="A13" s="260" t="str">
        <f t="shared" si="10"/>
        <v>September</v>
      </c>
      <c r="B13" s="242">
        <f t="shared" si="11"/>
        <v>0</v>
      </c>
      <c r="C13" s="261" t="str">
        <f t="shared" si="1"/>
        <v/>
      </c>
      <c r="D13" s="267">
        <f t="shared" si="2"/>
        <v>0</v>
      </c>
      <c r="E13" s="240">
        <f>IFERROR(__xludf.DUMMYFUNCTION("IF(REGEXMATCH(TEXT(A13, ""MMMM""), ""October|November|December""), $B$4, $B$5)"),0.78)</f>
        <v>0.78</v>
      </c>
      <c r="F13" s="266">
        <v>0.0</v>
      </c>
      <c r="G13" s="267">
        <f t="shared" si="3"/>
        <v>0</v>
      </c>
      <c r="H13" s="221"/>
      <c r="I13" s="268"/>
      <c r="J13" s="263" t="s">
        <v>110</v>
      </c>
      <c r="K13" s="242">
        <f t="shared" si="4"/>
        <v>0</v>
      </c>
      <c r="L13" s="242">
        <f t="shared" si="5"/>
        <v>0</v>
      </c>
      <c r="M13" s="242">
        <v>0.0</v>
      </c>
      <c r="N13" s="264" t="str">
        <f t="shared" si="6"/>
        <v/>
      </c>
      <c r="O13" s="261">
        <f t="shared" si="7"/>
        <v>0</v>
      </c>
      <c r="P13" s="265" t="str">
        <f t="shared" si="8"/>
        <v/>
      </c>
      <c r="Q13" s="261">
        <f t="shared" si="9"/>
        <v>0</v>
      </c>
      <c r="S13" s="269" t="s">
        <v>114</v>
      </c>
      <c r="T13" s="245">
        <v>0.0</v>
      </c>
      <c r="U13" s="269">
        <v>1.5</v>
      </c>
      <c r="V13" s="218"/>
      <c r="W13" s="218"/>
      <c r="X13" s="218"/>
      <c r="Y13" s="218"/>
      <c r="Z13" s="218"/>
      <c r="AA13" s="218"/>
    </row>
    <row r="14">
      <c r="A14" s="260" t="str">
        <f t="shared" si="10"/>
        <v>October</v>
      </c>
      <c r="B14" s="242">
        <f t="shared" si="11"/>
        <v>0</v>
      </c>
      <c r="C14" s="261" t="str">
        <f t="shared" si="1"/>
        <v/>
      </c>
      <c r="D14" s="267">
        <f t="shared" si="2"/>
        <v>0</v>
      </c>
      <c r="E14" s="240">
        <f>IFERROR(__xludf.DUMMYFUNCTION("IF(REGEXMATCH(TEXT(A14, ""MMMM""), ""October|November|December""), $B$4, $B$5)"),2.4)</f>
        <v>2.4</v>
      </c>
      <c r="F14" s="266">
        <v>0.0</v>
      </c>
      <c r="G14" s="267">
        <f t="shared" si="3"/>
        <v>0</v>
      </c>
      <c r="H14" s="221"/>
      <c r="I14" s="268"/>
      <c r="J14" s="263" t="s">
        <v>111</v>
      </c>
      <c r="K14" s="242">
        <f t="shared" si="4"/>
        <v>0</v>
      </c>
      <c r="L14" s="242">
        <f t="shared" si="5"/>
        <v>0</v>
      </c>
      <c r="M14" s="242">
        <v>0.0</v>
      </c>
      <c r="N14" s="264" t="str">
        <f t="shared" si="6"/>
        <v/>
      </c>
      <c r="O14" s="261">
        <f t="shared" si="7"/>
        <v>0</v>
      </c>
      <c r="P14" s="265" t="str">
        <f t="shared" si="8"/>
        <v/>
      </c>
      <c r="Q14" s="261">
        <f t="shared" si="9"/>
        <v>0</v>
      </c>
      <c r="S14" s="269" t="s">
        <v>115</v>
      </c>
      <c r="T14" s="245">
        <v>0.0</v>
      </c>
      <c r="U14" s="269">
        <v>5.45</v>
      </c>
      <c r="V14" s="218"/>
      <c r="W14" s="218"/>
      <c r="X14" s="218"/>
      <c r="Y14" s="218"/>
      <c r="Z14" s="218"/>
      <c r="AA14" s="218"/>
    </row>
    <row r="15">
      <c r="A15" s="260" t="str">
        <f t="shared" si="10"/>
        <v>November</v>
      </c>
      <c r="B15" s="242">
        <f t="shared" si="11"/>
        <v>0</v>
      </c>
      <c r="C15" s="261" t="str">
        <f t="shared" si="1"/>
        <v/>
      </c>
      <c r="D15" s="267">
        <f t="shared" si="2"/>
        <v>0</v>
      </c>
      <c r="E15" s="240">
        <f>IFERROR(__xludf.DUMMYFUNCTION("IF(REGEXMATCH(TEXT(A15, ""MMMM""), ""October|November|December""), $B$4, $B$5)"),2.4)</f>
        <v>2.4</v>
      </c>
      <c r="F15" s="266">
        <v>0.0</v>
      </c>
      <c r="G15" s="267">
        <f t="shared" si="3"/>
        <v>0</v>
      </c>
      <c r="H15" s="221"/>
      <c r="I15" s="268"/>
      <c r="J15" s="270" t="s">
        <v>112</v>
      </c>
      <c r="K15" s="242">
        <f t="shared" si="4"/>
        <v>0</v>
      </c>
      <c r="L15" s="242">
        <f t="shared" si="5"/>
        <v>0</v>
      </c>
      <c r="M15" s="242">
        <v>0.0</v>
      </c>
      <c r="N15" s="264" t="str">
        <f t="shared" si="6"/>
        <v/>
      </c>
      <c r="O15" s="261">
        <f t="shared" si="7"/>
        <v>0</v>
      </c>
      <c r="P15" s="271">
        <f t="shared" si="8"/>
        <v>0.5</v>
      </c>
      <c r="Q15" s="261">
        <f t="shared" si="9"/>
        <v>0</v>
      </c>
      <c r="S15" s="269" t="s">
        <v>116</v>
      </c>
      <c r="T15" s="245">
        <v>0.0</v>
      </c>
      <c r="U15" s="269">
        <v>5.7</v>
      </c>
      <c r="V15" s="218"/>
      <c r="W15" s="218"/>
      <c r="X15" s="218"/>
      <c r="Y15" s="218"/>
      <c r="Z15" s="218"/>
      <c r="AA15" s="218"/>
    </row>
    <row r="16">
      <c r="A16" s="260" t="str">
        <f t="shared" si="10"/>
        <v>December</v>
      </c>
      <c r="B16" s="242">
        <f t="shared" si="11"/>
        <v>0</v>
      </c>
      <c r="C16" s="261" t="str">
        <f t="shared" si="1"/>
        <v/>
      </c>
      <c r="D16" s="267">
        <f t="shared" si="2"/>
        <v>0</v>
      </c>
      <c r="E16" s="240">
        <f>IFERROR(__xludf.DUMMYFUNCTION("IF(REGEXMATCH(TEXT(A16, ""MMMM""), ""October|November|December""), $B$4, $B$5)"),2.4)</f>
        <v>2.4</v>
      </c>
      <c r="F16" s="266">
        <v>0.0</v>
      </c>
      <c r="G16" s="267">
        <f t="shared" si="3"/>
        <v>0</v>
      </c>
      <c r="H16" s="221"/>
      <c r="I16" s="268"/>
      <c r="J16" s="270" t="s">
        <v>113</v>
      </c>
      <c r="K16" s="242">
        <f t="shared" si="4"/>
        <v>0</v>
      </c>
      <c r="L16" s="242">
        <f t="shared" si="5"/>
        <v>0</v>
      </c>
      <c r="M16" s="242">
        <v>0.0</v>
      </c>
      <c r="N16" s="264" t="str">
        <f t="shared" si="6"/>
        <v/>
      </c>
      <c r="O16" s="261">
        <f t="shared" si="7"/>
        <v>0</v>
      </c>
      <c r="P16" s="271">
        <f t="shared" si="8"/>
        <v>1</v>
      </c>
      <c r="Q16" s="261">
        <f t="shared" si="9"/>
        <v>0</v>
      </c>
      <c r="S16" s="269" t="s">
        <v>117</v>
      </c>
      <c r="T16" s="245">
        <v>0.0</v>
      </c>
      <c r="U16" s="269">
        <v>5.9</v>
      </c>
      <c r="V16" s="218"/>
      <c r="W16" s="218"/>
      <c r="X16" s="218"/>
      <c r="Y16" s="218"/>
      <c r="Z16" s="218"/>
      <c r="AA16" s="218"/>
    </row>
    <row r="17">
      <c r="A17" s="260" t="str">
        <f t="shared" si="10"/>
        <v>January</v>
      </c>
      <c r="B17" s="242">
        <f t="shared" si="11"/>
        <v>0</v>
      </c>
      <c r="C17" s="261" t="str">
        <f t="shared" si="1"/>
        <v/>
      </c>
      <c r="D17" s="267">
        <f t="shared" si="2"/>
        <v>0</v>
      </c>
      <c r="E17" s="240">
        <f>IFERROR(__xludf.DUMMYFUNCTION("IF(REGEXMATCH(TEXT(A17, ""MMMM""), ""October|November|December""), $B$4, $B$5)"),0.78)</f>
        <v>0.78</v>
      </c>
      <c r="F17" s="266">
        <v>0.0</v>
      </c>
      <c r="G17" s="267">
        <f t="shared" si="3"/>
        <v>0</v>
      </c>
      <c r="H17" s="221"/>
      <c r="I17" s="268"/>
      <c r="J17" s="270" t="s">
        <v>114</v>
      </c>
      <c r="K17" s="242">
        <f t="shared" si="4"/>
        <v>0</v>
      </c>
      <c r="L17" s="242">
        <f t="shared" si="5"/>
        <v>0</v>
      </c>
      <c r="M17" s="242">
        <v>0.0</v>
      </c>
      <c r="N17" s="264" t="str">
        <f t="shared" si="6"/>
        <v/>
      </c>
      <c r="O17" s="261">
        <f t="shared" si="7"/>
        <v>0</v>
      </c>
      <c r="P17" s="271">
        <f t="shared" si="8"/>
        <v>1.5</v>
      </c>
      <c r="Q17" s="261">
        <f t="shared" si="9"/>
        <v>0</v>
      </c>
      <c r="S17" s="269" t="s">
        <v>118</v>
      </c>
      <c r="T17" s="245">
        <v>0.0</v>
      </c>
      <c r="U17" s="269">
        <v>6.9</v>
      </c>
      <c r="V17" s="218"/>
      <c r="W17" s="218"/>
      <c r="X17" s="218"/>
      <c r="Y17" s="218"/>
      <c r="Z17" s="218"/>
      <c r="AA17" s="218"/>
    </row>
    <row r="18">
      <c r="A18" s="260" t="str">
        <f t="shared" si="10"/>
        <v>February</v>
      </c>
      <c r="B18" s="242">
        <f t="shared" si="11"/>
        <v>0</v>
      </c>
      <c r="C18" s="261" t="str">
        <f t="shared" si="1"/>
        <v/>
      </c>
      <c r="D18" s="267">
        <f t="shared" si="2"/>
        <v>0</v>
      </c>
      <c r="E18" s="240">
        <f>IFERROR(__xludf.DUMMYFUNCTION("IF(REGEXMATCH(TEXT(A18, ""MMMM""), ""October|November|December""), $B$4, $B$5)"),0.78)</f>
        <v>0.78</v>
      </c>
      <c r="F18" s="266">
        <v>0.0</v>
      </c>
      <c r="G18" s="267">
        <f t="shared" si="3"/>
        <v>0</v>
      </c>
      <c r="H18" s="221"/>
      <c r="I18" s="268"/>
      <c r="J18" s="270" t="s">
        <v>115</v>
      </c>
      <c r="K18" s="242">
        <f t="shared" si="4"/>
        <v>0</v>
      </c>
      <c r="L18" s="242">
        <f t="shared" si="5"/>
        <v>0</v>
      </c>
      <c r="M18" s="242">
        <v>0.0</v>
      </c>
      <c r="N18" s="264" t="str">
        <f t="shared" si="6"/>
        <v/>
      </c>
      <c r="O18" s="261">
        <f t="shared" si="7"/>
        <v>0</v>
      </c>
      <c r="P18" s="271">
        <f t="shared" si="8"/>
        <v>5.45</v>
      </c>
      <c r="Q18" s="261">
        <f t="shared" si="9"/>
        <v>0</v>
      </c>
      <c r="R18" s="218"/>
      <c r="S18" s="218"/>
      <c r="T18" s="218"/>
      <c r="U18" s="218"/>
      <c r="V18" s="218"/>
      <c r="W18" s="218"/>
      <c r="X18" s="218"/>
      <c r="Y18" s="218"/>
      <c r="Z18" s="218"/>
      <c r="AA18" s="218"/>
    </row>
    <row r="19">
      <c r="A19" s="260" t="str">
        <f t="shared" si="10"/>
        <v>March</v>
      </c>
      <c r="B19" s="242">
        <f t="shared" si="11"/>
        <v>0</v>
      </c>
      <c r="C19" s="261" t="str">
        <f t="shared" si="1"/>
        <v/>
      </c>
      <c r="D19" s="267">
        <f t="shared" si="2"/>
        <v>0</v>
      </c>
      <c r="E19" s="240">
        <f>IFERROR(__xludf.DUMMYFUNCTION("IF(REGEXMATCH(TEXT(A19, ""MMMM""), ""October|November|December""), $B$4, $B$5)"),0.78)</f>
        <v>0.78</v>
      </c>
      <c r="F19" s="266">
        <v>0.0</v>
      </c>
      <c r="G19" s="267">
        <f t="shared" si="3"/>
        <v>0</v>
      </c>
      <c r="H19" s="221"/>
      <c r="I19" s="268"/>
      <c r="J19" s="270" t="s">
        <v>116</v>
      </c>
      <c r="K19" s="242">
        <f t="shared" si="4"/>
        <v>0</v>
      </c>
      <c r="L19" s="242">
        <f t="shared" si="5"/>
        <v>0</v>
      </c>
      <c r="M19" s="242">
        <v>0.0</v>
      </c>
      <c r="N19" s="264" t="str">
        <f t="shared" si="6"/>
        <v/>
      </c>
      <c r="O19" s="261">
        <f t="shared" si="7"/>
        <v>0</v>
      </c>
      <c r="P19" s="271">
        <f t="shared" si="8"/>
        <v>5.7</v>
      </c>
      <c r="Q19" s="261">
        <f t="shared" si="9"/>
        <v>0</v>
      </c>
      <c r="R19" s="218"/>
      <c r="S19" s="218"/>
      <c r="T19" s="218"/>
      <c r="U19" s="218"/>
      <c r="V19" s="218"/>
      <c r="W19" s="218"/>
      <c r="X19" s="218"/>
      <c r="Y19" s="218"/>
      <c r="Z19" s="218"/>
      <c r="AA19" s="218"/>
    </row>
    <row r="20">
      <c r="A20" s="260" t="str">
        <f t="shared" si="10"/>
        <v>April</v>
      </c>
      <c r="B20" s="242">
        <f t="shared" si="11"/>
        <v>0</v>
      </c>
      <c r="C20" s="261" t="str">
        <f t="shared" si="1"/>
        <v/>
      </c>
      <c r="D20" s="267">
        <f t="shared" si="2"/>
        <v>0</v>
      </c>
      <c r="E20" s="240">
        <f>IFERROR(__xludf.DUMMYFUNCTION("IF(REGEXMATCH(TEXT(A20, ""MMMM""), ""October|November|December""), $B$4, $B$5)"),0.78)</f>
        <v>0.78</v>
      </c>
      <c r="F20" s="266">
        <v>0.0</v>
      </c>
      <c r="G20" s="267">
        <f t="shared" si="3"/>
        <v>0</v>
      </c>
      <c r="H20" s="221"/>
      <c r="I20" s="268"/>
      <c r="J20" s="270" t="s">
        <v>117</v>
      </c>
      <c r="K20" s="242">
        <f t="shared" si="4"/>
        <v>0</v>
      </c>
      <c r="L20" s="242">
        <f t="shared" si="5"/>
        <v>0</v>
      </c>
      <c r="M20" s="242">
        <v>0.0</v>
      </c>
      <c r="N20" s="264" t="str">
        <f t="shared" si="6"/>
        <v/>
      </c>
      <c r="O20" s="261">
        <f t="shared" si="7"/>
        <v>0</v>
      </c>
      <c r="P20" s="271">
        <f t="shared" si="8"/>
        <v>5.9</v>
      </c>
      <c r="Q20" s="261">
        <f t="shared" si="9"/>
        <v>0</v>
      </c>
      <c r="R20" s="218"/>
      <c r="S20" s="218"/>
      <c r="T20" s="218"/>
      <c r="U20" s="218"/>
      <c r="V20" s="218"/>
      <c r="W20" s="218"/>
      <c r="X20" s="218"/>
      <c r="Y20" s="218"/>
      <c r="Z20" s="218"/>
      <c r="AA20" s="218"/>
    </row>
    <row r="21">
      <c r="A21" s="260" t="str">
        <f t="shared" si="10"/>
        <v>May</v>
      </c>
      <c r="B21" s="242">
        <f t="shared" si="11"/>
        <v>0</v>
      </c>
      <c r="C21" s="261" t="str">
        <f t="shared" si="1"/>
        <v/>
      </c>
      <c r="D21" s="267">
        <f t="shared" si="2"/>
        <v>0</v>
      </c>
      <c r="E21" s="240">
        <f>IFERROR(__xludf.DUMMYFUNCTION("IF(REGEXMATCH(TEXT(A21, ""MMMM""), ""October|November|December""), $B$4, $B$5)"),0.78)</f>
        <v>0.78</v>
      </c>
      <c r="F21" s="266">
        <v>0.0</v>
      </c>
      <c r="G21" s="267">
        <f t="shared" si="3"/>
        <v>0</v>
      </c>
      <c r="H21" s="221"/>
      <c r="I21" s="268"/>
      <c r="J21" s="270" t="s">
        <v>118</v>
      </c>
      <c r="K21" s="242">
        <f t="shared" si="4"/>
        <v>0</v>
      </c>
      <c r="L21" s="242">
        <v>0.0</v>
      </c>
      <c r="M21" s="242">
        <v>0.0</v>
      </c>
      <c r="N21" s="264" t="str">
        <f t="shared" si="6"/>
        <v/>
      </c>
      <c r="O21" s="261">
        <f t="shared" si="7"/>
        <v>0</v>
      </c>
      <c r="P21" s="271">
        <f t="shared" si="8"/>
        <v>6.9</v>
      </c>
      <c r="Q21" s="261">
        <f t="shared" si="9"/>
        <v>0</v>
      </c>
      <c r="R21" s="218"/>
      <c r="S21" s="218"/>
      <c r="T21" s="218"/>
      <c r="U21" s="218"/>
      <c r="V21" s="218"/>
      <c r="W21" s="218"/>
      <c r="X21" s="218"/>
      <c r="Y21" s="218"/>
      <c r="Z21" s="218"/>
      <c r="AA21" s="218"/>
    </row>
    <row r="22">
      <c r="A22" s="260" t="str">
        <f t="shared" si="10"/>
        <v>June</v>
      </c>
      <c r="B22" s="242">
        <f t="shared" si="11"/>
        <v>0</v>
      </c>
      <c r="C22" s="261" t="str">
        <f t="shared" si="1"/>
        <v/>
      </c>
      <c r="D22" s="267">
        <f t="shared" si="2"/>
        <v>0</v>
      </c>
      <c r="E22" s="240">
        <f>IFERROR(__xludf.DUMMYFUNCTION("IF(REGEXMATCH(TEXT(A22, ""MMMM""), ""October|November|December""), $B$4, $B$5)"),0.78)</f>
        <v>0.78</v>
      </c>
      <c r="F22" s="266">
        <v>0.0</v>
      </c>
      <c r="G22" s="267">
        <f t="shared" si="3"/>
        <v>0</v>
      </c>
      <c r="H22" s="221"/>
      <c r="I22" s="262" t="str">
        <f t="array" ref="I22">TEXT(DATE(1, MATCH(I9, {"January","February","March","April","May","June","July","August","September","October","November","December"}, 0) + 1, 1), "mmmm")</f>
        <v>June</v>
      </c>
      <c r="J22" s="272" t="s">
        <v>95</v>
      </c>
      <c r="K22" s="273">
        <v>0.0</v>
      </c>
      <c r="L22" s="242">
        <f t="shared" ref="L22:L33" si="12">M23</f>
        <v>0</v>
      </c>
      <c r="M22" s="242">
        <v>0.0</v>
      </c>
      <c r="N22" s="264" t="str">
        <f t="shared" si="6"/>
        <v/>
      </c>
      <c r="O22" s="261">
        <f t="shared" si="7"/>
        <v>0</v>
      </c>
      <c r="P22" s="265" t="str">
        <f t="shared" ref="P22:P34" si="13">P9</f>
        <v/>
      </c>
      <c r="Q22" s="261">
        <f t="shared" si="9"/>
        <v>0</v>
      </c>
      <c r="R22" s="218"/>
      <c r="S22" s="218"/>
      <c r="T22" s="218"/>
      <c r="U22" s="218"/>
      <c r="W22" s="218"/>
      <c r="X22" s="218"/>
      <c r="Y22" s="218"/>
      <c r="Z22" s="218"/>
      <c r="AA22" s="218"/>
    </row>
    <row r="23">
      <c r="A23" s="260" t="str">
        <f t="shared" si="10"/>
        <v>July</v>
      </c>
      <c r="B23" s="242">
        <f t="shared" si="11"/>
        <v>0</v>
      </c>
      <c r="C23" s="261" t="str">
        <f t="shared" si="1"/>
        <v/>
      </c>
      <c r="D23" s="267">
        <f t="shared" si="2"/>
        <v>0</v>
      </c>
      <c r="E23" s="240">
        <f>IFERROR(__xludf.DUMMYFUNCTION("IF(REGEXMATCH(TEXT(A23, ""MMMM""), ""October|November|December""), $B$4, $B$5)"),0.78)</f>
        <v>0.78</v>
      </c>
      <c r="F23" s="266">
        <v>0.0</v>
      </c>
      <c r="G23" s="267">
        <f t="shared" si="3"/>
        <v>0</v>
      </c>
      <c r="H23" s="221"/>
      <c r="I23" s="268"/>
      <c r="J23" s="272" t="s">
        <v>98</v>
      </c>
      <c r="K23" s="242">
        <f t="shared" ref="K23:K33" si="14">if(K9-L23&lt;0, 0, K9-L23) </f>
        <v>0</v>
      </c>
      <c r="L23" s="242">
        <f t="shared" si="12"/>
        <v>0</v>
      </c>
      <c r="M23" s="242">
        <f t="shared" ref="M23:M33" si="15">IF((K9) - L23&lt;0, (L23-(K9)), 0)</f>
        <v>0</v>
      </c>
      <c r="N23" s="264" t="str">
        <f t="shared" si="6"/>
        <v/>
      </c>
      <c r="O23" s="261">
        <f t="shared" si="7"/>
        <v>0</v>
      </c>
      <c r="P23" s="265" t="str">
        <f t="shared" si="13"/>
        <v/>
      </c>
      <c r="Q23" s="261">
        <f t="shared" si="9"/>
        <v>0</v>
      </c>
      <c r="R23" s="218"/>
      <c r="S23" s="218"/>
      <c r="T23" s="218"/>
      <c r="U23" s="218"/>
      <c r="V23" s="218"/>
      <c r="W23" s="218"/>
      <c r="X23" s="218"/>
      <c r="Y23" s="218"/>
      <c r="Z23" s="218"/>
      <c r="AA23" s="218"/>
    </row>
    <row r="24">
      <c r="A24" s="260" t="str">
        <f t="shared" si="10"/>
        <v>August</v>
      </c>
      <c r="B24" s="242">
        <f t="shared" si="11"/>
        <v>0</v>
      </c>
      <c r="C24" s="261" t="str">
        <f t="shared" si="1"/>
        <v/>
      </c>
      <c r="D24" s="267">
        <f t="shared" si="2"/>
        <v>0</v>
      </c>
      <c r="E24" s="240">
        <f>IFERROR(__xludf.DUMMYFUNCTION("IF(REGEXMATCH(TEXT(A24, ""MMMM""), ""October|November|December""), $B$4, $B$5)"),0.78)</f>
        <v>0.78</v>
      </c>
      <c r="F24" s="266">
        <v>0.0</v>
      </c>
      <c r="G24" s="267">
        <f t="shared" si="3"/>
        <v>0</v>
      </c>
      <c r="H24" s="221"/>
      <c r="I24" s="268"/>
      <c r="J24" s="272" t="s">
        <v>99</v>
      </c>
      <c r="K24" s="242">
        <f t="shared" si="14"/>
        <v>0</v>
      </c>
      <c r="L24" s="242">
        <f t="shared" si="12"/>
        <v>0</v>
      </c>
      <c r="M24" s="242">
        <f t="shared" si="15"/>
        <v>0</v>
      </c>
      <c r="N24" s="264" t="str">
        <f t="shared" si="6"/>
        <v/>
      </c>
      <c r="O24" s="261">
        <f t="shared" si="7"/>
        <v>0</v>
      </c>
      <c r="P24" s="265" t="str">
        <f t="shared" si="13"/>
        <v/>
      </c>
      <c r="Q24" s="261">
        <f t="shared" si="9"/>
        <v>0</v>
      </c>
      <c r="R24" s="218"/>
      <c r="S24" s="218"/>
      <c r="T24" s="218"/>
      <c r="U24" s="218"/>
      <c r="V24" s="218"/>
      <c r="W24" s="218"/>
      <c r="X24" s="218"/>
      <c r="Y24" s="218"/>
      <c r="Z24" s="218"/>
      <c r="AA24" s="218"/>
    </row>
    <row r="25">
      <c r="A25" s="260" t="str">
        <f t="shared" si="10"/>
        <v>September</v>
      </c>
      <c r="B25" s="242">
        <f t="shared" si="11"/>
        <v>0</v>
      </c>
      <c r="C25" s="261" t="str">
        <f t="shared" si="1"/>
        <v/>
      </c>
      <c r="D25" s="267">
        <f t="shared" si="2"/>
        <v>0</v>
      </c>
      <c r="E25" s="240">
        <f>IFERROR(__xludf.DUMMYFUNCTION("IF(REGEXMATCH(TEXT(A25, ""MMMM""), ""October|November|December""), $B$4, $B$5)"),0.78)</f>
        <v>0.78</v>
      </c>
      <c r="F25" s="266">
        <v>0.0</v>
      </c>
      <c r="G25" s="267">
        <f t="shared" si="3"/>
        <v>0</v>
      </c>
      <c r="H25" s="221"/>
      <c r="I25" s="268"/>
      <c r="J25" s="272" t="s">
        <v>109</v>
      </c>
      <c r="K25" s="242">
        <f t="shared" si="14"/>
        <v>0</v>
      </c>
      <c r="L25" s="242">
        <f t="shared" si="12"/>
        <v>0</v>
      </c>
      <c r="M25" s="242">
        <f t="shared" si="15"/>
        <v>0</v>
      </c>
      <c r="N25" s="264" t="str">
        <f t="shared" si="6"/>
        <v/>
      </c>
      <c r="O25" s="261">
        <f t="shared" si="7"/>
        <v>0</v>
      </c>
      <c r="P25" s="265" t="str">
        <f t="shared" si="13"/>
        <v/>
      </c>
      <c r="Q25" s="261">
        <f t="shared" si="9"/>
        <v>0</v>
      </c>
      <c r="R25" s="218"/>
      <c r="S25" s="218"/>
      <c r="T25" s="218"/>
      <c r="U25" s="218"/>
      <c r="V25" s="218"/>
      <c r="W25" s="218"/>
      <c r="X25" s="218"/>
      <c r="Y25" s="218"/>
      <c r="Z25" s="218"/>
      <c r="AA25" s="218"/>
    </row>
    <row r="26">
      <c r="A26" s="260" t="str">
        <f t="shared" si="10"/>
        <v>October</v>
      </c>
      <c r="B26" s="242">
        <f t="shared" si="11"/>
        <v>0</v>
      </c>
      <c r="C26" s="261" t="str">
        <f t="shared" si="1"/>
        <v/>
      </c>
      <c r="D26" s="267">
        <f t="shared" si="2"/>
        <v>0</v>
      </c>
      <c r="E26" s="240">
        <f>IFERROR(__xludf.DUMMYFUNCTION("IF(REGEXMATCH(TEXT(A26, ""MMMM""), ""October|November|December""), $B$4, $B$5)"),2.4)</f>
        <v>2.4</v>
      </c>
      <c r="F26" s="266">
        <v>0.0</v>
      </c>
      <c r="G26" s="267">
        <f t="shared" si="3"/>
        <v>0</v>
      </c>
      <c r="H26" s="221"/>
      <c r="I26" s="268"/>
      <c r="J26" s="272" t="s">
        <v>110</v>
      </c>
      <c r="K26" s="242">
        <f t="shared" si="14"/>
        <v>0</v>
      </c>
      <c r="L26" s="242">
        <f t="shared" si="12"/>
        <v>0</v>
      </c>
      <c r="M26" s="242">
        <f t="shared" si="15"/>
        <v>0</v>
      </c>
      <c r="N26" s="264" t="str">
        <f t="shared" si="6"/>
        <v/>
      </c>
      <c r="O26" s="261">
        <f t="shared" si="7"/>
        <v>0</v>
      </c>
      <c r="P26" s="265" t="str">
        <f t="shared" si="13"/>
        <v/>
      </c>
      <c r="Q26" s="261">
        <f t="shared" si="9"/>
        <v>0</v>
      </c>
      <c r="R26" s="218"/>
      <c r="S26" s="218"/>
      <c r="T26" s="218"/>
      <c r="U26" s="218"/>
      <c r="V26" s="218"/>
      <c r="W26" s="218"/>
      <c r="X26" s="218"/>
      <c r="Y26" s="218"/>
      <c r="Z26" s="218"/>
      <c r="AA26" s="218"/>
    </row>
    <row r="27">
      <c r="A27" s="260" t="str">
        <f t="shared" si="10"/>
        <v>November</v>
      </c>
      <c r="B27" s="242">
        <f t="shared" si="11"/>
        <v>0</v>
      </c>
      <c r="C27" s="261" t="str">
        <f t="shared" si="1"/>
        <v/>
      </c>
      <c r="D27" s="267">
        <f t="shared" si="2"/>
        <v>0</v>
      </c>
      <c r="E27" s="240">
        <f>IFERROR(__xludf.DUMMYFUNCTION("IF(REGEXMATCH(TEXT(A27, ""MMMM""), ""October|November|December""), $B$4, $B$5)"),2.4)</f>
        <v>2.4</v>
      </c>
      <c r="F27" s="266">
        <v>0.0</v>
      </c>
      <c r="G27" s="267">
        <f t="shared" si="3"/>
        <v>0</v>
      </c>
      <c r="H27" s="221"/>
      <c r="I27" s="268"/>
      <c r="J27" s="274" t="s">
        <v>111</v>
      </c>
      <c r="K27" s="242">
        <f t="shared" si="14"/>
        <v>0</v>
      </c>
      <c r="L27" s="242">
        <f t="shared" si="12"/>
        <v>0</v>
      </c>
      <c r="M27" s="242">
        <f t="shared" si="15"/>
        <v>0</v>
      </c>
      <c r="N27" s="264" t="str">
        <f t="shared" si="6"/>
        <v/>
      </c>
      <c r="O27" s="261">
        <f t="shared" si="7"/>
        <v>0</v>
      </c>
      <c r="P27" s="265" t="str">
        <f t="shared" si="13"/>
        <v/>
      </c>
      <c r="Q27" s="261">
        <f t="shared" si="9"/>
        <v>0</v>
      </c>
      <c r="R27" s="218"/>
      <c r="S27" s="218"/>
      <c r="T27" s="218"/>
      <c r="U27" s="218"/>
      <c r="V27" s="218"/>
      <c r="W27" s="218"/>
      <c r="X27" s="218"/>
      <c r="Y27" s="218"/>
      <c r="Z27" s="218"/>
      <c r="AA27" s="218"/>
    </row>
    <row r="28">
      <c r="A28" s="260" t="str">
        <f t="shared" si="10"/>
        <v>December</v>
      </c>
      <c r="B28" s="242">
        <f t="shared" si="11"/>
        <v>0</v>
      </c>
      <c r="C28" s="261" t="str">
        <f t="shared" si="1"/>
        <v/>
      </c>
      <c r="D28" s="267">
        <f t="shared" si="2"/>
        <v>0</v>
      </c>
      <c r="E28" s="240">
        <f>IFERROR(__xludf.DUMMYFUNCTION("IF(REGEXMATCH(TEXT(A28, ""MMMM""), ""October|November|December""), $B$4, $B$5)"),2.4)</f>
        <v>2.4</v>
      </c>
      <c r="F28" s="266">
        <v>0.0</v>
      </c>
      <c r="G28" s="267">
        <f t="shared" si="3"/>
        <v>0</v>
      </c>
      <c r="H28" s="221"/>
      <c r="I28" s="268"/>
      <c r="J28" s="275" t="s">
        <v>112</v>
      </c>
      <c r="K28" s="242">
        <f t="shared" si="14"/>
        <v>0</v>
      </c>
      <c r="L28" s="242">
        <f t="shared" si="12"/>
        <v>0</v>
      </c>
      <c r="M28" s="242">
        <f t="shared" si="15"/>
        <v>0</v>
      </c>
      <c r="N28" s="264" t="str">
        <f t="shared" si="6"/>
        <v/>
      </c>
      <c r="O28" s="261">
        <f t="shared" si="7"/>
        <v>0</v>
      </c>
      <c r="P28" s="271">
        <f t="shared" si="13"/>
        <v>0.5</v>
      </c>
      <c r="Q28" s="261">
        <f t="shared" si="9"/>
        <v>0</v>
      </c>
      <c r="R28" s="218"/>
      <c r="S28" s="218"/>
      <c r="T28" s="218"/>
      <c r="U28" s="218"/>
      <c r="V28" s="218"/>
      <c r="W28" s="218"/>
      <c r="X28" s="218"/>
      <c r="Y28" s="218"/>
      <c r="Z28" s="218"/>
      <c r="AA28" s="218"/>
    </row>
    <row r="29">
      <c r="A29" s="260" t="str">
        <f t="shared" si="10"/>
        <v>January</v>
      </c>
      <c r="B29" s="242">
        <f t="shared" si="11"/>
        <v>0</v>
      </c>
      <c r="C29" s="261" t="str">
        <f t="shared" si="1"/>
        <v/>
      </c>
      <c r="D29" s="267">
        <f t="shared" si="2"/>
        <v>0</v>
      </c>
      <c r="E29" s="240">
        <f>IFERROR(__xludf.DUMMYFUNCTION("IF(REGEXMATCH(TEXT(A29, ""MMMM""), ""October|November|December""), $B$4, $B$5)"),0.78)</f>
        <v>0.78</v>
      </c>
      <c r="F29" s="266">
        <v>0.0</v>
      </c>
      <c r="G29" s="267">
        <f t="shared" si="3"/>
        <v>0</v>
      </c>
      <c r="H29" s="221"/>
      <c r="I29" s="268"/>
      <c r="J29" s="275" t="s">
        <v>113</v>
      </c>
      <c r="K29" s="242">
        <f t="shared" si="14"/>
        <v>0</v>
      </c>
      <c r="L29" s="242">
        <f t="shared" si="12"/>
        <v>0</v>
      </c>
      <c r="M29" s="242">
        <f t="shared" si="15"/>
        <v>0</v>
      </c>
      <c r="N29" s="264" t="str">
        <f t="shared" si="6"/>
        <v/>
      </c>
      <c r="O29" s="261">
        <f t="shared" si="7"/>
        <v>0</v>
      </c>
      <c r="P29" s="271">
        <f t="shared" si="13"/>
        <v>1</v>
      </c>
      <c r="Q29" s="261">
        <f t="shared" si="9"/>
        <v>0</v>
      </c>
      <c r="R29" s="218"/>
      <c r="S29" s="218"/>
      <c r="T29" s="218"/>
      <c r="U29" s="218"/>
      <c r="V29" s="218"/>
      <c r="W29" s="218"/>
      <c r="X29" s="218"/>
      <c r="Y29" s="218"/>
      <c r="Z29" s="218"/>
      <c r="AA29" s="218"/>
    </row>
    <row r="30">
      <c r="A30" s="260" t="str">
        <f t="shared" si="10"/>
        <v>February</v>
      </c>
      <c r="B30" s="242">
        <f t="shared" si="11"/>
        <v>0</v>
      </c>
      <c r="C30" s="261" t="str">
        <f t="shared" si="1"/>
        <v/>
      </c>
      <c r="D30" s="267">
        <f t="shared" si="2"/>
        <v>0</v>
      </c>
      <c r="E30" s="240">
        <f>IFERROR(__xludf.DUMMYFUNCTION("IF(REGEXMATCH(TEXT(A30, ""MMMM""), ""October|November|December""), $B$4, $B$5)"),0.78)</f>
        <v>0.78</v>
      </c>
      <c r="F30" s="266">
        <v>0.0</v>
      </c>
      <c r="G30" s="267">
        <f t="shared" si="3"/>
        <v>0</v>
      </c>
      <c r="H30" s="221"/>
      <c r="I30" s="268"/>
      <c r="J30" s="275" t="s">
        <v>114</v>
      </c>
      <c r="K30" s="242">
        <f t="shared" si="14"/>
        <v>0</v>
      </c>
      <c r="L30" s="242">
        <f t="shared" si="12"/>
        <v>0</v>
      </c>
      <c r="M30" s="242">
        <f t="shared" si="15"/>
        <v>0</v>
      </c>
      <c r="N30" s="264" t="str">
        <f t="shared" si="6"/>
        <v/>
      </c>
      <c r="O30" s="261">
        <f t="shared" si="7"/>
        <v>0</v>
      </c>
      <c r="P30" s="271">
        <f t="shared" si="13"/>
        <v>1.5</v>
      </c>
      <c r="Q30" s="261">
        <f t="shared" si="9"/>
        <v>0</v>
      </c>
      <c r="R30" s="218"/>
      <c r="S30" s="218"/>
      <c r="T30" s="218"/>
      <c r="U30" s="218"/>
      <c r="V30" s="218"/>
      <c r="W30" s="218"/>
      <c r="X30" s="218"/>
      <c r="Y30" s="218"/>
      <c r="Z30" s="218"/>
      <c r="AA30" s="218"/>
    </row>
    <row r="31">
      <c r="A31" s="260" t="str">
        <f t="shared" si="10"/>
        <v>March</v>
      </c>
      <c r="B31" s="242">
        <f t="shared" si="11"/>
        <v>0</v>
      </c>
      <c r="C31" s="261" t="str">
        <f t="shared" si="1"/>
        <v/>
      </c>
      <c r="D31" s="267">
        <f t="shared" si="2"/>
        <v>0</v>
      </c>
      <c r="E31" s="240">
        <f>IFERROR(__xludf.DUMMYFUNCTION("IF(REGEXMATCH(TEXT(A31, ""MMMM""), ""October|November|December""), $B$4, $B$5)"),0.78)</f>
        <v>0.78</v>
      </c>
      <c r="F31" s="266">
        <v>0.0</v>
      </c>
      <c r="G31" s="267">
        <f t="shared" si="3"/>
        <v>0</v>
      </c>
      <c r="H31" s="221"/>
      <c r="I31" s="268"/>
      <c r="J31" s="275" t="s">
        <v>115</v>
      </c>
      <c r="K31" s="242">
        <f t="shared" si="14"/>
        <v>0</v>
      </c>
      <c r="L31" s="242">
        <f t="shared" si="12"/>
        <v>0</v>
      </c>
      <c r="M31" s="242">
        <f t="shared" si="15"/>
        <v>0</v>
      </c>
      <c r="N31" s="264" t="str">
        <f t="shared" si="6"/>
        <v/>
      </c>
      <c r="O31" s="261">
        <f t="shared" si="7"/>
        <v>0</v>
      </c>
      <c r="P31" s="271">
        <f t="shared" si="13"/>
        <v>5.45</v>
      </c>
      <c r="Q31" s="261">
        <f t="shared" si="9"/>
        <v>0</v>
      </c>
      <c r="R31" s="218"/>
      <c r="S31" s="218"/>
      <c r="T31" s="218"/>
      <c r="U31" s="218"/>
      <c r="V31" s="218"/>
      <c r="W31" s="218"/>
      <c r="X31" s="218"/>
      <c r="Y31" s="218"/>
      <c r="Z31" s="218"/>
      <c r="AA31" s="218"/>
    </row>
    <row r="32">
      <c r="A32" s="260" t="str">
        <f t="shared" si="10"/>
        <v>April</v>
      </c>
      <c r="B32" s="242">
        <f t="shared" si="11"/>
        <v>0</v>
      </c>
      <c r="C32" s="261" t="str">
        <f t="shared" si="1"/>
        <v/>
      </c>
      <c r="D32" s="267">
        <f t="shared" si="2"/>
        <v>0</v>
      </c>
      <c r="E32" s="240">
        <f>IFERROR(__xludf.DUMMYFUNCTION("IF(REGEXMATCH(TEXT(A32, ""MMMM""), ""October|November|December""), $B$4, $B$5)"),0.78)</f>
        <v>0.78</v>
      </c>
      <c r="F32" s="266">
        <v>0.0</v>
      </c>
      <c r="G32" s="267">
        <f t="shared" si="3"/>
        <v>0</v>
      </c>
      <c r="H32" s="221"/>
      <c r="I32" s="268"/>
      <c r="J32" s="275" t="s">
        <v>116</v>
      </c>
      <c r="K32" s="242">
        <f t="shared" si="14"/>
        <v>0</v>
      </c>
      <c r="L32" s="242">
        <f t="shared" si="12"/>
        <v>0</v>
      </c>
      <c r="M32" s="242">
        <f t="shared" si="15"/>
        <v>0</v>
      </c>
      <c r="N32" s="264" t="str">
        <f t="shared" si="6"/>
        <v/>
      </c>
      <c r="O32" s="261">
        <f t="shared" si="7"/>
        <v>0</v>
      </c>
      <c r="P32" s="271">
        <f t="shared" si="13"/>
        <v>5.7</v>
      </c>
      <c r="Q32" s="261">
        <f t="shared" si="9"/>
        <v>0</v>
      </c>
      <c r="R32" s="218"/>
      <c r="S32" s="218"/>
      <c r="T32" s="218"/>
      <c r="U32" s="218"/>
      <c r="V32" s="218"/>
      <c r="W32" s="218"/>
      <c r="X32" s="218"/>
      <c r="Y32" s="218"/>
      <c r="Z32" s="218"/>
      <c r="AA32" s="218"/>
    </row>
    <row r="33">
      <c r="A33" s="260" t="str">
        <f t="shared" si="10"/>
        <v>May</v>
      </c>
      <c r="B33" s="242">
        <f t="shared" si="11"/>
        <v>0</v>
      </c>
      <c r="C33" s="261" t="str">
        <f t="shared" si="1"/>
        <v/>
      </c>
      <c r="D33" s="267">
        <f t="shared" si="2"/>
        <v>0</v>
      </c>
      <c r="E33" s="240">
        <f>IFERROR(__xludf.DUMMYFUNCTION("IF(REGEXMATCH(TEXT(A33, ""MMMM""), ""October|November|December""), $B$4, $B$5)"),0.78)</f>
        <v>0.78</v>
      </c>
      <c r="F33" s="266">
        <v>0.0</v>
      </c>
      <c r="G33" s="267">
        <f t="shared" si="3"/>
        <v>0</v>
      </c>
      <c r="H33" s="221"/>
      <c r="I33" s="268"/>
      <c r="J33" s="275" t="s">
        <v>117</v>
      </c>
      <c r="K33" s="242">
        <f t="shared" si="14"/>
        <v>0</v>
      </c>
      <c r="L33" s="242">
        <f t="shared" si="12"/>
        <v>0</v>
      </c>
      <c r="M33" s="242">
        <f t="shared" si="15"/>
        <v>0</v>
      </c>
      <c r="N33" s="264" t="str">
        <f t="shared" si="6"/>
        <v/>
      </c>
      <c r="O33" s="261">
        <f t="shared" si="7"/>
        <v>0</v>
      </c>
      <c r="P33" s="271">
        <f t="shared" si="13"/>
        <v>5.9</v>
      </c>
      <c r="Q33" s="261">
        <f t="shared" si="9"/>
        <v>0</v>
      </c>
      <c r="R33" s="218"/>
      <c r="S33" s="218"/>
      <c r="T33" s="218"/>
      <c r="U33" s="218"/>
      <c r="V33" s="218"/>
      <c r="W33" s="218"/>
      <c r="X33" s="218"/>
      <c r="Y33" s="218"/>
      <c r="Z33" s="218"/>
      <c r="AA33" s="218"/>
    </row>
    <row r="34">
      <c r="A34" s="260" t="str">
        <f t="shared" si="10"/>
        <v>June</v>
      </c>
      <c r="B34" s="242">
        <f t="shared" si="11"/>
        <v>0</v>
      </c>
      <c r="C34" s="261" t="str">
        <f t="shared" si="1"/>
        <v/>
      </c>
      <c r="D34" s="267">
        <f t="shared" si="2"/>
        <v>0</v>
      </c>
      <c r="E34" s="240">
        <f>IFERROR(__xludf.DUMMYFUNCTION("IF(REGEXMATCH(TEXT(A34, ""MMMM""), ""October|November|December""), $B$4, $B$5)"),0.78)</f>
        <v>0.78</v>
      </c>
      <c r="F34" s="266">
        <v>0.0</v>
      </c>
      <c r="G34" s="267">
        <f t="shared" si="3"/>
        <v>0</v>
      </c>
      <c r="H34" s="221"/>
      <c r="I34" s="268"/>
      <c r="J34" s="276" t="s">
        <v>118</v>
      </c>
      <c r="K34" s="242">
        <f>if(((K20 +K21)-L34)&gt;0,((K20 +K21)-L34),0 )</f>
        <v>0</v>
      </c>
      <c r="L34" s="242">
        <f>$E$6</f>
        <v>0</v>
      </c>
      <c r="M34" s="242">
        <f>IF((K21+K20) - L34&lt;0, (L34-(K21+K20)), 0)</f>
        <v>0</v>
      </c>
      <c r="N34" s="264" t="str">
        <f t="shared" si="6"/>
        <v/>
      </c>
      <c r="O34" s="261">
        <f t="shared" si="7"/>
        <v>0</v>
      </c>
      <c r="P34" s="271">
        <f t="shared" si="13"/>
        <v>6.9</v>
      </c>
      <c r="Q34" s="261">
        <f t="shared" si="9"/>
        <v>0</v>
      </c>
      <c r="R34" s="218"/>
      <c r="S34" s="218"/>
      <c r="T34" s="218"/>
      <c r="U34" s="218"/>
      <c r="V34" s="218"/>
      <c r="W34" s="218"/>
      <c r="X34" s="218"/>
      <c r="Y34" s="218"/>
      <c r="Z34" s="218"/>
      <c r="AA34" s="218"/>
    </row>
    <row r="35">
      <c r="A35" s="260" t="str">
        <f t="shared" si="10"/>
        <v>July</v>
      </c>
      <c r="B35" s="242">
        <f t="shared" si="11"/>
        <v>0</v>
      </c>
      <c r="C35" s="261" t="str">
        <f t="shared" si="1"/>
        <v/>
      </c>
      <c r="D35" s="267">
        <f t="shared" si="2"/>
        <v>0</v>
      </c>
      <c r="E35" s="240">
        <f>IFERROR(__xludf.DUMMYFUNCTION("IF(REGEXMATCH(TEXT(A35, ""MMMM""), ""October|November|December""), $B$4, $B$5)"),0.78)</f>
        <v>0.78</v>
      </c>
      <c r="F35" s="266">
        <v>0.0</v>
      </c>
      <c r="G35" s="267">
        <f t="shared" si="3"/>
        <v>0</v>
      </c>
      <c r="H35" s="221"/>
      <c r="I35" s="262" t="str">
        <f t="array" ref="I35">TEXT(DATE(1, MATCH(I22, {"January","February","March","April","May","June","July","August","September","October","November","December"}, 0) + 1, 1), "mmmm")</f>
        <v>July</v>
      </c>
      <c r="J35" s="263" t="s">
        <v>99</v>
      </c>
      <c r="K35" s="242">
        <f t="shared" ref="K35:K44" si="16">if(K23-L35&lt;0, 0, K23-L35) </f>
        <v>0</v>
      </c>
      <c r="L35" s="242">
        <f t="shared" ref="L35:L44" si="17">M36</f>
        <v>0</v>
      </c>
      <c r="M35" s="242">
        <f t="shared" ref="M35:M44" si="18">IF((K23) - L35&lt;0, (L35-(K23)), 0)</f>
        <v>0</v>
      </c>
      <c r="N35" s="264" t="str">
        <f t="shared" si="6"/>
        <v/>
      </c>
      <c r="O35" s="261">
        <f t="shared" si="7"/>
        <v>0</v>
      </c>
      <c r="P35" s="265" t="str">
        <f t="shared" ref="P35:P45" si="19">P24</f>
        <v/>
      </c>
      <c r="Q35" s="261">
        <f t="shared" si="9"/>
        <v>0</v>
      </c>
      <c r="R35" s="218"/>
      <c r="S35" s="218"/>
      <c r="T35" s="218"/>
      <c r="U35" s="218"/>
      <c r="V35" s="218"/>
      <c r="W35" s="218"/>
      <c r="X35" s="218"/>
      <c r="Y35" s="218"/>
      <c r="Z35" s="218"/>
      <c r="AA35" s="218"/>
    </row>
    <row r="36">
      <c r="A36" s="260" t="str">
        <f t="shared" si="10"/>
        <v>August</v>
      </c>
      <c r="B36" s="242">
        <f t="shared" si="11"/>
        <v>0</v>
      </c>
      <c r="C36" s="261" t="str">
        <f t="shared" si="1"/>
        <v/>
      </c>
      <c r="D36" s="267">
        <f t="shared" si="2"/>
        <v>0</v>
      </c>
      <c r="E36" s="240">
        <f>IFERROR(__xludf.DUMMYFUNCTION("IF(REGEXMATCH(TEXT(A36, ""MMMM""), ""October|November|December""), $B$4, $B$5)"),0.78)</f>
        <v>0.78</v>
      </c>
      <c r="F36" s="266">
        <v>0.0</v>
      </c>
      <c r="G36" s="267">
        <f t="shared" si="3"/>
        <v>0</v>
      </c>
      <c r="H36" s="221"/>
      <c r="I36" s="268"/>
      <c r="J36" s="263" t="s">
        <v>109</v>
      </c>
      <c r="K36" s="242">
        <f t="shared" si="16"/>
        <v>0</v>
      </c>
      <c r="L36" s="242">
        <f t="shared" si="17"/>
        <v>0</v>
      </c>
      <c r="M36" s="242">
        <f t="shared" si="18"/>
        <v>0</v>
      </c>
      <c r="N36" s="264" t="str">
        <f t="shared" si="6"/>
        <v/>
      </c>
      <c r="O36" s="261">
        <f t="shared" si="7"/>
        <v>0</v>
      </c>
      <c r="P36" s="265" t="str">
        <f t="shared" si="19"/>
        <v/>
      </c>
      <c r="Q36" s="261">
        <f t="shared" si="9"/>
        <v>0</v>
      </c>
      <c r="R36" s="218"/>
      <c r="S36" s="218"/>
      <c r="T36" s="218"/>
      <c r="U36" s="218"/>
      <c r="V36" s="218"/>
      <c r="W36" s="218"/>
      <c r="X36" s="218"/>
      <c r="Y36" s="218"/>
      <c r="Z36" s="218"/>
      <c r="AA36" s="218"/>
    </row>
    <row r="37">
      <c r="A37" s="260" t="str">
        <f t="shared" si="10"/>
        <v>September</v>
      </c>
      <c r="B37" s="242">
        <f t="shared" si="11"/>
        <v>0</v>
      </c>
      <c r="C37" s="261" t="str">
        <f t="shared" si="1"/>
        <v/>
      </c>
      <c r="D37" s="267">
        <f t="shared" si="2"/>
        <v>0</v>
      </c>
      <c r="E37" s="240">
        <f>IFERROR(__xludf.DUMMYFUNCTION("IF(REGEXMATCH(TEXT(A37, ""MMMM""), ""October|November|December""), $B$4, $B$5)"),0.78)</f>
        <v>0.78</v>
      </c>
      <c r="F37" s="266">
        <v>0.0</v>
      </c>
      <c r="G37" s="267">
        <f t="shared" si="3"/>
        <v>0</v>
      </c>
      <c r="H37" s="221"/>
      <c r="I37" s="268"/>
      <c r="J37" s="263" t="s">
        <v>110</v>
      </c>
      <c r="K37" s="242">
        <f t="shared" si="16"/>
        <v>0</v>
      </c>
      <c r="L37" s="242">
        <f t="shared" si="17"/>
        <v>0</v>
      </c>
      <c r="M37" s="242">
        <f t="shared" si="18"/>
        <v>0</v>
      </c>
      <c r="N37" s="264" t="str">
        <f t="shared" si="6"/>
        <v/>
      </c>
      <c r="O37" s="261">
        <f t="shared" si="7"/>
        <v>0</v>
      </c>
      <c r="P37" s="265" t="str">
        <f t="shared" si="19"/>
        <v/>
      </c>
      <c r="Q37" s="261">
        <f t="shared" si="9"/>
        <v>0</v>
      </c>
      <c r="R37" s="218"/>
      <c r="S37" s="218"/>
      <c r="T37" s="218"/>
      <c r="U37" s="218"/>
      <c r="V37" s="218"/>
      <c r="W37" s="218"/>
      <c r="X37" s="218"/>
      <c r="Y37" s="218"/>
      <c r="Z37" s="218"/>
      <c r="AA37" s="218"/>
    </row>
    <row r="38">
      <c r="A38" s="260" t="str">
        <f t="shared" si="10"/>
        <v>October</v>
      </c>
      <c r="B38" s="242">
        <f t="shared" si="11"/>
        <v>0</v>
      </c>
      <c r="C38" s="261" t="str">
        <f t="shared" si="1"/>
        <v/>
      </c>
      <c r="D38" s="267">
        <f t="shared" si="2"/>
        <v>0</v>
      </c>
      <c r="E38" s="240">
        <f>IFERROR(__xludf.DUMMYFUNCTION("IF(REGEXMATCH(TEXT(A38, ""MMMM""), ""October|November|December""), $B$4, $B$5)"),2.4)</f>
        <v>2.4</v>
      </c>
      <c r="F38" s="266">
        <v>0.0</v>
      </c>
      <c r="G38" s="267">
        <f t="shared" si="3"/>
        <v>0</v>
      </c>
      <c r="H38" s="221"/>
      <c r="I38" s="268"/>
      <c r="J38" s="277" t="s">
        <v>111</v>
      </c>
      <c r="K38" s="242">
        <f t="shared" si="16"/>
        <v>0</v>
      </c>
      <c r="L38" s="242">
        <f t="shared" si="17"/>
        <v>0</v>
      </c>
      <c r="M38" s="242">
        <f t="shared" si="18"/>
        <v>0</v>
      </c>
      <c r="N38" s="264" t="str">
        <f t="shared" si="6"/>
        <v/>
      </c>
      <c r="O38" s="261">
        <f t="shared" si="7"/>
        <v>0</v>
      </c>
      <c r="P38" s="265" t="str">
        <f t="shared" si="19"/>
        <v/>
      </c>
      <c r="Q38" s="261">
        <f t="shared" si="9"/>
        <v>0</v>
      </c>
      <c r="R38" s="218"/>
      <c r="S38" s="218"/>
      <c r="T38" s="218"/>
      <c r="U38" s="218"/>
      <c r="V38" s="218"/>
      <c r="W38" s="218"/>
      <c r="X38" s="218"/>
      <c r="Y38" s="218"/>
      <c r="Z38" s="218"/>
      <c r="AA38" s="218"/>
    </row>
    <row r="39">
      <c r="A39" s="260" t="str">
        <f t="shared" si="10"/>
        <v>November</v>
      </c>
      <c r="B39" s="242">
        <f t="shared" si="11"/>
        <v>0</v>
      </c>
      <c r="C39" s="261" t="str">
        <f t="shared" si="1"/>
        <v/>
      </c>
      <c r="D39" s="267">
        <f t="shared" si="2"/>
        <v>0</v>
      </c>
      <c r="E39" s="240">
        <f>IFERROR(__xludf.DUMMYFUNCTION("IF(REGEXMATCH(TEXT(A39, ""MMMM""), ""October|November|December""), $B$4, $B$5)"),2.4)</f>
        <v>2.4</v>
      </c>
      <c r="F39" s="266">
        <v>0.0</v>
      </c>
      <c r="G39" s="267">
        <f t="shared" si="3"/>
        <v>0</v>
      </c>
      <c r="H39" s="221"/>
      <c r="I39" s="268"/>
      <c r="J39" s="270" t="s">
        <v>112</v>
      </c>
      <c r="K39" s="242">
        <f t="shared" si="16"/>
        <v>0</v>
      </c>
      <c r="L39" s="242">
        <f t="shared" si="17"/>
        <v>0</v>
      </c>
      <c r="M39" s="242">
        <f t="shared" si="18"/>
        <v>0</v>
      </c>
      <c r="N39" s="264" t="str">
        <f t="shared" si="6"/>
        <v/>
      </c>
      <c r="O39" s="261">
        <f t="shared" si="7"/>
        <v>0</v>
      </c>
      <c r="P39" s="271">
        <f t="shared" si="19"/>
        <v>0.5</v>
      </c>
      <c r="Q39" s="261">
        <f t="shared" si="9"/>
        <v>0</v>
      </c>
      <c r="R39" s="218"/>
      <c r="S39" s="218"/>
      <c r="T39" s="218"/>
      <c r="U39" s="218"/>
      <c r="V39" s="218"/>
      <c r="W39" s="218"/>
      <c r="X39" s="218"/>
      <c r="Y39" s="218"/>
      <c r="Z39" s="218"/>
      <c r="AA39" s="218"/>
    </row>
    <row r="40">
      <c r="A40" s="260" t="str">
        <f t="shared" si="10"/>
        <v>December</v>
      </c>
      <c r="B40" s="242">
        <f t="shared" si="11"/>
        <v>0</v>
      </c>
      <c r="C40" s="261" t="str">
        <f t="shared" si="1"/>
        <v/>
      </c>
      <c r="D40" s="267">
        <f t="shared" si="2"/>
        <v>0</v>
      </c>
      <c r="E40" s="240">
        <f>IFERROR(__xludf.DUMMYFUNCTION("IF(REGEXMATCH(TEXT(A40, ""MMMM""), ""October|November|December""), $B$4, $B$5)"),2.4)</f>
        <v>2.4</v>
      </c>
      <c r="F40" s="266">
        <v>0.0</v>
      </c>
      <c r="G40" s="267">
        <f t="shared" si="3"/>
        <v>0</v>
      </c>
      <c r="H40" s="221"/>
      <c r="I40" s="268"/>
      <c r="J40" s="270" t="s">
        <v>113</v>
      </c>
      <c r="K40" s="242">
        <f t="shared" si="16"/>
        <v>0</v>
      </c>
      <c r="L40" s="242">
        <f t="shared" si="17"/>
        <v>0</v>
      </c>
      <c r="M40" s="242">
        <f t="shared" si="18"/>
        <v>0</v>
      </c>
      <c r="N40" s="264" t="str">
        <f t="shared" si="6"/>
        <v/>
      </c>
      <c r="O40" s="261">
        <f t="shared" si="7"/>
        <v>0</v>
      </c>
      <c r="P40" s="271">
        <f t="shared" si="19"/>
        <v>1</v>
      </c>
      <c r="Q40" s="261">
        <f t="shared" si="9"/>
        <v>0</v>
      </c>
      <c r="R40" s="218"/>
      <c r="S40" s="218"/>
      <c r="T40" s="218"/>
      <c r="U40" s="218"/>
      <c r="V40" s="218"/>
      <c r="W40" s="218"/>
      <c r="X40" s="218"/>
      <c r="Y40" s="218"/>
      <c r="Z40" s="218"/>
      <c r="AA40" s="218"/>
    </row>
    <row r="41">
      <c r="A41" s="260" t="str">
        <f t="shared" si="10"/>
        <v>January</v>
      </c>
      <c r="B41" s="242">
        <f t="shared" si="11"/>
        <v>0</v>
      </c>
      <c r="C41" s="261" t="str">
        <f t="shared" si="1"/>
        <v/>
      </c>
      <c r="D41" s="267">
        <f t="shared" si="2"/>
        <v>0</v>
      </c>
      <c r="E41" s="240">
        <f>IFERROR(__xludf.DUMMYFUNCTION("IF(REGEXMATCH(TEXT(A41, ""MMMM""), ""October|November|December""), $B$4, $B$5)"),0.78)</f>
        <v>0.78</v>
      </c>
      <c r="F41" s="266">
        <v>0.0</v>
      </c>
      <c r="G41" s="267">
        <f t="shared" si="3"/>
        <v>0</v>
      </c>
      <c r="H41" s="221"/>
      <c r="I41" s="268"/>
      <c r="J41" s="270" t="s">
        <v>114</v>
      </c>
      <c r="K41" s="242">
        <f t="shared" si="16"/>
        <v>0</v>
      </c>
      <c r="L41" s="242">
        <f t="shared" si="17"/>
        <v>0</v>
      </c>
      <c r="M41" s="242">
        <f t="shared" si="18"/>
        <v>0</v>
      </c>
      <c r="N41" s="264" t="str">
        <f t="shared" si="6"/>
        <v/>
      </c>
      <c r="O41" s="261">
        <f t="shared" si="7"/>
        <v>0</v>
      </c>
      <c r="P41" s="271">
        <f t="shared" si="19"/>
        <v>1.5</v>
      </c>
      <c r="Q41" s="261">
        <f t="shared" si="9"/>
        <v>0</v>
      </c>
      <c r="R41" s="218"/>
      <c r="S41" s="218"/>
      <c r="T41" s="218"/>
      <c r="U41" s="218"/>
      <c r="V41" s="218"/>
      <c r="W41" s="218"/>
      <c r="X41" s="218"/>
      <c r="Y41" s="218"/>
      <c r="Z41" s="218"/>
      <c r="AA41" s="218"/>
    </row>
    <row r="42">
      <c r="A42" s="260" t="str">
        <f t="shared" si="10"/>
        <v>February</v>
      </c>
      <c r="B42" s="242">
        <f t="shared" si="11"/>
        <v>0</v>
      </c>
      <c r="C42" s="261" t="str">
        <f t="shared" si="1"/>
        <v/>
      </c>
      <c r="D42" s="267">
        <f t="shared" si="2"/>
        <v>0</v>
      </c>
      <c r="E42" s="240">
        <f>IFERROR(__xludf.DUMMYFUNCTION("IF(REGEXMATCH(TEXT(A42, ""MMMM""), ""October|November|December""), $B$4, $B$5)"),0.78)</f>
        <v>0.78</v>
      </c>
      <c r="F42" s="266">
        <v>0.0</v>
      </c>
      <c r="G42" s="267">
        <f t="shared" si="3"/>
        <v>0</v>
      </c>
      <c r="H42" s="221"/>
      <c r="I42" s="268"/>
      <c r="J42" s="270" t="s">
        <v>115</v>
      </c>
      <c r="K42" s="242">
        <f t="shared" si="16"/>
        <v>0</v>
      </c>
      <c r="L42" s="242">
        <f t="shared" si="17"/>
        <v>0</v>
      </c>
      <c r="M42" s="242">
        <f t="shared" si="18"/>
        <v>0</v>
      </c>
      <c r="N42" s="264" t="str">
        <f t="shared" si="6"/>
        <v/>
      </c>
      <c r="O42" s="261">
        <f t="shared" si="7"/>
        <v>0</v>
      </c>
      <c r="P42" s="271">
        <f t="shared" si="19"/>
        <v>5.45</v>
      </c>
      <c r="Q42" s="261">
        <f t="shared" si="9"/>
        <v>0</v>
      </c>
      <c r="R42" s="218"/>
      <c r="S42" s="218"/>
      <c r="T42" s="218"/>
      <c r="U42" s="218"/>
      <c r="V42" s="218"/>
      <c r="W42" s="218"/>
      <c r="X42" s="218"/>
      <c r="Y42" s="218"/>
      <c r="Z42" s="218"/>
      <c r="AA42" s="218"/>
    </row>
    <row r="43">
      <c r="A43" s="260" t="str">
        <f t="shared" si="10"/>
        <v>March</v>
      </c>
      <c r="B43" s="242">
        <f t="shared" si="11"/>
        <v>0</v>
      </c>
      <c r="C43" s="261" t="str">
        <f t="shared" si="1"/>
        <v/>
      </c>
      <c r="D43" s="267">
        <f t="shared" si="2"/>
        <v>0</v>
      </c>
      <c r="E43" s="240">
        <f>IFERROR(__xludf.DUMMYFUNCTION("IF(REGEXMATCH(TEXT(A43, ""MMMM""), ""October|November|December""), $B$4, $B$5)"),0.78)</f>
        <v>0.78</v>
      </c>
      <c r="F43" s="266">
        <v>0.0</v>
      </c>
      <c r="G43" s="267">
        <f t="shared" si="3"/>
        <v>0</v>
      </c>
      <c r="H43" s="221"/>
      <c r="I43" s="268"/>
      <c r="J43" s="270" t="s">
        <v>116</v>
      </c>
      <c r="K43" s="242">
        <f t="shared" si="16"/>
        <v>0</v>
      </c>
      <c r="L43" s="242">
        <f t="shared" si="17"/>
        <v>0</v>
      </c>
      <c r="M43" s="242">
        <f t="shared" si="18"/>
        <v>0</v>
      </c>
      <c r="N43" s="264" t="str">
        <f t="shared" si="6"/>
        <v/>
      </c>
      <c r="O43" s="261">
        <f t="shared" si="7"/>
        <v>0</v>
      </c>
      <c r="P43" s="271">
        <f t="shared" si="19"/>
        <v>5.7</v>
      </c>
      <c r="Q43" s="261">
        <f t="shared" si="9"/>
        <v>0</v>
      </c>
      <c r="R43" s="218"/>
      <c r="S43" s="218"/>
      <c r="T43" s="218"/>
      <c r="U43" s="218"/>
      <c r="V43" s="218"/>
      <c r="W43" s="218"/>
      <c r="X43" s="218"/>
      <c r="Y43" s="218"/>
      <c r="Z43" s="218"/>
      <c r="AA43" s="218"/>
    </row>
    <row r="44">
      <c r="A44" s="260" t="str">
        <f t="shared" si="10"/>
        <v>April</v>
      </c>
      <c r="B44" s="242">
        <f t="shared" si="11"/>
        <v>0</v>
      </c>
      <c r="C44" s="261" t="str">
        <f t="shared" si="1"/>
        <v/>
      </c>
      <c r="D44" s="267">
        <f t="shared" si="2"/>
        <v>0</v>
      </c>
      <c r="E44" s="240">
        <f>IFERROR(__xludf.DUMMYFUNCTION("IF(REGEXMATCH(TEXT(A44, ""MMMM""), ""October|November|December""), $B$4, $B$5)"),0.78)</f>
        <v>0.78</v>
      </c>
      <c r="F44" s="266">
        <v>0.0</v>
      </c>
      <c r="G44" s="267">
        <f t="shared" si="3"/>
        <v>0</v>
      </c>
      <c r="H44" s="221"/>
      <c r="I44" s="268"/>
      <c r="J44" s="270" t="s">
        <v>117</v>
      </c>
      <c r="K44" s="242">
        <f t="shared" si="16"/>
        <v>0</v>
      </c>
      <c r="L44" s="242">
        <f t="shared" si="17"/>
        <v>0</v>
      </c>
      <c r="M44" s="242">
        <f t="shared" si="18"/>
        <v>0</v>
      </c>
      <c r="N44" s="264" t="str">
        <f t="shared" si="6"/>
        <v/>
      </c>
      <c r="O44" s="261">
        <f t="shared" si="7"/>
        <v>0</v>
      </c>
      <c r="P44" s="271">
        <f t="shared" si="19"/>
        <v>5.9</v>
      </c>
      <c r="Q44" s="261">
        <f t="shared" si="9"/>
        <v>0</v>
      </c>
      <c r="R44" s="218"/>
      <c r="S44" s="218"/>
      <c r="T44" s="218"/>
      <c r="U44" s="218"/>
      <c r="V44" s="218"/>
      <c r="W44" s="218"/>
      <c r="X44" s="218"/>
      <c r="Y44" s="218"/>
      <c r="Z44" s="218"/>
      <c r="AA44" s="218"/>
    </row>
    <row r="45">
      <c r="A45" s="260" t="str">
        <f t="shared" si="10"/>
        <v>May</v>
      </c>
      <c r="B45" s="242">
        <f t="shared" si="11"/>
        <v>0</v>
      </c>
      <c r="C45" s="261" t="str">
        <f t="shared" si="1"/>
        <v/>
      </c>
      <c r="D45" s="267">
        <f t="shared" si="2"/>
        <v>0</v>
      </c>
      <c r="E45" s="240">
        <f>IFERROR(__xludf.DUMMYFUNCTION("IF(REGEXMATCH(TEXT(A45, ""MMMM""), ""October|November|December""), $B$4, $B$5)"),0.78)</f>
        <v>0.78</v>
      </c>
      <c r="F45" s="266">
        <v>0.0</v>
      </c>
      <c r="G45" s="267">
        <f t="shared" si="3"/>
        <v>0</v>
      </c>
      <c r="H45" s="221"/>
      <c r="I45" s="268"/>
      <c r="J45" s="278" t="s">
        <v>118</v>
      </c>
      <c r="K45" s="242">
        <f>if(((K33 +K34)-L45)&gt;0,((K33 +K34)-L45),0 )</f>
        <v>0</v>
      </c>
      <c r="L45" s="242">
        <f>$E$6</f>
        <v>0</v>
      </c>
      <c r="M45" s="242">
        <f>IF((K34+K33) - L45&lt;0, (L45-(K34+K33)), 0)</f>
        <v>0</v>
      </c>
      <c r="N45" s="264" t="str">
        <f t="shared" si="6"/>
        <v/>
      </c>
      <c r="O45" s="261">
        <f t="shared" si="7"/>
        <v>0</v>
      </c>
      <c r="P45" s="271">
        <f t="shared" si="19"/>
        <v>6.9</v>
      </c>
      <c r="Q45" s="261">
        <f t="shared" si="9"/>
        <v>0</v>
      </c>
      <c r="R45" s="218"/>
      <c r="S45" s="218"/>
      <c r="T45" s="218"/>
      <c r="U45" s="218"/>
      <c r="V45" s="218"/>
      <c r="W45" s="218"/>
      <c r="X45" s="218"/>
      <c r="Y45" s="218"/>
      <c r="Z45" s="218"/>
      <c r="AA45" s="218"/>
    </row>
    <row r="46">
      <c r="A46" s="260" t="str">
        <f t="shared" si="10"/>
        <v>June</v>
      </c>
      <c r="B46" s="242">
        <f t="shared" si="11"/>
        <v>0</v>
      </c>
      <c r="C46" s="261" t="str">
        <f t="shared" si="1"/>
        <v/>
      </c>
      <c r="D46" s="267">
        <f t="shared" si="2"/>
        <v>0</v>
      </c>
      <c r="E46" s="240">
        <f>IFERROR(__xludf.DUMMYFUNCTION("IF(REGEXMATCH(TEXT(A46, ""MMMM""), ""October|November|December""), $B$4, $B$5)"),0.78)</f>
        <v>0.78</v>
      </c>
      <c r="F46" s="266">
        <v>0.0</v>
      </c>
      <c r="G46" s="267">
        <f t="shared" si="3"/>
        <v>0</v>
      </c>
      <c r="H46" s="221"/>
      <c r="I46" s="262" t="str">
        <f t="array" ref="I46">TEXT(DATE(1, MATCH(I35, {"January","February","March","April","May","June","July","August","September","October","November","December"}, 0) + 1, 1), "mmmm")</f>
        <v>August</v>
      </c>
      <c r="J46" s="272" t="s">
        <v>109</v>
      </c>
      <c r="K46" s="242">
        <f t="shared" ref="K46:K54" si="20">if(K35-L46&lt;0, 0, K35-L46) </f>
        <v>0</v>
      </c>
      <c r="L46" s="242">
        <f t="shared" ref="L46:L54" si="21">M47</f>
        <v>0</v>
      </c>
      <c r="M46" s="242">
        <f t="shared" ref="M46:M54" si="22">IF((K35) - L46&lt;0, (L46-(K35)), 0)</f>
        <v>0</v>
      </c>
      <c r="N46" s="264" t="str">
        <f t="shared" si="6"/>
        <v/>
      </c>
      <c r="O46" s="261">
        <f t="shared" si="7"/>
        <v>0</v>
      </c>
      <c r="P46" s="265" t="str">
        <f t="shared" ref="P46:P55" si="23">P36</f>
        <v/>
      </c>
      <c r="Q46" s="261">
        <f t="shared" si="9"/>
        <v>0</v>
      </c>
      <c r="R46" s="218"/>
      <c r="S46" s="218"/>
      <c r="T46" s="218"/>
      <c r="U46" s="218"/>
      <c r="V46" s="218"/>
      <c r="W46" s="218"/>
      <c r="X46" s="218"/>
      <c r="Y46" s="218"/>
      <c r="Z46" s="218"/>
      <c r="AA46" s="218"/>
    </row>
    <row r="47">
      <c r="A47" s="260" t="str">
        <f t="shared" si="10"/>
        <v>July</v>
      </c>
      <c r="B47" s="242">
        <f t="shared" si="11"/>
        <v>0</v>
      </c>
      <c r="C47" s="261" t="str">
        <f t="shared" si="1"/>
        <v/>
      </c>
      <c r="D47" s="267">
        <f t="shared" si="2"/>
        <v>0</v>
      </c>
      <c r="E47" s="240">
        <f>IFERROR(__xludf.DUMMYFUNCTION("IF(REGEXMATCH(TEXT(A47, ""MMMM""), ""October|November|December""), $B$4, $B$5)"),0.78)</f>
        <v>0.78</v>
      </c>
      <c r="F47" s="266">
        <v>0.0</v>
      </c>
      <c r="G47" s="267">
        <f t="shared" si="3"/>
        <v>0</v>
      </c>
      <c r="H47" s="221"/>
      <c r="I47" s="268"/>
      <c r="J47" s="272" t="s">
        <v>110</v>
      </c>
      <c r="K47" s="242">
        <f t="shared" si="20"/>
        <v>0</v>
      </c>
      <c r="L47" s="242">
        <f t="shared" si="21"/>
        <v>0</v>
      </c>
      <c r="M47" s="242">
        <f t="shared" si="22"/>
        <v>0</v>
      </c>
      <c r="N47" s="264" t="str">
        <f t="shared" si="6"/>
        <v/>
      </c>
      <c r="O47" s="261">
        <f t="shared" si="7"/>
        <v>0</v>
      </c>
      <c r="P47" s="265" t="str">
        <f t="shared" si="23"/>
        <v/>
      </c>
      <c r="Q47" s="261">
        <f t="shared" si="9"/>
        <v>0</v>
      </c>
      <c r="R47" s="218"/>
      <c r="S47" s="218"/>
      <c r="T47" s="218"/>
      <c r="U47" s="218"/>
      <c r="V47" s="218"/>
      <c r="W47" s="218"/>
      <c r="X47" s="218"/>
      <c r="Y47" s="218"/>
      <c r="Z47" s="218"/>
      <c r="AA47" s="218"/>
    </row>
    <row r="48">
      <c r="A48" s="260" t="str">
        <f t="shared" si="10"/>
        <v>August</v>
      </c>
      <c r="B48" s="242">
        <f t="shared" si="11"/>
        <v>0</v>
      </c>
      <c r="C48" s="261" t="str">
        <f t="shared" si="1"/>
        <v/>
      </c>
      <c r="D48" s="267">
        <f t="shared" si="2"/>
        <v>0</v>
      </c>
      <c r="E48" s="240">
        <f>IFERROR(__xludf.DUMMYFUNCTION("IF(REGEXMATCH(TEXT(A48, ""MMMM""), ""October|November|December""), $B$4, $B$5)"),0.78)</f>
        <v>0.78</v>
      </c>
      <c r="F48" s="266">
        <v>0.0</v>
      </c>
      <c r="G48" s="267">
        <f t="shared" si="3"/>
        <v>0</v>
      </c>
      <c r="H48" s="221"/>
      <c r="I48" s="268"/>
      <c r="J48" s="274" t="s">
        <v>111</v>
      </c>
      <c r="K48" s="242">
        <f t="shared" si="20"/>
        <v>0</v>
      </c>
      <c r="L48" s="242">
        <f t="shared" si="21"/>
        <v>0</v>
      </c>
      <c r="M48" s="242">
        <f t="shared" si="22"/>
        <v>0</v>
      </c>
      <c r="N48" s="264" t="str">
        <f t="shared" si="6"/>
        <v/>
      </c>
      <c r="O48" s="261">
        <f t="shared" si="7"/>
        <v>0</v>
      </c>
      <c r="P48" s="265" t="str">
        <f t="shared" si="23"/>
        <v/>
      </c>
      <c r="Q48" s="261">
        <f t="shared" si="9"/>
        <v>0</v>
      </c>
      <c r="R48" s="218"/>
      <c r="S48" s="218"/>
      <c r="T48" s="218"/>
      <c r="U48" s="218"/>
      <c r="V48" s="218"/>
      <c r="W48" s="218"/>
      <c r="X48" s="218"/>
      <c r="Y48" s="218"/>
      <c r="Z48" s="218"/>
      <c r="AA48" s="218"/>
    </row>
    <row r="49">
      <c r="A49" s="260" t="str">
        <f t="shared" si="10"/>
        <v>September</v>
      </c>
      <c r="B49" s="242">
        <f t="shared" si="11"/>
        <v>0</v>
      </c>
      <c r="C49" s="261" t="str">
        <f t="shared" si="1"/>
        <v/>
      </c>
      <c r="D49" s="267">
        <f t="shared" si="2"/>
        <v>0</v>
      </c>
      <c r="E49" s="240">
        <f>IFERROR(__xludf.DUMMYFUNCTION("IF(REGEXMATCH(TEXT(A49, ""MMMM""), ""October|November|December""), $B$4, $B$5)"),0.78)</f>
        <v>0.78</v>
      </c>
      <c r="F49" s="266">
        <v>0.0</v>
      </c>
      <c r="G49" s="267">
        <f t="shared" si="3"/>
        <v>0</v>
      </c>
      <c r="H49" s="221"/>
      <c r="I49" s="268"/>
      <c r="J49" s="275" t="s">
        <v>112</v>
      </c>
      <c r="K49" s="242">
        <f t="shared" si="20"/>
        <v>0</v>
      </c>
      <c r="L49" s="242">
        <f t="shared" si="21"/>
        <v>0</v>
      </c>
      <c r="M49" s="242">
        <f t="shared" si="22"/>
        <v>0</v>
      </c>
      <c r="N49" s="264" t="str">
        <f t="shared" si="6"/>
        <v/>
      </c>
      <c r="O49" s="261">
        <f t="shared" si="7"/>
        <v>0</v>
      </c>
      <c r="P49" s="271">
        <f t="shared" si="23"/>
        <v>0.5</v>
      </c>
      <c r="Q49" s="261">
        <f t="shared" si="9"/>
        <v>0</v>
      </c>
      <c r="R49" s="218"/>
      <c r="S49" s="218"/>
      <c r="T49" s="218"/>
      <c r="U49" s="218"/>
      <c r="V49" s="218"/>
      <c r="W49" s="218"/>
      <c r="X49" s="218"/>
      <c r="Y49" s="218"/>
      <c r="Z49" s="218"/>
      <c r="AA49" s="218"/>
    </row>
    <row r="50">
      <c r="A50" s="260" t="str">
        <f t="shared" si="10"/>
        <v>October</v>
      </c>
      <c r="B50" s="242">
        <f t="shared" si="11"/>
        <v>0</v>
      </c>
      <c r="C50" s="261" t="str">
        <f t="shared" si="1"/>
        <v/>
      </c>
      <c r="D50" s="267">
        <f t="shared" si="2"/>
        <v>0</v>
      </c>
      <c r="E50" s="240">
        <f>IFERROR(__xludf.DUMMYFUNCTION("IF(REGEXMATCH(TEXT(A50, ""MMMM""), ""October|November|December""), $B$4, $B$5)"),2.4)</f>
        <v>2.4</v>
      </c>
      <c r="F50" s="266">
        <v>0.0</v>
      </c>
      <c r="G50" s="267">
        <f t="shared" si="3"/>
        <v>0</v>
      </c>
      <c r="H50" s="221"/>
      <c r="I50" s="268"/>
      <c r="J50" s="275" t="s">
        <v>113</v>
      </c>
      <c r="K50" s="242">
        <f t="shared" si="20"/>
        <v>0</v>
      </c>
      <c r="L50" s="242">
        <f t="shared" si="21"/>
        <v>0</v>
      </c>
      <c r="M50" s="242">
        <f t="shared" si="22"/>
        <v>0</v>
      </c>
      <c r="N50" s="264" t="str">
        <f t="shared" si="6"/>
        <v/>
      </c>
      <c r="O50" s="261">
        <f t="shared" si="7"/>
        <v>0</v>
      </c>
      <c r="P50" s="271">
        <f t="shared" si="23"/>
        <v>1</v>
      </c>
      <c r="Q50" s="261">
        <f t="shared" si="9"/>
        <v>0</v>
      </c>
      <c r="R50" s="218"/>
      <c r="S50" s="218"/>
      <c r="T50" s="218"/>
      <c r="U50" s="218"/>
      <c r="V50" s="218"/>
      <c r="W50" s="218"/>
      <c r="X50" s="218"/>
      <c r="Y50" s="218"/>
      <c r="Z50" s="218"/>
      <c r="AA50" s="218"/>
    </row>
    <row r="51">
      <c r="A51" s="260" t="str">
        <f t="shared" si="10"/>
        <v>November</v>
      </c>
      <c r="B51" s="242">
        <f t="shared" si="11"/>
        <v>0</v>
      </c>
      <c r="C51" s="261" t="str">
        <f t="shared" si="1"/>
        <v/>
      </c>
      <c r="D51" s="267">
        <f t="shared" si="2"/>
        <v>0</v>
      </c>
      <c r="E51" s="240">
        <f>IFERROR(__xludf.DUMMYFUNCTION("IF(REGEXMATCH(TEXT(A51, ""MMMM""), ""October|November|December""), $B$4, $B$5)"),2.4)</f>
        <v>2.4</v>
      </c>
      <c r="F51" s="266">
        <v>0.0</v>
      </c>
      <c r="G51" s="267">
        <f t="shared" si="3"/>
        <v>0</v>
      </c>
      <c r="H51" s="221"/>
      <c r="I51" s="268"/>
      <c r="J51" s="275" t="s">
        <v>114</v>
      </c>
      <c r="K51" s="242">
        <f t="shared" si="20"/>
        <v>0</v>
      </c>
      <c r="L51" s="242">
        <f t="shared" si="21"/>
        <v>0</v>
      </c>
      <c r="M51" s="242">
        <f t="shared" si="22"/>
        <v>0</v>
      </c>
      <c r="N51" s="264" t="str">
        <f t="shared" si="6"/>
        <v/>
      </c>
      <c r="O51" s="261">
        <f t="shared" si="7"/>
        <v>0</v>
      </c>
      <c r="P51" s="271">
        <f t="shared" si="23"/>
        <v>1.5</v>
      </c>
      <c r="Q51" s="261">
        <f t="shared" si="9"/>
        <v>0</v>
      </c>
      <c r="R51" s="218"/>
      <c r="S51" s="218"/>
      <c r="T51" s="218"/>
      <c r="U51" s="218"/>
      <c r="V51" s="218"/>
      <c r="W51" s="218"/>
      <c r="X51" s="218"/>
      <c r="Y51" s="218"/>
      <c r="Z51" s="218"/>
      <c r="AA51" s="218"/>
    </row>
    <row r="52">
      <c r="A52" s="260" t="str">
        <f t="shared" si="10"/>
        <v>December</v>
      </c>
      <c r="B52" s="242">
        <f t="shared" si="11"/>
        <v>0</v>
      </c>
      <c r="C52" s="261" t="str">
        <f t="shared" si="1"/>
        <v/>
      </c>
      <c r="D52" s="267">
        <f t="shared" si="2"/>
        <v>0</v>
      </c>
      <c r="E52" s="240">
        <f>IFERROR(__xludf.DUMMYFUNCTION("IF(REGEXMATCH(TEXT(A52, ""MMMM""), ""October|November|December""), $B$4, $B$5)"),2.4)</f>
        <v>2.4</v>
      </c>
      <c r="F52" s="266">
        <v>0.0</v>
      </c>
      <c r="G52" s="267">
        <f t="shared" si="3"/>
        <v>0</v>
      </c>
      <c r="H52" s="221"/>
      <c r="I52" s="268"/>
      <c r="J52" s="275" t="s">
        <v>115</v>
      </c>
      <c r="K52" s="242">
        <f t="shared" si="20"/>
        <v>0</v>
      </c>
      <c r="L52" s="242">
        <f t="shared" si="21"/>
        <v>0</v>
      </c>
      <c r="M52" s="242">
        <f t="shared" si="22"/>
        <v>0</v>
      </c>
      <c r="N52" s="264" t="str">
        <f t="shared" si="6"/>
        <v/>
      </c>
      <c r="O52" s="261">
        <f t="shared" si="7"/>
        <v>0</v>
      </c>
      <c r="P52" s="271">
        <f t="shared" si="23"/>
        <v>5.45</v>
      </c>
      <c r="Q52" s="261">
        <f t="shared" si="9"/>
        <v>0</v>
      </c>
      <c r="R52" s="218"/>
      <c r="S52" s="218"/>
      <c r="T52" s="218"/>
      <c r="U52" s="218"/>
      <c r="V52" s="218"/>
      <c r="W52" s="218"/>
      <c r="X52" s="218"/>
      <c r="Y52" s="218"/>
      <c r="Z52" s="218"/>
      <c r="AA52" s="218"/>
    </row>
    <row r="53">
      <c r="A53" s="260" t="str">
        <f t="shared" si="10"/>
        <v>January</v>
      </c>
      <c r="B53" s="242">
        <f t="shared" si="11"/>
        <v>0</v>
      </c>
      <c r="C53" s="261" t="str">
        <f t="shared" si="1"/>
        <v/>
      </c>
      <c r="D53" s="267">
        <f t="shared" si="2"/>
        <v>0</v>
      </c>
      <c r="E53" s="240">
        <f>IFERROR(__xludf.DUMMYFUNCTION("IF(REGEXMATCH(TEXT(A53, ""MMMM""), ""October|November|December""), $B$4, $B$5)"),0.78)</f>
        <v>0.78</v>
      </c>
      <c r="F53" s="266">
        <v>0.0</v>
      </c>
      <c r="G53" s="267">
        <f t="shared" si="3"/>
        <v>0</v>
      </c>
      <c r="H53" s="221"/>
      <c r="I53" s="268"/>
      <c r="J53" s="275" t="s">
        <v>116</v>
      </c>
      <c r="K53" s="242">
        <f t="shared" si="20"/>
        <v>0</v>
      </c>
      <c r="L53" s="242">
        <f t="shared" si="21"/>
        <v>0</v>
      </c>
      <c r="M53" s="242">
        <f t="shared" si="22"/>
        <v>0</v>
      </c>
      <c r="N53" s="264" t="str">
        <f t="shared" si="6"/>
        <v/>
      </c>
      <c r="O53" s="261">
        <f t="shared" si="7"/>
        <v>0</v>
      </c>
      <c r="P53" s="271">
        <f t="shared" si="23"/>
        <v>5.7</v>
      </c>
      <c r="Q53" s="261">
        <f t="shared" si="9"/>
        <v>0</v>
      </c>
      <c r="R53" s="218"/>
      <c r="S53" s="218"/>
      <c r="T53" s="218"/>
      <c r="U53" s="218"/>
      <c r="V53" s="218"/>
      <c r="W53" s="218"/>
      <c r="X53" s="218"/>
      <c r="Y53" s="218"/>
      <c r="Z53" s="218"/>
      <c r="AA53" s="218"/>
    </row>
    <row r="54">
      <c r="A54" s="260" t="str">
        <f t="shared" si="10"/>
        <v>February</v>
      </c>
      <c r="B54" s="242">
        <f t="shared" si="11"/>
        <v>0</v>
      </c>
      <c r="C54" s="261" t="str">
        <f t="shared" si="1"/>
        <v/>
      </c>
      <c r="D54" s="267">
        <f t="shared" si="2"/>
        <v>0</v>
      </c>
      <c r="E54" s="240">
        <f>IFERROR(__xludf.DUMMYFUNCTION("IF(REGEXMATCH(TEXT(A54, ""MMMM""), ""October|November|December""), $B$4, $B$5)"),0.78)</f>
        <v>0.78</v>
      </c>
      <c r="F54" s="266">
        <v>0.0</v>
      </c>
      <c r="G54" s="267">
        <f t="shared" si="3"/>
        <v>0</v>
      </c>
      <c r="H54" s="221"/>
      <c r="I54" s="268"/>
      <c r="J54" s="275" t="s">
        <v>117</v>
      </c>
      <c r="K54" s="242">
        <f t="shared" si="20"/>
        <v>0</v>
      </c>
      <c r="L54" s="242">
        <f t="shared" si="21"/>
        <v>0</v>
      </c>
      <c r="M54" s="242">
        <f t="shared" si="22"/>
        <v>0</v>
      </c>
      <c r="N54" s="264" t="str">
        <f t="shared" si="6"/>
        <v/>
      </c>
      <c r="O54" s="261">
        <f t="shared" si="7"/>
        <v>0</v>
      </c>
      <c r="P54" s="271">
        <f t="shared" si="23"/>
        <v>5.9</v>
      </c>
      <c r="Q54" s="261">
        <f t="shared" si="9"/>
        <v>0</v>
      </c>
      <c r="R54" s="218"/>
      <c r="S54" s="218"/>
      <c r="T54" s="218"/>
      <c r="U54" s="218"/>
      <c r="V54" s="218"/>
      <c r="W54" s="218"/>
      <c r="X54" s="218"/>
      <c r="Y54" s="218"/>
      <c r="Z54" s="218"/>
      <c r="AA54" s="218"/>
    </row>
    <row r="55">
      <c r="A55" s="260" t="str">
        <f t="shared" si="10"/>
        <v>March</v>
      </c>
      <c r="B55" s="242">
        <f t="shared" si="11"/>
        <v>0</v>
      </c>
      <c r="C55" s="261" t="str">
        <f t="shared" si="1"/>
        <v/>
      </c>
      <c r="D55" s="267">
        <f t="shared" si="2"/>
        <v>0</v>
      </c>
      <c r="E55" s="240">
        <f>IFERROR(__xludf.DUMMYFUNCTION("IF(REGEXMATCH(TEXT(A55, ""MMMM""), ""October|November|December""), $B$4, $B$5)"),0.78)</f>
        <v>0.78</v>
      </c>
      <c r="F55" s="266">
        <v>0.0</v>
      </c>
      <c r="G55" s="267">
        <f t="shared" si="3"/>
        <v>0</v>
      </c>
      <c r="H55" s="221"/>
      <c r="I55" s="268"/>
      <c r="J55" s="276" t="s">
        <v>118</v>
      </c>
      <c r="K55" s="242">
        <f>if(((K44 +K45)-L55)&gt;0,((K44 +K45)-L55),0 )</f>
        <v>0</v>
      </c>
      <c r="L55" s="242">
        <f>$E$6</f>
        <v>0</v>
      </c>
      <c r="M55" s="242">
        <f>IF((K44+K45) - L55&lt;0, (L55-(K44+K45)), 0)</f>
        <v>0</v>
      </c>
      <c r="N55" s="264" t="str">
        <f t="shared" si="6"/>
        <v/>
      </c>
      <c r="O55" s="261">
        <f t="shared" si="7"/>
        <v>0</v>
      </c>
      <c r="P55" s="271">
        <f t="shared" si="23"/>
        <v>6.9</v>
      </c>
      <c r="Q55" s="261">
        <f t="shared" si="9"/>
        <v>0</v>
      </c>
      <c r="R55" s="218"/>
      <c r="S55" s="218"/>
      <c r="T55" s="218"/>
      <c r="U55" s="218"/>
      <c r="V55" s="218"/>
      <c r="W55" s="218"/>
      <c r="X55" s="218"/>
      <c r="Y55" s="218"/>
      <c r="Z55" s="218"/>
      <c r="AA55" s="218"/>
    </row>
    <row r="56">
      <c r="A56" s="260" t="str">
        <f t="shared" si="10"/>
        <v>April</v>
      </c>
      <c r="B56" s="242">
        <f t="shared" si="11"/>
        <v>0</v>
      </c>
      <c r="C56" s="261" t="str">
        <f t="shared" si="1"/>
        <v/>
      </c>
      <c r="D56" s="267">
        <f t="shared" si="2"/>
        <v>0</v>
      </c>
      <c r="E56" s="240">
        <f>IFERROR(__xludf.DUMMYFUNCTION("IF(REGEXMATCH(TEXT(A56, ""MMMM""), ""October|November|December""), $B$4, $B$5)"),0.78)</f>
        <v>0.78</v>
      </c>
      <c r="F56" s="266">
        <v>0.0</v>
      </c>
      <c r="G56" s="267">
        <f t="shared" si="3"/>
        <v>0</v>
      </c>
      <c r="H56" s="221"/>
      <c r="I56" s="262" t="str">
        <f t="array" ref="I56">TEXT(DATE(1, MATCH(I46, {"January","February","March","April","May","June","July","August","September","October","November","December"}, 0) + 1, 1), "mmmm")</f>
        <v>September</v>
      </c>
      <c r="J56" s="263" t="s">
        <v>110</v>
      </c>
      <c r="K56" s="242">
        <f t="shared" ref="K56:K63" si="24">if(K46-L56&lt;0, 0, K46-L56) </f>
        <v>0</v>
      </c>
      <c r="L56" s="242">
        <f t="shared" ref="L56:L63" si="25">M57</f>
        <v>0</v>
      </c>
      <c r="M56" s="242">
        <f t="shared" ref="M56:M63" si="26">IF((K46) - L56&lt;0, (L56-(K46)), 0)</f>
        <v>0</v>
      </c>
      <c r="N56" s="264" t="str">
        <f t="shared" si="6"/>
        <v/>
      </c>
      <c r="O56" s="261">
        <f t="shared" si="7"/>
        <v>0</v>
      </c>
      <c r="P56" s="265" t="str">
        <f t="shared" ref="P56:P64" si="27">P47</f>
        <v/>
      </c>
      <c r="Q56" s="261">
        <f t="shared" si="9"/>
        <v>0</v>
      </c>
      <c r="R56" s="218"/>
      <c r="S56" s="218"/>
      <c r="T56" s="218"/>
      <c r="U56" s="218"/>
      <c r="V56" s="218"/>
      <c r="W56" s="218"/>
      <c r="X56" s="218"/>
      <c r="Y56" s="218"/>
      <c r="Z56" s="218"/>
      <c r="AA56" s="218"/>
    </row>
    <row r="57">
      <c r="A57" s="260" t="str">
        <f t="shared" si="10"/>
        <v>May</v>
      </c>
      <c r="B57" s="242">
        <f t="shared" si="11"/>
        <v>0</v>
      </c>
      <c r="C57" s="261" t="str">
        <f t="shared" si="1"/>
        <v/>
      </c>
      <c r="D57" s="267">
        <f t="shared" si="2"/>
        <v>0</v>
      </c>
      <c r="E57" s="240">
        <f>IFERROR(__xludf.DUMMYFUNCTION("IF(REGEXMATCH(TEXT(A57, ""MMMM""), ""October|November|December""), $B$4, $B$5)"),0.78)</f>
        <v>0.78</v>
      </c>
      <c r="F57" s="266">
        <v>0.0</v>
      </c>
      <c r="G57" s="267">
        <f t="shared" si="3"/>
        <v>0</v>
      </c>
      <c r="H57" s="221"/>
      <c r="I57" s="268"/>
      <c r="J57" s="277" t="s">
        <v>111</v>
      </c>
      <c r="K57" s="242">
        <f t="shared" si="24"/>
        <v>0</v>
      </c>
      <c r="L57" s="242">
        <f t="shared" si="25"/>
        <v>0</v>
      </c>
      <c r="M57" s="242">
        <f t="shared" si="26"/>
        <v>0</v>
      </c>
      <c r="N57" s="264" t="str">
        <f t="shared" si="6"/>
        <v/>
      </c>
      <c r="O57" s="261">
        <f t="shared" si="7"/>
        <v>0</v>
      </c>
      <c r="P57" s="265" t="str">
        <f t="shared" si="27"/>
        <v/>
      </c>
      <c r="Q57" s="261">
        <f t="shared" si="9"/>
        <v>0</v>
      </c>
      <c r="R57" s="218"/>
      <c r="S57" s="218"/>
      <c r="T57" s="218"/>
      <c r="U57" s="218"/>
      <c r="V57" s="218"/>
      <c r="W57" s="218"/>
      <c r="X57" s="218"/>
      <c r="Y57" s="218"/>
      <c r="Z57" s="218"/>
      <c r="AA57" s="218"/>
    </row>
    <row r="58">
      <c r="A58" s="260" t="str">
        <f t="shared" si="10"/>
        <v>June</v>
      </c>
      <c r="B58" s="242">
        <f t="shared" si="11"/>
        <v>0</v>
      </c>
      <c r="C58" s="261" t="str">
        <f t="shared" si="1"/>
        <v/>
      </c>
      <c r="D58" s="267">
        <f t="shared" si="2"/>
        <v>0</v>
      </c>
      <c r="E58" s="240">
        <f>IFERROR(__xludf.DUMMYFUNCTION("IF(REGEXMATCH(TEXT(A58, ""MMMM""), ""October|November|December""), $B$4, $B$5)"),0.78)</f>
        <v>0.78</v>
      </c>
      <c r="F58" s="266">
        <v>0.0</v>
      </c>
      <c r="G58" s="267">
        <f t="shared" si="3"/>
        <v>0</v>
      </c>
      <c r="H58" s="221"/>
      <c r="I58" s="268"/>
      <c r="J58" s="270" t="s">
        <v>112</v>
      </c>
      <c r="K58" s="242">
        <f t="shared" si="24"/>
        <v>0</v>
      </c>
      <c r="L58" s="242">
        <f t="shared" si="25"/>
        <v>0</v>
      </c>
      <c r="M58" s="242">
        <f t="shared" si="26"/>
        <v>0</v>
      </c>
      <c r="N58" s="264" t="str">
        <f t="shared" si="6"/>
        <v/>
      </c>
      <c r="O58" s="261">
        <f t="shared" si="7"/>
        <v>0</v>
      </c>
      <c r="P58" s="271">
        <f t="shared" si="27"/>
        <v>0.5</v>
      </c>
      <c r="Q58" s="261">
        <f t="shared" si="9"/>
        <v>0</v>
      </c>
      <c r="R58" s="218"/>
      <c r="S58" s="218"/>
      <c r="T58" s="218"/>
      <c r="U58" s="218"/>
      <c r="V58" s="218"/>
      <c r="W58" s="218"/>
      <c r="X58" s="218"/>
      <c r="Y58" s="218"/>
      <c r="Z58" s="218"/>
      <c r="AA58" s="218"/>
    </row>
    <row r="59">
      <c r="A59" s="260" t="str">
        <f t="shared" si="10"/>
        <v>July</v>
      </c>
      <c r="B59" s="242">
        <f t="shared" si="11"/>
        <v>0</v>
      </c>
      <c r="C59" s="261" t="str">
        <f t="shared" si="1"/>
        <v/>
      </c>
      <c r="D59" s="267">
        <f t="shared" si="2"/>
        <v>0</v>
      </c>
      <c r="E59" s="240">
        <f>IFERROR(__xludf.DUMMYFUNCTION("IF(REGEXMATCH(TEXT(A59, ""MMMM""), ""October|November|December""), $B$4, $B$5)"),0.78)</f>
        <v>0.78</v>
      </c>
      <c r="F59" s="266">
        <v>0.0</v>
      </c>
      <c r="G59" s="267">
        <f t="shared" si="3"/>
        <v>0</v>
      </c>
      <c r="H59" s="221"/>
      <c r="I59" s="268"/>
      <c r="J59" s="270" t="s">
        <v>113</v>
      </c>
      <c r="K59" s="242">
        <f t="shared" si="24"/>
        <v>0</v>
      </c>
      <c r="L59" s="242">
        <f t="shared" si="25"/>
        <v>0</v>
      </c>
      <c r="M59" s="242">
        <f t="shared" si="26"/>
        <v>0</v>
      </c>
      <c r="N59" s="264" t="str">
        <f t="shared" si="6"/>
        <v/>
      </c>
      <c r="O59" s="261">
        <f t="shared" si="7"/>
        <v>0</v>
      </c>
      <c r="P59" s="271">
        <f t="shared" si="27"/>
        <v>1</v>
      </c>
      <c r="Q59" s="261">
        <f t="shared" si="9"/>
        <v>0</v>
      </c>
      <c r="R59" s="218"/>
      <c r="S59" s="218"/>
      <c r="T59" s="218"/>
      <c r="U59" s="218"/>
      <c r="V59" s="218"/>
      <c r="W59" s="218"/>
      <c r="X59" s="218"/>
      <c r="Y59" s="218"/>
      <c r="Z59" s="218"/>
      <c r="AA59" s="218"/>
    </row>
    <row r="60">
      <c r="A60" s="260" t="str">
        <f t="shared" si="10"/>
        <v>August</v>
      </c>
      <c r="B60" s="242">
        <f t="shared" si="11"/>
        <v>0</v>
      </c>
      <c r="C60" s="261" t="str">
        <f t="shared" si="1"/>
        <v/>
      </c>
      <c r="D60" s="267">
        <f t="shared" si="2"/>
        <v>0</v>
      </c>
      <c r="E60" s="240">
        <f>IFERROR(__xludf.DUMMYFUNCTION("IF(REGEXMATCH(TEXT(A60, ""MMMM""), ""October|November|December""), $B$4, $B$5)"),0.78)</f>
        <v>0.78</v>
      </c>
      <c r="F60" s="266">
        <v>0.0</v>
      </c>
      <c r="G60" s="267">
        <f t="shared" si="3"/>
        <v>0</v>
      </c>
      <c r="H60" s="221"/>
      <c r="I60" s="268"/>
      <c r="J60" s="270" t="s">
        <v>114</v>
      </c>
      <c r="K60" s="242">
        <f t="shared" si="24"/>
        <v>0</v>
      </c>
      <c r="L60" s="242">
        <f t="shared" si="25"/>
        <v>0</v>
      </c>
      <c r="M60" s="242">
        <f t="shared" si="26"/>
        <v>0</v>
      </c>
      <c r="N60" s="264" t="str">
        <f t="shared" si="6"/>
        <v/>
      </c>
      <c r="O60" s="261">
        <f t="shared" si="7"/>
        <v>0</v>
      </c>
      <c r="P60" s="271">
        <f t="shared" si="27"/>
        <v>1.5</v>
      </c>
      <c r="Q60" s="261">
        <f t="shared" si="9"/>
        <v>0</v>
      </c>
      <c r="R60" s="218"/>
      <c r="S60" s="218"/>
      <c r="T60" s="218"/>
      <c r="U60" s="218"/>
      <c r="V60" s="218"/>
      <c r="W60" s="218"/>
      <c r="X60" s="218"/>
      <c r="Y60" s="218"/>
      <c r="Z60" s="218"/>
      <c r="AA60" s="218"/>
    </row>
    <row r="61">
      <c r="A61" s="260" t="str">
        <f t="shared" si="10"/>
        <v>September</v>
      </c>
      <c r="B61" s="242">
        <f t="shared" si="11"/>
        <v>0</v>
      </c>
      <c r="C61" s="261" t="str">
        <f t="shared" si="1"/>
        <v/>
      </c>
      <c r="D61" s="267">
        <f t="shared" si="2"/>
        <v>0</v>
      </c>
      <c r="E61" s="240">
        <f>IFERROR(__xludf.DUMMYFUNCTION("IF(REGEXMATCH(TEXT(A61, ""MMMM""), ""October|November|December""), $B$4, $B$5)"),0.78)</f>
        <v>0.78</v>
      </c>
      <c r="F61" s="266">
        <v>0.0</v>
      </c>
      <c r="G61" s="267">
        <f t="shared" si="3"/>
        <v>0</v>
      </c>
      <c r="H61" s="221"/>
      <c r="I61" s="268"/>
      <c r="J61" s="270" t="s">
        <v>115</v>
      </c>
      <c r="K61" s="242">
        <f t="shared" si="24"/>
        <v>0</v>
      </c>
      <c r="L61" s="242">
        <f t="shared" si="25"/>
        <v>0</v>
      </c>
      <c r="M61" s="242">
        <f t="shared" si="26"/>
        <v>0</v>
      </c>
      <c r="N61" s="264" t="str">
        <f t="shared" si="6"/>
        <v/>
      </c>
      <c r="O61" s="261">
        <f t="shared" si="7"/>
        <v>0</v>
      </c>
      <c r="P61" s="271">
        <f t="shared" si="27"/>
        <v>5.45</v>
      </c>
      <c r="Q61" s="261">
        <f t="shared" si="9"/>
        <v>0</v>
      </c>
      <c r="R61" s="218"/>
      <c r="S61" s="218"/>
      <c r="T61" s="218"/>
      <c r="U61" s="218"/>
      <c r="V61" s="218"/>
      <c r="W61" s="218"/>
      <c r="X61" s="218"/>
      <c r="Y61" s="218"/>
      <c r="Z61" s="218"/>
      <c r="AA61" s="218"/>
    </row>
    <row r="62">
      <c r="A62" s="260" t="str">
        <f t="shared" si="10"/>
        <v>October</v>
      </c>
      <c r="B62" s="242">
        <f t="shared" si="11"/>
        <v>0</v>
      </c>
      <c r="C62" s="261" t="str">
        <f t="shared" si="1"/>
        <v/>
      </c>
      <c r="D62" s="267">
        <f t="shared" si="2"/>
        <v>0</v>
      </c>
      <c r="E62" s="240">
        <f>IFERROR(__xludf.DUMMYFUNCTION("IF(REGEXMATCH(TEXT(A62, ""MMMM""), ""October|November|December""), $B$4, $B$5)"),2.4)</f>
        <v>2.4</v>
      </c>
      <c r="F62" s="266">
        <v>0.0</v>
      </c>
      <c r="G62" s="267">
        <f t="shared" si="3"/>
        <v>0</v>
      </c>
      <c r="H62" s="221"/>
      <c r="I62" s="268"/>
      <c r="J62" s="270" t="s">
        <v>116</v>
      </c>
      <c r="K62" s="242">
        <f t="shared" si="24"/>
        <v>0</v>
      </c>
      <c r="L62" s="242">
        <f t="shared" si="25"/>
        <v>0</v>
      </c>
      <c r="M62" s="242">
        <f t="shared" si="26"/>
        <v>0</v>
      </c>
      <c r="N62" s="264" t="str">
        <f t="shared" si="6"/>
        <v/>
      </c>
      <c r="O62" s="261">
        <f t="shared" si="7"/>
        <v>0</v>
      </c>
      <c r="P62" s="271">
        <f t="shared" si="27"/>
        <v>5.7</v>
      </c>
      <c r="Q62" s="261">
        <f t="shared" si="9"/>
        <v>0</v>
      </c>
      <c r="R62" s="218"/>
      <c r="S62" s="218"/>
      <c r="T62" s="218"/>
      <c r="U62" s="218"/>
      <c r="V62" s="218"/>
      <c r="W62" s="218"/>
      <c r="X62" s="218"/>
      <c r="Y62" s="218"/>
      <c r="Z62" s="218"/>
      <c r="AA62" s="218"/>
    </row>
    <row r="63">
      <c r="A63" s="260" t="str">
        <f t="shared" si="10"/>
        <v>November</v>
      </c>
      <c r="B63" s="242">
        <f t="shared" si="11"/>
        <v>0</v>
      </c>
      <c r="C63" s="261" t="str">
        <f t="shared" si="1"/>
        <v/>
      </c>
      <c r="D63" s="267">
        <f t="shared" si="2"/>
        <v>0</v>
      </c>
      <c r="E63" s="240">
        <f>IFERROR(__xludf.DUMMYFUNCTION("IF(REGEXMATCH(TEXT(A63, ""MMMM""), ""October|November|December""), $B$4, $B$5)"),2.4)</f>
        <v>2.4</v>
      </c>
      <c r="F63" s="266">
        <v>0.0</v>
      </c>
      <c r="G63" s="267">
        <f t="shared" si="3"/>
        <v>0</v>
      </c>
      <c r="H63" s="221"/>
      <c r="I63" s="268"/>
      <c r="J63" s="270" t="s">
        <v>117</v>
      </c>
      <c r="K63" s="242">
        <f t="shared" si="24"/>
        <v>0</v>
      </c>
      <c r="L63" s="242">
        <f t="shared" si="25"/>
        <v>0</v>
      </c>
      <c r="M63" s="242">
        <f t="shared" si="26"/>
        <v>0</v>
      </c>
      <c r="N63" s="264" t="str">
        <f t="shared" si="6"/>
        <v/>
      </c>
      <c r="O63" s="261">
        <f t="shared" si="7"/>
        <v>0</v>
      </c>
      <c r="P63" s="271">
        <f t="shared" si="27"/>
        <v>5.9</v>
      </c>
      <c r="Q63" s="261">
        <f t="shared" si="9"/>
        <v>0</v>
      </c>
      <c r="R63" s="218"/>
      <c r="S63" s="218"/>
      <c r="T63" s="218"/>
      <c r="U63" s="218"/>
      <c r="V63" s="218"/>
      <c r="W63" s="218"/>
      <c r="X63" s="218"/>
      <c r="Y63" s="218"/>
      <c r="Z63" s="218"/>
      <c r="AA63" s="218"/>
    </row>
    <row r="64">
      <c r="A64" s="260" t="str">
        <f t="shared" si="10"/>
        <v>December</v>
      </c>
      <c r="B64" s="242">
        <f t="shared" si="11"/>
        <v>0</v>
      </c>
      <c r="C64" s="261" t="str">
        <f t="shared" si="1"/>
        <v/>
      </c>
      <c r="D64" s="267">
        <f t="shared" si="2"/>
        <v>0</v>
      </c>
      <c r="E64" s="240">
        <f>IFERROR(__xludf.DUMMYFUNCTION("IF(REGEXMATCH(TEXT(A64, ""MMMM""), ""October|November|December""), $B$4, $B$5)"),2.4)</f>
        <v>2.4</v>
      </c>
      <c r="F64" s="266">
        <v>0.0</v>
      </c>
      <c r="G64" s="267">
        <f t="shared" si="3"/>
        <v>0</v>
      </c>
      <c r="H64" s="221"/>
      <c r="I64" s="268"/>
      <c r="J64" s="278" t="s">
        <v>118</v>
      </c>
      <c r="K64" s="242">
        <f>if(((K55 +K54)-L64)&gt;0,((K55 +K54)-L64),0 )</f>
        <v>0</v>
      </c>
      <c r="L64" s="242">
        <f>$E$6</f>
        <v>0</v>
      </c>
      <c r="M64" s="242">
        <f>IF((K55+K54) - L64&lt;0, (L64-(K55+K54)), 0)</f>
        <v>0</v>
      </c>
      <c r="N64" s="264" t="str">
        <f t="shared" si="6"/>
        <v/>
      </c>
      <c r="O64" s="261">
        <f t="shared" si="7"/>
        <v>0</v>
      </c>
      <c r="P64" s="271">
        <f t="shared" si="27"/>
        <v>6.9</v>
      </c>
      <c r="Q64" s="261">
        <f t="shared" si="9"/>
        <v>0</v>
      </c>
      <c r="R64" s="218"/>
      <c r="S64" s="218"/>
      <c r="T64" s="218"/>
      <c r="U64" s="218"/>
      <c r="V64" s="218"/>
      <c r="W64" s="218"/>
      <c r="X64" s="218"/>
      <c r="Y64" s="218"/>
      <c r="Z64" s="218"/>
      <c r="AA64" s="218"/>
    </row>
    <row r="65">
      <c r="A65" s="260" t="str">
        <f t="shared" si="10"/>
        <v>January</v>
      </c>
      <c r="B65" s="242">
        <f t="shared" si="11"/>
        <v>0</v>
      </c>
      <c r="C65" s="261" t="str">
        <f t="shared" si="1"/>
        <v/>
      </c>
      <c r="D65" s="267">
        <f t="shared" si="2"/>
        <v>0</v>
      </c>
      <c r="E65" s="240">
        <f>IFERROR(__xludf.DUMMYFUNCTION("IF(REGEXMATCH(TEXT(A65, ""MMMM""), ""October|November|December""), $B$4, $B$5)"),0.78)</f>
        <v>0.78</v>
      </c>
      <c r="F65" s="266">
        <v>0.0</v>
      </c>
      <c r="G65" s="267">
        <f t="shared" si="3"/>
        <v>0</v>
      </c>
      <c r="H65" s="221"/>
      <c r="I65" s="262" t="str">
        <f t="array" ref="I65">TEXT(DATE(1, MATCH(I56, {"January","February","March","April","May","June","July","August","September","October","November","December"}, 0) + 1, 1), "mmmm")</f>
        <v>October</v>
      </c>
      <c r="J65" s="274" t="s">
        <v>111</v>
      </c>
      <c r="K65" s="242">
        <f t="shared" ref="K65:K71" si="28">if(K56-L65&lt;0, 0, K56-L65) </f>
        <v>0</v>
      </c>
      <c r="L65" s="242">
        <f t="shared" ref="L65:L71" si="29">M66</f>
        <v>0</v>
      </c>
      <c r="M65" s="242">
        <f t="shared" ref="M65:M71" si="30">IF((K56) - L65&lt;0, (L65-(K56)), 0)</f>
        <v>0</v>
      </c>
      <c r="N65" s="264" t="str">
        <f t="shared" si="6"/>
        <v/>
      </c>
      <c r="O65" s="261">
        <f t="shared" si="7"/>
        <v>0</v>
      </c>
      <c r="P65" s="265" t="str">
        <f t="shared" ref="P65:P72" si="31">P57</f>
        <v/>
      </c>
      <c r="Q65" s="261">
        <f t="shared" si="9"/>
        <v>0</v>
      </c>
      <c r="R65" s="218"/>
      <c r="S65" s="218"/>
      <c r="T65" s="218"/>
      <c r="U65" s="218"/>
      <c r="V65" s="218"/>
      <c r="W65" s="218"/>
      <c r="X65" s="218"/>
      <c r="Y65" s="218"/>
      <c r="Z65" s="218"/>
      <c r="AA65" s="218"/>
    </row>
    <row r="66">
      <c r="A66" s="260" t="str">
        <f t="shared" si="10"/>
        <v>February</v>
      </c>
      <c r="B66" s="242">
        <f t="shared" si="11"/>
        <v>0</v>
      </c>
      <c r="C66" s="261" t="str">
        <f t="shared" si="1"/>
        <v/>
      </c>
      <c r="D66" s="267">
        <f t="shared" si="2"/>
        <v>0</v>
      </c>
      <c r="E66" s="240">
        <f>IFERROR(__xludf.DUMMYFUNCTION("IF(REGEXMATCH(TEXT(A66, ""MMMM""), ""October|November|December""), $B$4, $B$5)"),0.78)</f>
        <v>0.78</v>
      </c>
      <c r="F66" s="266">
        <v>0.0</v>
      </c>
      <c r="G66" s="267">
        <f t="shared" si="3"/>
        <v>0</v>
      </c>
      <c r="H66" s="221"/>
      <c r="I66" s="279"/>
      <c r="J66" s="275" t="s">
        <v>112</v>
      </c>
      <c r="K66" s="242">
        <f t="shared" si="28"/>
        <v>0</v>
      </c>
      <c r="L66" s="242">
        <f t="shared" si="29"/>
        <v>0</v>
      </c>
      <c r="M66" s="242">
        <f t="shared" si="30"/>
        <v>0</v>
      </c>
      <c r="N66" s="264" t="str">
        <f t="shared" si="6"/>
        <v/>
      </c>
      <c r="O66" s="261">
        <f t="shared" si="7"/>
        <v>0</v>
      </c>
      <c r="P66" s="271">
        <f t="shared" si="31"/>
        <v>0.5</v>
      </c>
      <c r="Q66" s="261">
        <f t="shared" si="9"/>
        <v>0</v>
      </c>
      <c r="R66" s="218"/>
      <c r="S66" s="218"/>
      <c r="T66" s="218"/>
      <c r="U66" s="218"/>
      <c r="V66" s="218"/>
      <c r="W66" s="218"/>
      <c r="X66" s="218"/>
      <c r="Y66" s="218"/>
      <c r="Z66" s="218"/>
      <c r="AA66" s="218"/>
    </row>
    <row r="67">
      <c r="A67" s="260" t="str">
        <f t="shared" si="10"/>
        <v>March</v>
      </c>
      <c r="B67" s="242">
        <f t="shared" si="11"/>
        <v>0</v>
      </c>
      <c r="C67" s="261" t="str">
        <f t="shared" si="1"/>
        <v/>
      </c>
      <c r="D67" s="267">
        <f t="shared" si="2"/>
        <v>0</v>
      </c>
      <c r="E67" s="240">
        <f>IFERROR(__xludf.DUMMYFUNCTION("IF(REGEXMATCH(TEXT(A67, ""MMMM""), ""October|November|December""), $B$4, $B$5)"),0.78)</f>
        <v>0.78</v>
      </c>
      <c r="F67" s="266">
        <v>0.0</v>
      </c>
      <c r="G67" s="267">
        <f t="shared" si="3"/>
        <v>0</v>
      </c>
      <c r="H67" s="221"/>
      <c r="I67" s="279"/>
      <c r="J67" s="275" t="s">
        <v>113</v>
      </c>
      <c r="K67" s="242">
        <f t="shared" si="28"/>
        <v>0</v>
      </c>
      <c r="L67" s="242">
        <f t="shared" si="29"/>
        <v>0</v>
      </c>
      <c r="M67" s="242">
        <f t="shared" si="30"/>
        <v>0</v>
      </c>
      <c r="N67" s="264" t="str">
        <f t="shared" si="6"/>
        <v/>
      </c>
      <c r="O67" s="261">
        <f t="shared" si="7"/>
        <v>0</v>
      </c>
      <c r="P67" s="271">
        <f t="shared" si="31"/>
        <v>1</v>
      </c>
      <c r="Q67" s="261">
        <f t="shared" si="9"/>
        <v>0</v>
      </c>
      <c r="R67" s="218"/>
      <c r="S67" s="218"/>
      <c r="T67" s="218"/>
      <c r="U67" s="218"/>
      <c r="V67" s="218"/>
      <c r="W67" s="218"/>
      <c r="X67" s="218"/>
      <c r="Y67" s="218"/>
      <c r="Z67" s="218"/>
      <c r="AA67" s="218"/>
    </row>
    <row r="68">
      <c r="A68" s="260" t="str">
        <f t="shared" si="10"/>
        <v>April</v>
      </c>
      <c r="B68" s="242">
        <f t="shared" si="11"/>
        <v>0</v>
      </c>
      <c r="C68" s="261" t="str">
        <f t="shared" si="1"/>
        <v/>
      </c>
      <c r="D68" s="267">
        <f t="shared" si="2"/>
        <v>0</v>
      </c>
      <c r="E68" s="240">
        <f>IFERROR(__xludf.DUMMYFUNCTION("IF(REGEXMATCH(TEXT(A68, ""MMMM""), ""October|November|December""), $B$4, $B$5)"),0.78)</f>
        <v>0.78</v>
      </c>
      <c r="F68" s="266">
        <v>0.0</v>
      </c>
      <c r="G68" s="267">
        <f t="shared" si="3"/>
        <v>0</v>
      </c>
      <c r="H68" s="221"/>
      <c r="I68" s="279"/>
      <c r="J68" s="275" t="s">
        <v>114</v>
      </c>
      <c r="K68" s="242">
        <f t="shared" si="28"/>
        <v>0</v>
      </c>
      <c r="L68" s="242">
        <f t="shared" si="29"/>
        <v>0</v>
      </c>
      <c r="M68" s="242">
        <f t="shared" si="30"/>
        <v>0</v>
      </c>
      <c r="N68" s="264" t="str">
        <f t="shared" si="6"/>
        <v/>
      </c>
      <c r="O68" s="261">
        <f t="shared" si="7"/>
        <v>0</v>
      </c>
      <c r="P68" s="271">
        <f t="shared" si="31"/>
        <v>1.5</v>
      </c>
      <c r="Q68" s="261">
        <f t="shared" si="9"/>
        <v>0</v>
      </c>
      <c r="R68" s="218"/>
      <c r="S68" s="218"/>
      <c r="T68" s="218"/>
      <c r="U68" s="218"/>
      <c r="V68" s="218"/>
      <c r="W68" s="218"/>
      <c r="X68" s="218"/>
      <c r="Y68" s="218"/>
      <c r="Z68" s="218"/>
      <c r="AA68" s="218"/>
    </row>
    <row r="69">
      <c r="A69" s="260" t="str">
        <f t="shared" si="10"/>
        <v>May</v>
      </c>
      <c r="B69" s="242">
        <f t="shared" si="11"/>
        <v>0</v>
      </c>
      <c r="C69" s="261" t="str">
        <f t="shared" si="1"/>
        <v/>
      </c>
      <c r="D69" s="267">
        <f t="shared" si="2"/>
        <v>0</v>
      </c>
      <c r="E69" s="240">
        <f>IFERROR(__xludf.DUMMYFUNCTION("IF(REGEXMATCH(TEXT(A69, ""MMMM""), ""October|November|December""), $B$4, $B$5)"),0.78)</f>
        <v>0.78</v>
      </c>
      <c r="F69" s="266">
        <v>0.0</v>
      </c>
      <c r="G69" s="267">
        <f t="shared" si="3"/>
        <v>0</v>
      </c>
      <c r="H69" s="221"/>
      <c r="I69" s="279"/>
      <c r="J69" s="275" t="s">
        <v>115</v>
      </c>
      <c r="K69" s="242">
        <f t="shared" si="28"/>
        <v>0</v>
      </c>
      <c r="L69" s="242">
        <f t="shared" si="29"/>
        <v>0</v>
      </c>
      <c r="M69" s="242">
        <f t="shared" si="30"/>
        <v>0</v>
      </c>
      <c r="N69" s="264" t="str">
        <f t="shared" si="6"/>
        <v/>
      </c>
      <c r="O69" s="261">
        <f t="shared" si="7"/>
        <v>0</v>
      </c>
      <c r="P69" s="271">
        <f t="shared" si="31"/>
        <v>5.45</v>
      </c>
      <c r="Q69" s="261">
        <f t="shared" si="9"/>
        <v>0</v>
      </c>
      <c r="R69" s="218"/>
      <c r="S69" s="218"/>
      <c r="T69" s="218"/>
      <c r="U69" s="218"/>
      <c r="V69" s="218"/>
      <c r="W69" s="218"/>
      <c r="X69" s="218"/>
      <c r="Y69" s="218"/>
      <c r="Z69" s="218"/>
      <c r="AA69" s="218"/>
    </row>
    <row r="70">
      <c r="A70" s="260" t="str">
        <f t="shared" si="10"/>
        <v>June</v>
      </c>
      <c r="B70" s="242">
        <f t="shared" si="11"/>
        <v>0</v>
      </c>
      <c r="C70" s="261" t="str">
        <f t="shared" si="1"/>
        <v/>
      </c>
      <c r="D70" s="267">
        <f t="shared" si="2"/>
        <v>0</v>
      </c>
      <c r="E70" s="240">
        <f>IFERROR(__xludf.DUMMYFUNCTION("IF(REGEXMATCH(TEXT(A70, ""MMMM""), ""October|November|December""), $B$4, $B$5)"),0.78)</f>
        <v>0.78</v>
      </c>
      <c r="F70" s="266">
        <v>0.0</v>
      </c>
      <c r="G70" s="267">
        <f t="shared" si="3"/>
        <v>0</v>
      </c>
      <c r="H70" s="221"/>
      <c r="I70" s="279"/>
      <c r="J70" s="275" t="s">
        <v>116</v>
      </c>
      <c r="K70" s="242">
        <f t="shared" si="28"/>
        <v>0</v>
      </c>
      <c r="L70" s="242">
        <f t="shared" si="29"/>
        <v>0</v>
      </c>
      <c r="M70" s="242">
        <f t="shared" si="30"/>
        <v>0</v>
      </c>
      <c r="N70" s="264" t="str">
        <f t="shared" si="6"/>
        <v/>
      </c>
      <c r="O70" s="261">
        <f t="shared" si="7"/>
        <v>0</v>
      </c>
      <c r="P70" s="271">
        <f t="shared" si="31"/>
        <v>5.7</v>
      </c>
      <c r="Q70" s="261">
        <f t="shared" si="9"/>
        <v>0</v>
      </c>
      <c r="R70" s="218"/>
      <c r="S70" s="218"/>
      <c r="T70" s="218"/>
      <c r="U70" s="218"/>
      <c r="V70" s="218"/>
      <c r="W70" s="218"/>
      <c r="X70" s="218"/>
      <c r="Y70" s="218"/>
      <c r="Z70" s="218"/>
      <c r="AA70" s="218"/>
    </row>
    <row r="71">
      <c r="A71" s="260" t="str">
        <f t="shared" si="10"/>
        <v>July</v>
      </c>
      <c r="B71" s="242">
        <f t="shared" si="11"/>
        <v>0</v>
      </c>
      <c r="C71" s="261" t="str">
        <f t="shared" si="1"/>
        <v/>
      </c>
      <c r="D71" s="267">
        <f t="shared" si="2"/>
        <v>0</v>
      </c>
      <c r="E71" s="240">
        <f>IFERROR(__xludf.DUMMYFUNCTION("IF(REGEXMATCH(TEXT(A71, ""MMMM""), ""October|November|December""), $B$4, $B$5)"),0.78)</f>
        <v>0.78</v>
      </c>
      <c r="F71" s="266">
        <v>0.0</v>
      </c>
      <c r="G71" s="267">
        <f t="shared" si="3"/>
        <v>0</v>
      </c>
      <c r="H71" s="221"/>
      <c r="I71" s="279"/>
      <c r="J71" s="275" t="s">
        <v>117</v>
      </c>
      <c r="K71" s="242">
        <f t="shared" si="28"/>
        <v>0</v>
      </c>
      <c r="L71" s="242">
        <f t="shared" si="29"/>
        <v>0</v>
      </c>
      <c r="M71" s="242">
        <f t="shared" si="30"/>
        <v>0</v>
      </c>
      <c r="N71" s="264" t="str">
        <f t="shared" si="6"/>
        <v/>
      </c>
      <c r="O71" s="261">
        <f t="shared" si="7"/>
        <v>0</v>
      </c>
      <c r="P71" s="271">
        <f t="shared" si="31"/>
        <v>5.9</v>
      </c>
      <c r="Q71" s="261">
        <f t="shared" si="9"/>
        <v>0</v>
      </c>
      <c r="R71" s="218"/>
      <c r="S71" s="218"/>
      <c r="T71" s="218"/>
      <c r="U71" s="218"/>
      <c r="V71" s="218"/>
      <c r="W71" s="218"/>
      <c r="X71" s="218"/>
      <c r="Y71" s="218"/>
      <c r="Z71" s="218"/>
      <c r="AA71" s="218"/>
    </row>
    <row r="72">
      <c r="A72" s="260" t="str">
        <f t="shared" si="10"/>
        <v>August</v>
      </c>
      <c r="B72" s="242">
        <f t="shared" si="11"/>
        <v>0</v>
      </c>
      <c r="C72" s="261" t="str">
        <f t="shared" si="1"/>
        <v/>
      </c>
      <c r="D72" s="267">
        <f t="shared" si="2"/>
        <v>0</v>
      </c>
      <c r="E72" s="240">
        <f>IFERROR(__xludf.DUMMYFUNCTION("IF(REGEXMATCH(TEXT(A72, ""MMMM""), ""October|November|December""), $B$4, $B$5)"),0.78)</f>
        <v>0.78</v>
      </c>
      <c r="F72" s="266">
        <v>0.0</v>
      </c>
      <c r="G72" s="267">
        <f t="shared" si="3"/>
        <v>0</v>
      </c>
      <c r="H72" s="221"/>
      <c r="I72" s="279"/>
      <c r="J72" s="275" t="s">
        <v>118</v>
      </c>
      <c r="K72" s="242">
        <f>if(((K63 +K64)-L72)&gt;0,((K63 +K64)-L72),0 )</f>
        <v>0</v>
      </c>
      <c r="L72" s="242">
        <f>$E$6</f>
        <v>0</v>
      </c>
      <c r="M72" s="242">
        <f>IF((K63+K64) - L72&lt;0, (L72-(K63+K64)), 0)</f>
        <v>0</v>
      </c>
      <c r="N72" s="264" t="str">
        <f t="shared" si="6"/>
        <v/>
      </c>
      <c r="O72" s="261">
        <f t="shared" si="7"/>
        <v>0</v>
      </c>
      <c r="P72" s="271">
        <f t="shared" si="31"/>
        <v>6.9</v>
      </c>
      <c r="Q72" s="261">
        <f t="shared" si="9"/>
        <v>0</v>
      </c>
      <c r="R72" s="218"/>
      <c r="S72" s="218"/>
      <c r="T72" s="218"/>
      <c r="U72" s="218"/>
      <c r="V72" s="218"/>
      <c r="W72" s="218"/>
      <c r="X72" s="218"/>
      <c r="Y72" s="218"/>
      <c r="Z72" s="218"/>
      <c r="AA72" s="218"/>
    </row>
    <row r="73">
      <c r="A73" s="260" t="str">
        <f t="shared" si="10"/>
        <v>September</v>
      </c>
      <c r="B73" s="242">
        <f t="shared" si="11"/>
        <v>0</v>
      </c>
      <c r="C73" s="261" t="str">
        <f t="shared" si="1"/>
        <v/>
      </c>
      <c r="D73" s="267">
        <f t="shared" si="2"/>
        <v>0</v>
      </c>
      <c r="E73" s="240">
        <f>IFERROR(__xludf.DUMMYFUNCTION("IF(REGEXMATCH(TEXT(A73, ""MMMM""), ""October|November|December""), $B$4, $B$5)"),0.78)</f>
        <v>0.78</v>
      </c>
      <c r="F73" s="266">
        <v>0.0</v>
      </c>
      <c r="G73" s="267">
        <f t="shared" si="3"/>
        <v>0</v>
      </c>
      <c r="H73" s="221"/>
      <c r="I73" s="280" t="str">
        <f t="array" ref="I73">TEXT(DATE(1, MATCH(I65, {"January","February","March","April","May","June","July","August","September","October","November","December"}, 0) + 1, 1), "mmmm")</f>
        <v>November</v>
      </c>
      <c r="J73" s="270" t="s">
        <v>112</v>
      </c>
      <c r="K73" s="242">
        <f t="shared" ref="K73:K78" si="32">if(K65-L73&lt;0, 0, K65-L73) </f>
        <v>0</v>
      </c>
      <c r="L73" s="242">
        <f t="shared" ref="L73:L78" si="33">M74</f>
        <v>0</v>
      </c>
      <c r="M73" s="242">
        <f t="shared" ref="M73:M78" si="34">IF((K65) - L73&lt;0, (L73-(K65)), 0)</f>
        <v>0</v>
      </c>
      <c r="N73" s="264" t="str">
        <f t="shared" si="6"/>
        <v/>
      </c>
      <c r="O73" s="261">
        <f t="shared" si="7"/>
        <v>0</v>
      </c>
      <c r="P73" s="271">
        <f t="shared" ref="P73:P79" si="35">P66</f>
        <v>0.5</v>
      </c>
      <c r="Q73" s="261">
        <f t="shared" si="9"/>
        <v>0</v>
      </c>
      <c r="R73" s="218"/>
      <c r="S73" s="218"/>
      <c r="T73" s="218"/>
      <c r="U73" s="218"/>
      <c r="V73" s="218"/>
      <c r="W73" s="218"/>
      <c r="X73" s="218"/>
      <c r="Y73" s="218"/>
      <c r="Z73" s="218"/>
      <c r="AA73" s="218"/>
    </row>
    <row r="74">
      <c r="A74" s="260" t="str">
        <f t="shared" si="10"/>
        <v>October</v>
      </c>
      <c r="B74" s="242">
        <f t="shared" si="11"/>
        <v>0</v>
      </c>
      <c r="C74" s="261" t="str">
        <f t="shared" si="1"/>
        <v/>
      </c>
      <c r="D74" s="267">
        <f t="shared" si="2"/>
        <v>0</v>
      </c>
      <c r="E74" s="240">
        <f>IFERROR(__xludf.DUMMYFUNCTION("IF(REGEXMATCH(TEXT(A74, ""MMMM""), ""October|November|December""), $B$4, $B$5)"),2.4)</f>
        <v>2.4</v>
      </c>
      <c r="F74" s="266">
        <v>0.0</v>
      </c>
      <c r="G74" s="267">
        <f t="shared" si="3"/>
        <v>0</v>
      </c>
      <c r="H74" s="221"/>
      <c r="I74" s="279"/>
      <c r="J74" s="270" t="s">
        <v>113</v>
      </c>
      <c r="K74" s="242">
        <f t="shared" si="32"/>
        <v>0</v>
      </c>
      <c r="L74" s="242">
        <f t="shared" si="33"/>
        <v>0</v>
      </c>
      <c r="M74" s="242">
        <f t="shared" si="34"/>
        <v>0</v>
      </c>
      <c r="N74" s="264" t="str">
        <f t="shared" si="6"/>
        <v/>
      </c>
      <c r="O74" s="261">
        <f t="shared" si="7"/>
        <v>0</v>
      </c>
      <c r="P74" s="271">
        <f t="shared" si="35"/>
        <v>1</v>
      </c>
      <c r="Q74" s="261">
        <f t="shared" si="9"/>
        <v>0</v>
      </c>
      <c r="R74" s="218"/>
      <c r="S74" s="218"/>
      <c r="T74" s="218"/>
      <c r="U74" s="218"/>
      <c r="V74" s="218"/>
      <c r="W74" s="218"/>
      <c r="X74" s="218"/>
      <c r="Y74" s="218"/>
      <c r="Z74" s="218"/>
      <c r="AA74" s="218"/>
    </row>
    <row r="75">
      <c r="A75" s="260" t="str">
        <f t="shared" si="10"/>
        <v>November</v>
      </c>
      <c r="B75" s="242">
        <f t="shared" si="11"/>
        <v>0</v>
      </c>
      <c r="C75" s="261" t="str">
        <f t="shared" si="1"/>
        <v/>
      </c>
      <c r="D75" s="267">
        <f t="shared" si="2"/>
        <v>0</v>
      </c>
      <c r="E75" s="240">
        <f>IFERROR(__xludf.DUMMYFUNCTION("IF(REGEXMATCH(TEXT(A75, ""MMMM""), ""October|November|December""), $B$4, $B$5)"),2.4)</f>
        <v>2.4</v>
      </c>
      <c r="F75" s="266">
        <v>0.0</v>
      </c>
      <c r="G75" s="267">
        <f t="shared" si="3"/>
        <v>0</v>
      </c>
      <c r="H75" s="221"/>
      <c r="I75" s="279"/>
      <c r="J75" s="270" t="s">
        <v>114</v>
      </c>
      <c r="K75" s="242">
        <f t="shared" si="32"/>
        <v>0</v>
      </c>
      <c r="L75" s="242">
        <f t="shared" si="33"/>
        <v>0</v>
      </c>
      <c r="M75" s="242">
        <f t="shared" si="34"/>
        <v>0</v>
      </c>
      <c r="N75" s="264" t="str">
        <f t="shared" si="6"/>
        <v/>
      </c>
      <c r="O75" s="261">
        <f t="shared" si="7"/>
        <v>0</v>
      </c>
      <c r="P75" s="271">
        <f t="shared" si="35"/>
        <v>1.5</v>
      </c>
      <c r="Q75" s="261">
        <f t="shared" si="9"/>
        <v>0</v>
      </c>
      <c r="R75" s="218"/>
      <c r="S75" s="218"/>
      <c r="T75" s="218"/>
      <c r="U75" s="218"/>
      <c r="V75" s="218"/>
      <c r="W75" s="218"/>
      <c r="X75" s="218"/>
      <c r="Y75" s="218"/>
      <c r="Z75" s="218"/>
      <c r="AA75" s="218"/>
    </row>
    <row r="76">
      <c r="A76" s="260" t="str">
        <f t="shared" si="10"/>
        <v>December</v>
      </c>
      <c r="B76" s="242">
        <f t="shared" si="11"/>
        <v>0</v>
      </c>
      <c r="C76" s="261" t="str">
        <f t="shared" si="1"/>
        <v/>
      </c>
      <c r="D76" s="267">
        <f t="shared" si="2"/>
        <v>0</v>
      </c>
      <c r="E76" s="240">
        <f>IFERROR(__xludf.DUMMYFUNCTION("IF(REGEXMATCH(TEXT(A76, ""MMMM""), ""October|November|December""), $B$4, $B$5)"),2.4)</f>
        <v>2.4</v>
      </c>
      <c r="F76" s="266">
        <v>0.0</v>
      </c>
      <c r="G76" s="267">
        <f t="shared" si="3"/>
        <v>0</v>
      </c>
      <c r="H76" s="221"/>
      <c r="I76" s="279"/>
      <c r="J76" s="270" t="s">
        <v>115</v>
      </c>
      <c r="K76" s="242">
        <f t="shared" si="32"/>
        <v>0</v>
      </c>
      <c r="L76" s="242">
        <f t="shared" si="33"/>
        <v>0</v>
      </c>
      <c r="M76" s="242">
        <f t="shared" si="34"/>
        <v>0</v>
      </c>
      <c r="N76" s="264" t="str">
        <f t="shared" si="6"/>
        <v/>
      </c>
      <c r="O76" s="261">
        <f t="shared" si="7"/>
        <v>0</v>
      </c>
      <c r="P76" s="271">
        <f t="shared" si="35"/>
        <v>5.45</v>
      </c>
      <c r="Q76" s="261">
        <f t="shared" si="9"/>
        <v>0</v>
      </c>
      <c r="R76" s="218"/>
      <c r="S76" s="218"/>
      <c r="T76" s="218"/>
      <c r="U76" s="218"/>
      <c r="V76" s="218"/>
      <c r="W76" s="218"/>
      <c r="X76" s="218"/>
      <c r="Y76" s="218"/>
      <c r="Z76" s="218"/>
      <c r="AA76" s="218"/>
    </row>
    <row r="77">
      <c r="A77" s="260" t="str">
        <f t="shared" si="10"/>
        <v>January</v>
      </c>
      <c r="B77" s="242">
        <f t="shared" si="11"/>
        <v>0</v>
      </c>
      <c r="C77" s="261" t="str">
        <f t="shared" si="1"/>
        <v/>
      </c>
      <c r="D77" s="267">
        <f t="shared" si="2"/>
        <v>0</v>
      </c>
      <c r="E77" s="240">
        <f>IFERROR(__xludf.DUMMYFUNCTION("IF(REGEXMATCH(TEXT(A77, ""MMMM""), ""October|November|December""), $B$4, $B$5)"),0.78)</f>
        <v>0.78</v>
      </c>
      <c r="F77" s="266">
        <v>0.0</v>
      </c>
      <c r="G77" s="267">
        <f t="shared" si="3"/>
        <v>0</v>
      </c>
      <c r="H77" s="221"/>
      <c r="I77" s="279"/>
      <c r="J77" s="270" t="s">
        <v>116</v>
      </c>
      <c r="K77" s="242">
        <f t="shared" si="32"/>
        <v>0</v>
      </c>
      <c r="L77" s="242">
        <f t="shared" si="33"/>
        <v>0</v>
      </c>
      <c r="M77" s="242">
        <f t="shared" si="34"/>
        <v>0</v>
      </c>
      <c r="N77" s="264" t="str">
        <f t="shared" si="6"/>
        <v/>
      </c>
      <c r="O77" s="261">
        <f t="shared" si="7"/>
        <v>0</v>
      </c>
      <c r="P77" s="271">
        <f t="shared" si="35"/>
        <v>5.7</v>
      </c>
      <c r="Q77" s="261">
        <f t="shared" si="9"/>
        <v>0</v>
      </c>
      <c r="R77" s="218"/>
      <c r="S77" s="218"/>
      <c r="T77" s="218"/>
      <c r="U77" s="218"/>
      <c r="V77" s="218"/>
      <c r="W77" s="218"/>
      <c r="X77" s="218"/>
      <c r="Y77" s="218"/>
      <c r="Z77" s="218"/>
      <c r="AA77" s="218"/>
    </row>
    <row r="78">
      <c r="A78" s="260" t="str">
        <f t="shared" si="10"/>
        <v>February</v>
      </c>
      <c r="B78" s="242">
        <f t="shared" si="11"/>
        <v>0</v>
      </c>
      <c r="C78" s="261" t="str">
        <f t="shared" si="1"/>
        <v/>
      </c>
      <c r="D78" s="267">
        <f t="shared" si="2"/>
        <v>0</v>
      </c>
      <c r="E78" s="240">
        <f>IFERROR(__xludf.DUMMYFUNCTION("IF(REGEXMATCH(TEXT(A78, ""MMMM""), ""October|November|December""), $B$4, $B$5)"),0.78)</f>
        <v>0.78</v>
      </c>
      <c r="F78" s="266">
        <v>0.0</v>
      </c>
      <c r="G78" s="267">
        <f t="shared" si="3"/>
        <v>0</v>
      </c>
      <c r="H78" s="221"/>
      <c r="I78" s="279"/>
      <c r="J78" s="270" t="s">
        <v>117</v>
      </c>
      <c r="K78" s="242">
        <f t="shared" si="32"/>
        <v>0</v>
      </c>
      <c r="L78" s="242">
        <f t="shared" si="33"/>
        <v>0</v>
      </c>
      <c r="M78" s="242">
        <f t="shared" si="34"/>
        <v>0</v>
      </c>
      <c r="N78" s="264" t="str">
        <f t="shared" si="6"/>
        <v/>
      </c>
      <c r="O78" s="261">
        <f t="shared" si="7"/>
        <v>0</v>
      </c>
      <c r="P78" s="271">
        <f t="shared" si="35"/>
        <v>5.9</v>
      </c>
      <c r="Q78" s="261">
        <f t="shared" si="9"/>
        <v>0</v>
      </c>
      <c r="R78" s="218"/>
      <c r="S78" s="218"/>
      <c r="T78" s="218"/>
      <c r="U78" s="218"/>
      <c r="V78" s="218"/>
      <c r="W78" s="218"/>
      <c r="X78" s="218"/>
      <c r="Y78" s="218"/>
      <c r="Z78" s="218"/>
      <c r="AA78" s="218"/>
    </row>
    <row r="79">
      <c r="A79" s="260" t="str">
        <f t="shared" si="10"/>
        <v>March</v>
      </c>
      <c r="B79" s="242">
        <f t="shared" si="11"/>
        <v>0</v>
      </c>
      <c r="C79" s="261" t="str">
        <f t="shared" si="1"/>
        <v/>
      </c>
      <c r="D79" s="267">
        <f t="shared" si="2"/>
        <v>0</v>
      </c>
      <c r="E79" s="240">
        <f>IFERROR(__xludf.DUMMYFUNCTION("IF(REGEXMATCH(TEXT(A79, ""MMMM""), ""October|November|December""), $B$4, $B$5)"),0.78)</f>
        <v>0.78</v>
      </c>
      <c r="F79" s="266">
        <v>0.0</v>
      </c>
      <c r="G79" s="267">
        <f t="shared" si="3"/>
        <v>0</v>
      </c>
      <c r="H79" s="221"/>
      <c r="I79" s="279"/>
      <c r="J79" s="275" t="s">
        <v>118</v>
      </c>
      <c r="K79" s="242">
        <f>if(((K72 +K71)-L79)&gt;0,((K72 +K71)-L79),0 )</f>
        <v>0</v>
      </c>
      <c r="L79" s="242">
        <f>$E$6</f>
        <v>0</v>
      </c>
      <c r="M79" s="242">
        <f>IF((K72+K71) - L79&lt;0, (L79-(K72+K71)), 0)</f>
        <v>0</v>
      </c>
      <c r="N79" s="264" t="str">
        <f t="shared" si="6"/>
        <v/>
      </c>
      <c r="O79" s="261">
        <f t="shared" si="7"/>
        <v>0</v>
      </c>
      <c r="P79" s="271">
        <f t="shared" si="35"/>
        <v>6.9</v>
      </c>
      <c r="Q79" s="261">
        <f t="shared" si="9"/>
        <v>0</v>
      </c>
      <c r="R79" s="218"/>
      <c r="S79" s="218"/>
      <c r="T79" s="218"/>
      <c r="U79" s="218"/>
      <c r="V79" s="218"/>
      <c r="W79" s="218"/>
      <c r="X79" s="218"/>
      <c r="Y79" s="218"/>
      <c r="Z79" s="218"/>
      <c r="AA79" s="218"/>
    </row>
    <row r="80">
      <c r="A80" s="260" t="str">
        <f t="shared" si="10"/>
        <v>April</v>
      </c>
      <c r="B80" s="242">
        <f t="shared" si="11"/>
        <v>0</v>
      </c>
      <c r="C80" s="261" t="str">
        <f t="shared" si="1"/>
        <v/>
      </c>
      <c r="D80" s="267">
        <f t="shared" si="2"/>
        <v>0</v>
      </c>
      <c r="E80" s="240">
        <f>IFERROR(__xludf.DUMMYFUNCTION("IF(REGEXMATCH(TEXT(A80, ""MMMM""), ""October|November|December""), $B$4, $B$5)"),0.78)</f>
        <v>0.78</v>
      </c>
      <c r="F80" s="266">
        <v>0.0</v>
      </c>
      <c r="G80" s="267">
        <f t="shared" si="3"/>
        <v>0</v>
      </c>
      <c r="H80" s="221"/>
      <c r="I80" s="280" t="str">
        <f t="array" ref="I80">TEXT(DATE(1, MATCH(I73, {"January","February","March","April","May","June","July","August","September","October","November","December"}, 0) + 1, 1), "mmmm")</f>
        <v>December</v>
      </c>
      <c r="J80" s="270" t="s">
        <v>113</v>
      </c>
      <c r="K80" s="242">
        <f t="shared" ref="K80:K84" si="36">if(K73-L80&lt;0, 0, K73-L80) </f>
        <v>0</v>
      </c>
      <c r="L80" s="242">
        <f t="shared" ref="L80:L84" si="37">M81</f>
        <v>0</v>
      </c>
      <c r="M80" s="242">
        <f t="shared" ref="M80:M84" si="38">IF((K73) - L80&lt;0, (L80-(K73)), 0)</f>
        <v>0</v>
      </c>
      <c r="N80" s="264" t="str">
        <f t="shared" si="6"/>
        <v/>
      </c>
      <c r="O80" s="261">
        <f t="shared" si="7"/>
        <v>0</v>
      </c>
      <c r="P80" s="271">
        <f t="shared" ref="P80:P85" si="39">P74</f>
        <v>1</v>
      </c>
      <c r="Q80" s="261">
        <f t="shared" si="9"/>
        <v>0</v>
      </c>
      <c r="R80" s="218"/>
      <c r="S80" s="218"/>
      <c r="T80" s="218"/>
      <c r="U80" s="218"/>
      <c r="V80" s="218"/>
      <c r="W80" s="218"/>
      <c r="X80" s="218"/>
      <c r="Y80" s="218"/>
      <c r="Z80" s="218"/>
      <c r="AA80" s="218"/>
    </row>
    <row r="81">
      <c r="A81" s="260" t="str">
        <f t="shared" si="10"/>
        <v>May</v>
      </c>
      <c r="B81" s="242">
        <f t="shared" si="11"/>
        <v>0</v>
      </c>
      <c r="C81" s="261" t="str">
        <f t="shared" si="1"/>
        <v/>
      </c>
      <c r="D81" s="267">
        <f t="shared" si="2"/>
        <v>0</v>
      </c>
      <c r="E81" s="240">
        <f>IFERROR(__xludf.DUMMYFUNCTION("IF(REGEXMATCH(TEXT(A81, ""MMMM""), ""October|November|December""), $B$4, $B$5)"),0.78)</f>
        <v>0.78</v>
      </c>
      <c r="F81" s="266">
        <v>0.0</v>
      </c>
      <c r="G81" s="267">
        <f t="shared" si="3"/>
        <v>0</v>
      </c>
      <c r="H81" s="221"/>
      <c r="I81" s="279"/>
      <c r="J81" s="270" t="s">
        <v>114</v>
      </c>
      <c r="K81" s="242">
        <f t="shared" si="36"/>
        <v>0</v>
      </c>
      <c r="L81" s="242">
        <f t="shared" si="37"/>
        <v>0</v>
      </c>
      <c r="M81" s="242">
        <f t="shared" si="38"/>
        <v>0</v>
      </c>
      <c r="N81" s="264" t="str">
        <f t="shared" si="6"/>
        <v/>
      </c>
      <c r="O81" s="261">
        <f t="shared" si="7"/>
        <v>0</v>
      </c>
      <c r="P81" s="271">
        <f t="shared" si="39"/>
        <v>1.5</v>
      </c>
      <c r="Q81" s="261">
        <f t="shared" si="9"/>
        <v>0</v>
      </c>
      <c r="R81" s="218"/>
      <c r="S81" s="218"/>
      <c r="T81" s="218"/>
      <c r="U81" s="218"/>
      <c r="V81" s="218"/>
      <c r="W81" s="218"/>
      <c r="X81" s="218"/>
      <c r="Y81" s="218"/>
      <c r="Z81" s="218"/>
      <c r="AA81" s="218"/>
    </row>
    <row r="82">
      <c r="A82" s="260" t="str">
        <f t="shared" si="10"/>
        <v>June</v>
      </c>
      <c r="B82" s="242">
        <f t="shared" si="11"/>
        <v>0</v>
      </c>
      <c r="C82" s="261" t="str">
        <f t="shared" si="1"/>
        <v/>
      </c>
      <c r="D82" s="267">
        <f t="shared" si="2"/>
        <v>0</v>
      </c>
      <c r="E82" s="240">
        <f>IFERROR(__xludf.DUMMYFUNCTION("IF(REGEXMATCH(TEXT(A82, ""MMMM""), ""October|November|December""), $B$4, $B$5)"),0.78)</f>
        <v>0.78</v>
      </c>
      <c r="F82" s="266">
        <v>0.0</v>
      </c>
      <c r="G82" s="267">
        <f t="shared" si="3"/>
        <v>0</v>
      </c>
      <c r="H82" s="221"/>
      <c r="I82" s="279"/>
      <c r="J82" s="270" t="s">
        <v>115</v>
      </c>
      <c r="K82" s="242">
        <f t="shared" si="36"/>
        <v>0</v>
      </c>
      <c r="L82" s="242">
        <f t="shared" si="37"/>
        <v>0</v>
      </c>
      <c r="M82" s="242">
        <f t="shared" si="38"/>
        <v>0</v>
      </c>
      <c r="N82" s="264" t="str">
        <f t="shared" si="6"/>
        <v/>
      </c>
      <c r="O82" s="261">
        <f t="shared" si="7"/>
        <v>0</v>
      </c>
      <c r="P82" s="271">
        <f t="shared" si="39"/>
        <v>5.45</v>
      </c>
      <c r="Q82" s="261">
        <f t="shared" si="9"/>
        <v>0</v>
      </c>
      <c r="R82" s="218"/>
      <c r="S82" s="218"/>
      <c r="T82" s="218"/>
      <c r="U82" s="218"/>
      <c r="V82" s="218"/>
      <c r="W82" s="218"/>
      <c r="X82" s="218"/>
      <c r="Y82" s="218"/>
      <c r="Z82" s="218"/>
      <c r="AA82" s="218"/>
    </row>
    <row r="83">
      <c r="A83" s="260" t="str">
        <f t="shared" si="10"/>
        <v>July</v>
      </c>
      <c r="B83" s="242">
        <f t="shared" si="11"/>
        <v>0</v>
      </c>
      <c r="C83" s="261" t="str">
        <f t="shared" si="1"/>
        <v/>
      </c>
      <c r="D83" s="267">
        <f t="shared" si="2"/>
        <v>0</v>
      </c>
      <c r="E83" s="240">
        <f>IFERROR(__xludf.DUMMYFUNCTION("IF(REGEXMATCH(TEXT(A83, ""MMMM""), ""October|November|December""), $B$4, $B$5)"),0.78)</f>
        <v>0.78</v>
      </c>
      <c r="F83" s="266">
        <v>0.0</v>
      </c>
      <c r="G83" s="267">
        <f t="shared" si="3"/>
        <v>0</v>
      </c>
      <c r="H83" s="221"/>
      <c r="I83" s="279"/>
      <c r="J83" s="270" t="s">
        <v>116</v>
      </c>
      <c r="K83" s="242">
        <f t="shared" si="36"/>
        <v>0</v>
      </c>
      <c r="L83" s="242">
        <f t="shared" si="37"/>
        <v>0</v>
      </c>
      <c r="M83" s="242">
        <f t="shared" si="38"/>
        <v>0</v>
      </c>
      <c r="N83" s="264" t="str">
        <f t="shared" si="6"/>
        <v/>
      </c>
      <c r="O83" s="261">
        <f t="shared" si="7"/>
        <v>0</v>
      </c>
      <c r="P83" s="271">
        <f t="shared" si="39"/>
        <v>5.7</v>
      </c>
      <c r="Q83" s="261">
        <f t="shared" si="9"/>
        <v>0</v>
      </c>
      <c r="R83" s="218"/>
      <c r="S83" s="218"/>
      <c r="T83" s="218"/>
      <c r="U83" s="218"/>
      <c r="V83" s="218"/>
      <c r="W83" s="218"/>
      <c r="X83" s="218"/>
      <c r="Y83" s="218"/>
      <c r="Z83" s="218"/>
      <c r="AA83" s="218"/>
    </row>
    <row r="84">
      <c r="A84" s="260" t="str">
        <f t="shared" si="10"/>
        <v>August</v>
      </c>
      <c r="B84" s="242">
        <f t="shared" si="11"/>
        <v>0</v>
      </c>
      <c r="C84" s="261" t="str">
        <f t="shared" si="1"/>
        <v/>
      </c>
      <c r="D84" s="267">
        <f t="shared" si="2"/>
        <v>0</v>
      </c>
      <c r="E84" s="240">
        <f>IFERROR(__xludf.DUMMYFUNCTION("IF(REGEXMATCH(TEXT(A84, ""MMMM""), ""October|November|December""), $B$4, $B$5)"),0.78)</f>
        <v>0.78</v>
      </c>
      <c r="F84" s="266">
        <v>0.0</v>
      </c>
      <c r="G84" s="267">
        <f t="shared" si="3"/>
        <v>0</v>
      </c>
      <c r="H84" s="221"/>
      <c r="I84" s="279"/>
      <c r="J84" s="270" t="s">
        <v>117</v>
      </c>
      <c r="K84" s="242">
        <f t="shared" si="36"/>
        <v>0</v>
      </c>
      <c r="L84" s="242">
        <f t="shared" si="37"/>
        <v>0</v>
      </c>
      <c r="M84" s="242">
        <f t="shared" si="38"/>
        <v>0</v>
      </c>
      <c r="N84" s="264" t="str">
        <f t="shared" si="6"/>
        <v/>
      </c>
      <c r="O84" s="261">
        <f t="shared" si="7"/>
        <v>0</v>
      </c>
      <c r="P84" s="271">
        <f t="shared" si="39"/>
        <v>5.9</v>
      </c>
      <c r="Q84" s="261">
        <f t="shared" si="9"/>
        <v>0</v>
      </c>
      <c r="R84" s="218"/>
      <c r="S84" s="218"/>
      <c r="T84" s="218"/>
      <c r="U84" s="218"/>
      <c r="V84" s="218"/>
      <c r="W84" s="218"/>
      <c r="X84" s="218"/>
      <c r="Y84" s="218"/>
      <c r="Z84" s="218"/>
      <c r="AA84" s="218"/>
    </row>
    <row r="85">
      <c r="A85" s="260" t="str">
        <f t="shared" si="10"/>
        <v>September</v>
      </c>
      <c r="B85" s="242">
        <f t="shared" si="11"/>
        <v>0</v>
      </c>
      <c r="C85" s="261" t="str">
        <f t="shared" si="1"/>
        <v/>
      </c>
      <c r="D85" s="267">
        <f t="shared" si="2"/>
        <v>0</v>
      </c>
      <c r="E85" s="240">
        <f>IFERROR(__xludf.DUMMYFUNCTION("IF(REGEXMATCH(TEXT(A85, ""MMMM""), ""October|November|December""), $B$4, $B$5)"),0.78)</f>
        <v>0.78</v>
      </c>
      <c r="F85" s="266">
        <v>0.0</v>
      </c>
      <c r="G85" s="267">
        <f t="shared" si="3"/>
        <v>0</v>
      </c>
      <c r="H85" s="221"/>
      <c r="I85" s="279"/>
      <c r="J85" s="275" t="s">
        <v>118</v>
      </c>
      <c r="K85" s="242">
        <f>if(((K78 +K79)-L85)&gt;0,((K78 +K79)-L85),0 )</f>
        <v>0</v>
      </c>
      <c r="L85" s="242">
        <f>$E$6</f>
        <v>0</v>
      </c>
      <c r="M85" s="242">
        <f>IF((K79+K78) - L79&lt;0, (L79-(K79+K78)), 0)</f>
        <v>0</v>
      </c>
      <c r="N85" s="264" t="str">
        <f t="shared" si="6"/>
        <v/>
      </c>
      <c r="O85" s="261">
        <f t="shared" si="7"/>
        <v>0</v>
      </c>
      <c r="P85" s="271">
        <f t="shared" si="39"/>
        <v>6.9</v>
      </c>
      <c r="Q85" s="261">
        <f t="shared" si="9"/>
        <v>0</v>
      </c>
      <c r="R85" s="218"/>
      <c r="S85" s="218"/>
      <c r="T85" s="218"/>
      <c r="U85" s="218"/>
      <c r="V85" s="218"/>
      <c r="W85" s="218"/>
      <c r="X85" s="218"/>
      <c r="Y85" s="218"/>
      <c r="Z85" s="218"/>
      <c r="AA85" s="218"/>
    </row>
    <row r="86">
      <c r="A86" s="260" t="str">
        <f t="shared" si="10"/>
        <v>October</v>
      </c>
      <c r="B86" s="242">
        <f t="shared" si="11"/>
        <v>0</v>
      </c>
      <c r="C86" s="261" t="str">
        <f t="shared" si="1"/>
        <v/>
      </c>
      <c r="D86" s="267">
        <f t="shared" si="2"/>
        <v>0</v>
      </c>
      <c r="E86" s="240">
        <f>IFERROR(__xludf.DUMMYFUNCTION("IF(REGEXMATCH(TEXT(A86, ""MMMM""), ""October|November|December""), $B$4, $B$5)"),2.4)</f>
        <v>2.4</v>
      </c>
      <c r="F86" s="266">
        <v>0.0</v>
      </c>
      <c r="G86" s="267">
        <f t="shared" si="3"/>
        <v>0</v>
      </c>
      <c r="H86" s="221"/>
      <c r="I86" s="280" t="str">
        <f t="array" ref="I86">TEXT(DATE(1, MATCH(I80, {"January","February","March","April","May","June","July","August","September","October","November","December"}, 0) + 1, 1), "mmmm")</f>
        <v>January</v>
      </c>
      <c r="J86" s="270" t="s">
        <v>114</v>
      </c>
      <c r="K86" s="242">
        <f t="shared" ref="K86:K89" si="40">if(K80-L86&lt;0, 0, K80-L86) </f>
        <v>0</v>
      </c>
      <c r="L86" s="242">
        <f t="shared" ref="L86:L89" si="41">M87</f>
        <v>0</v>
      </c>
      <c r="M86" s="242">
        <f t="shared" ref="M86:M89" si="42">IF((K80) - L86&lt;0, (L86-(K80)), 0)</f>
        <v>0</v>
      </c>
      <c r="N86" s="264" t="str">
        <f t="shared" si="6"/>
        <v/>
      </c>
      <c r="O86" s="261">
        <f t="shared" si="7"/>
        <v>0</v>
      </c>
      <c r="P86" s="271">
        <f t="shared" ref="P86:P90" si="43">P81</f>
        <v>1.5</v>
      </c>
      <c r="Q86" s="261">
        <f t="shared" si="9"/>
        <v>0</v>
      </c>
      <c r="R86" s="218"/>
      <c r="S86" s="218"/>
      <c r="T86" s="218"/>
      <c r="U86" s="218"/>
      <c r="V86" s="218"/>
      <c r="W86" s="218"/>
      <c r="X86" s="218"/>
      <c r="Y86" s="218"/>
      <c r="Z86" s="218"/>
      <c r="AA86" s="218"/>
    </row>
    <row r="87">
      <c r="A87" s="260" t="str">
        <f t="shared" si="10"/>
        <v>November</v>
      </c>
      <c r="B87" s="242">
        <f t="shared" si="11"/>
        <v>0</v>
      </c>
      <c r="C87" s="261" t="str">
        <f t="shared" si="1"/>
        <v/>
      </c>
      <c r="D87" s="267">
        <f t="shared" si="2"/>
        <v>0</v>
      </c>
      <c r="E87" s="240">
        <f>IFERROR(__xludf.DUMMYFUNCTION("IF(REGEXMATCH(TEXT(A87, ""MMMM""), ""October|November|December""), $B$4, $B$5)"),2.4)</f>
        <v>2.4</v>
      </c>
      <c r="F87" s="266">
        <v>0.0</v>
      </c>
      <c r="G87" s="267">
        <f t="shared" si="3"/>
        <v>0</v>
      </c>
      <c r="H87" s="221"/>
      <c r="I87" s="279"/>
      <c r="J87" s="270" t="s">
        <v>115</v>
      </c>
      <c r="K87" s="242">
        <f t="shared" si="40"/>
        <v>0</v>
      </c>
      <c r="L87" s="242">
        <f t="shared" si="41"/>
        <v>0</v>
      </c>
      <c r="M87" s="242">
        <f t="shared" si="42"/>
        <v>0</v>
      </c>
      <c r="N87" s="264" t="str">
        <f t="shared" si="6"/>
        <v/>
      </c>
      <c r="O87" s="261">
        <f t="shared" si="7"/>
        <v>0</v>
      </c>
      <c r="P87" s="271">
        <f t="shared" si="43"/>
        <v>5.45</v>
      </c>
      <c r="Q87" s="261">
        <f t="shared" si="9"/>
        <v>0</v>
      </c>
      <c r="R87" s="218"/>
      <c r="S87" s="218"/>
      <c r="T87" s="218"/>
      <c r="U87" s="218"/>
      <c r="V87" s="218"/>
      <c r="W87" s="218"/>
      <c r="X87" s="218"/>
      <c r="Y87" s="218"/>
      <c r="Z87" s="218"/>
      <c r="AA87" s="218"/>
    </row>
    <row r="88">
      <c r="A88" s="260" t="str">
        <f t="shared" si="10"/>
        <v>December</v>
      </c>
      <c r="B88" s="242">
        <f t="shared" si="11"/>
        <v>0</v>
      </c>
      <c r="C88" s="261" t="str">
        <f t="shared" si="1"/>
        <v/>
      </c>
      <c r="D88" s="267">
        <f t="shared" si="2"/>
        <v>0</v>
      </c>
      <c r="E88" s="240">
        <f>IFERROR(__xludf.DUMMYFUNCTION("IF(REGEXMATCH(TEXT(A88, ""MMMM""), ""October|November|December""), $B$4, $B$5)"),2.4)</f>
        <v>2.4</v>
      </c>
      <c r="F88" s="266">
        <v>0.0</v>
      </c>
      <c r="G88" s="267">
        <f t="shared" si="3"/>
        <v>0</v>
      </c>
      <c r="H88" s="221"/>
      <c r="I88" s="279"/>
      <c r="J88" s="270" t="s">
        <v>116</v>
      </c>
      <c r="K88" s="242">
        <f t="shared" si="40"/>
        <v>0</v>
      </c>
      <c r="L88" s="242">
        <f t="shared" si="41"/>
        <v>0</v>
      </c>
      <c r="M88" s="242">
        <f t="shared" si="42"/>
        <v>0</v>
      </c>
      <c r="N88" s="264" t="str">
        <f t="shared" si="6"/>
        <v/>
      </c>
      <c r="O88" s="261">
        <f t="shared" si="7"/>
        <v>0</v>
      </c>
      <c r="P88" s="271">
        <f t="shared" si="43"/>
        <v>5.7</v>
      </c>
      <c r="Q88" s="261">
        <f t="shared" si="9"/>
        <v>0</v>
      </c>
      <c r="R88" s="218"/>
      <c r="S88" s="218"/>
      <c r="T88" s="218"/>
      <c r="U88" s="218"/>
      <c r="V88" s="218"/>
      <c r="W88" s="218"/>
      <c r="X88" s="218"/>
      <c r="Y88" s="218"/>
      <c r="Z88" s="218"/>
      <c r="AA88" s="218"/>
    </row>
    <row r="89">
      <c r="A89" s="260" t="str">
        <f t="shared" si="10"/>
        <v>January</v>
      </c>
      <c r="B89" s="242">
        <f t="shared" si="11"/>
        <v>0</v>
      </c>
      <c r="C89" s="261" t="str">
        <f t="shared" si="1"/>
        <v/>
      </c>
      <c r="D89" s="267">
        <f t="shared" si="2"/>
        <v>0</v>
      </c>
      <c r="E89" s="240">
        <f>IFERROR(__xludf.DUMMYFUNCTION("IF(REGEXMATCH(TEXT(A89, ""MMMM""), ""October|November|December""), $B$4, $B$5)"),0.78)</f>
        <v>0.78</v>
      </c>
      <c r="F89" s="266">
        <v>0.0</v>
      </c>
      <c r="G89" s="267">
        <f t="shared" si="3"/>
        <v>0</v>
      </c>
      <c r="H89" s="221"/>
      <c r="I89" s="279"/>
      <c r="J89" s="270" t="s">
        <v>117</v>
      </c>
      <c r="K89" s="242">
        <f t="shared" si="40"/>
        <v>0</v>
      </c>
      <c r="L89" s="242">
        <f t="shared" si="41"/>
        <v>0</v>
      </c>
      <c r="M89" s="242">
        <f t="shared" si="42"/>
        <v>0</v>
      </c>
      <c r="N89" s="264" t="str">
        <f t="shared" si="6"/>
        <v/>
      </c>
      <c r="O89" s="261">
        <f t="shared" si="7"/>
        <v>0</v>
      </c>
      <c r="P89" s="271">
        <f t="shared" si="43"/>
        <v>5.9</v>
      </c>
      <c r="Q89" s="261">
        <f t="shared" si="9"/>
        <v>0</v>
      </c>
      <c r="R89" s="218"/>
      <c r="S89" s="218"/>
      <c r="T89" s="218"/>
      <c r="U89" s="218"/>
      <c r="V89" s="218"/>
      <c r="W89" s="218"/>
      <c r="X89" s="218"/>
      <c r="Y89" s="218"/>
      <c r="Z89" s="218"/>
      <c r="AA89" s="218"/>
    </row>
    <row r="90">
      <c r="A90" s="260" t="str">
        <f t="shared" si="10"/>
        <v>February</v>
      </c>
      <c r="B90" s="242">
        <f t="shared" si="11"/>
        <v>0</v>
      </c>
      <c r="C90" s="261" t="str">
        <f t="shared" si="1"/>
        <v/>
      </c>
      <c r="D90" s="267">
        <f t="shared" si="2"/>
        <v>0</v>
      </c>
      <c r="E90" s="240">
        <f>IFERROR(__xludf.DUMMYFUNCTION("IF(REGEXMATCH(TEXT(A90, ""MMMM""), ""October|November|December""), $B$4, $B$5)"),0.78)</f>
        <v>0.78</v>
      </c>
      <c r="F90" s="266">
        <v>0.0</v>
      </c>
      <c r="G90" s="267">
        <f t="shared" si="3"/>
        <v>0</v>
      </c>
      <c r="H90" s="221"/>
      <c r="I90" s="279"/>
      <c r="J90" s="275" t="s">
        <v>118</v>
      </c>
      <c r="K90" s="242">
        <f>if(((K85 +K84)-L90)&gt;0,((K85 +K84)-L90),0 )</f>
        <v>0</v>
      </c>
      <c r="L90" s="242">
        <f>$E$6</f>
        <v>0</v>
      </c>
      <c r="M90" s="242">
        <f>IF((K84+K85) - L84&lt;0, (L84-(K84+K85)), 0)</f>
        <v>0</v>
      </c>
      <c r="N90" s="264" t="str">
        <f t="shared" si="6"/>
        <v/>
      </c>
      <c r="O90" s="261">
        <f t="shared" si="7"/>
        <v>0</v>
      </c>
      <c r="P90" s="271">
        <f t="shared" si="43"/>
        <v>6.9</v>
      </c>
      <c r="Q90" s="261">
        <f t="shared" si="9"/>
        <v>0</v>
      </c>
      <c r="R90" s="218"/>
      <c r="S90" s="218"/>
      <c r="T90" s="218"/>
      <c r="U90" s="218"/>
      <c r="V90" s="218"/>
      <c r="W90" s="218"/>
      <c r="X90" s="218"/>
      <c r="Y90" s="218"/>
      <c r="Z90" s="218"/>
      <c r="AA90" s="218"/>
    </row>
    <row r="91">
      <c r="A91" s="260" t="str">
        <f t="shared" si="10"/>
        <v>March</v>
      </c>
      <c r="B91" s="242">
        <f t="shared" si="11"/>
        <v>0</v>
      </c>
      <c r="C91" s="261" t="str">
        <f t="shared" si="1"/>
        <v/>
      </c>
      <c r="D91" s="267">
        <f t="shared" si="2"/>
        <v>0</v>
      </c>
      <c r="E91" s="240">
        <f>IFERROR(__xludf.DUMMYFUNCTION("IF(REGEXMATCH(TEXT(A91, ""MMMM""), ""October|November|December""), $B$4, $B$5)"),0.78)</f>
        <v>0.78</v>
      </c>
      <c r="F91" s="266">
        <v>0.0</v>
      </c>
      <c r="G91" s="267">
        <f t="shared" si="3"/>
        <v>0</v>
      </c>
      <c r="H91" s="221"/>
      <c r="I91" s="280" t="s">
        <v>119</v>
      </c>
      <c r="J91" s="270" t="s">
        <v>115</v>
      </c>
      <c r="K91" s="242">
        <f t="shared" ref="K91:K93" si="44">if(K86-L91&lt;0, 0, K86-L91) </f>
        <v>0</v>
      </c>
      <c r="L91" s="242">
        <f t="shared" ref="L91:L93" si="45">M92</f>
        <v>0</v>
      </c>
      <c r="M91" s="242">
        <f t="shared" ref="M91:M93" si="46">IF((K86) - L91&lt;0, (L91-(K86)), 0)</f>
        <v>0</v>
      </c>
      <c r="N91" s="264" t="str">
        <f t="shared" si="6"/>
        <v/>
      </c>
      <c r="O91" s="261">
        <f t="shared" si="7"/>
        <v>0</v>
      </c>
      <c r="P91" s="271">
        <f t="shared" ref="P91:P94" si="47">P87</f>
        <v>5.45</v>
      </c>
      <c r="Q91" s="261">
        <f t="shared" si="9"/>
        <v>0</v>
      </c>
      <c r="R91" s="218"/>
      <c r="S91" s="218"/>
      <c r="T91" s="218"/>
      <c r="U91" s="218"/>
      <c r="V91" s="218"/>
      <c r="W91" s="218"/>
      <c r="X91" s="218"/>
      <c r="Y91" s="218"/>
      <c r="Z91" s="218"/>
      <c r="AA91" s="218"/>
    </row>
    <row r="92">
      <c r="A92" s="260" t="str">
        <f t="shared" si="10"/>
        <v>April</v>
      </c>
      <c r="B92" s="242">
        <f t="shared" si="11"/>
        <v>0</v>
      </c>
      <c r="C92" s="261" t="str">
        <f t="shared" si="1"/>
        <v/>
      </c>
      <c r="D92" s="267">
        <f t="shared" si="2"/>
        <v>0</v>
      </c>
      <c r="E92" s="240">
        <f>IFERROR(__xludf.DUMMYFUNCTION("IF(REGEXMATCH(TEXT(A92, ""MMMM""), ""October|November|December""), $B$4, $B$5)"),0.78)</f>
        <v>0.78</v>
      </c>
      <c r="F92" s="266">
        <v>0.0</v>
      </c>
      <c r="G92" s="267">
        <f t="shared" si="3"/>
        <v>0</v>
      </c>
      <c r="H92" s="221"/>
      <c r="I92" s="279"/>
      <c r="J92" s="270" t="s">
        <v>116</v>
      </c>
      <c r="K92" s="242">
        <f t="shared" si="44"/>
        <v>0</v>
      </c>
      <c r="L92" s="242">
        <f t="shared" si="45"/>
        <v>0</v>
      </c>
      <c r="M92" s="242">
        <f t="shared" si="46"/>
        <v>0</v>
      </c>
      <c r="N92" s="264" t="str">
        <f t="shared" si="6"/>
        <v/>
      </c>
      <c r="O92" s="261">
        <f t="shared" si="7"/>
        <v>0</v>
      </c>
      <c r="P92" s="271">
        <f t="shared" si="47"/>
        <v>5.7</v>
      </c>
      <c r="Q92" s="261">
        <f t="shared" si="9"/>
        <v>0</v>
      </c>
      <c r="R92" s="218"/>
      <c r="S92" s="218"/>
      <c r="T92" s="218"/>
      <c r="U92" s="218"/>
      <c r="V92" s="218"/>
      <c r="W92" s="218"/>
      <c r="X92" s="218"/>
      <c r="Y92" s="218"/>
      <c r="Z92" s="218"/>
      <c r="AA92" s="218"/>
    </row>
    <row r="93">
      <c r="A93" s="260" t="str">
        <f t="shared" si="10"/>
        <v>May</v>
      </c>
      <c r="B93" s="242">
        <f t="shared" si="11"/>
        <v>0</v>
      </c>
      <c r="C93" s="261" t="str">
        <f t="shared" si="1"/>
        <v/>
      </c>
      <c r="D93" s="267">
        <f t="shared" si="2"/>
        <v>0</v>
      </c>
      <c r="E93" s="240">
        <f>IFERROR(__xludf.DUMMYFUNCTION("IF(REGEXMATCH(TEXT(A93, ""MMMM""), ""October|November|December""), $B$4, $B$5)"),0.78)</f>
        <v>0.78</v>
      </c>
      <c r="F93" s="266">
        <v>0.0</v>
      </c>
      <c r="G93" s="267">
        <f t="shared" si="3"/>
        <v>0</v>
      </c>
      <c r="H93" s="221"/>
      <c r="I93" s="279"/>
      <c r="J93" s="270" t="s">
        <v>117</v>
      </c>
      <c r="K93" s="242">
        <f t="shared" si="44"/>
        <v>0</v>
      </c>
      <c r="L93" s="242">
        <f t="shared" si="45"/>
        <v>0</v>
      </c>
      <c r="M93" s="242">
        <f t="shared" si="46"/>
        <v>0</v>
      </c>
      <c r="N93" s="264" t="str">
        <f t="shared" si="6"/>
        <v/>
      </c>
      <c r="O93" s="261">
        <f t="shared" si="7"/>
        <v>0</v>
      </c>
      <c r="P93" s="271">
        <f t="shared" si="47"/>
        <v>5.9</v>
      </c>
      <c r="Q93" s="261">
        <f t="shared" si="9"/>
        <v>0</v>
      </c>
      <c r="R93" s="218"/>
      <c r="S93" s="218"/>
      <c r="T93" s="218"/>
      <c r="U93" s="218"/>
      <c r="V93" s="218"/>
      <c r="W93" s="218"/>
      <c r="X93" s="218"/>
      <c r="Y93" s="218"/>
      <c r="Z93" s="218"/>
      <c r="AA93" s="218"/>
    </row>
    <row r="94">
      <c r="A94" s="260" t="str">
        <f t="shared" si="10"/>
        <v>June</v>
      </c>
      <c r="B94" s="242">
        <f t="shared" si="11"/>
        <v>0</v>
      </c>
      <c r="C94" s="261" t="str">
        <f t="shared" si="1"/>
        <v/>
      </c>
      <c r="D94" s="267">
        <f t="shared" si="2"/>
        <v>0</v>
      </c>
      <c r="E94" s="240">
        <f>IFERROR(__xludf.DUMMYFUNCTION("IF(REGEXMATCH(TEXT(A94, ""MMMM""), ""October|November|December""), $B$4, $B$5)"),0.78)</f>
        <v>0.78</v>
      </c>
      <c r="F94" s="266">
        <v>0.0</v>
      </c>
      <c r="G94" s="267">
        <f t="shared" si="3"/>
        <v>0</v>
      </c>
      <c r="H94" s="221"/>
      <c r="I94" s="279"/>
      <c r="J94" s="275" t="s">
        <v>118</v>
      </c>
      <c r="K94" s="242">
        <f>if(((K89 +K90)-L94)&gt;0,((K89 +K90)-L94),0 )</f>
        <v>0</v>
      </c>
      <c r="L94" s="242">
        <f>$E$6</f>
        <v>0</v>
      </c>
      <c r="M94" s="242">
        <f>IF((K90+K89) - L88&lt;0, (L88-(K90+K89)), 0)</f>
        <v>0</v>
      </c>
      <c r="N94" s="264" t="str">
        <f t="shared" si="6"/>
        <v/>
      </c>
      <c r="O94" s="261">
        <f t="shared" si="7"/>
        <v>0</v>
      </c>
      <c r="P94" s="271">
        <f t="shared" si="47"/>
        <v>6.9</v>
      </c>
      <c r="Q94" s="261">
        <f t="shared" si="9"/>
        <v>0</v>
      </c>
      <c r="R94" s="218"/>
      <c r="S94" s="218"/>
      <c r="T94" s="218"/>
      <c r="U94" s="218"/>
      <c r="V94" s="218"/>
      <c r="W94" s="218"/>
      <c r="X94" s="218"/>
      <c r="Y94" s="218"/>
      <c r="Z94" s="218"/>
      <c r="AA94" s="218"/>
    </row>
    <row r="95">
      <c r="A95" s="260" t="str">
        <f t="shared" si="10"/>
        <v>July</v>
      </c>
      <c r="B95" s="242">
        <f t="shared" si="11"/>
        <v>0</v>
      </c>
      <c r="C95" s="261" t="str">
        <f t="shared" si="1"/>
        <v/>
      </c>
      <c r="D95" s="267">
        <f t="shared" si="2"/>
        <v>0</v>
      </c>
      <c r="E95" s="240">
        <f>IFERROR(__xludf.DUMMYFUNCTION("IF(REGEXMATCH(TEXT(A95, ""MMMM""), ""October|November|December""), $B$4, $B$5)"),0.78)</f>
        <v>0.78</v>
      </c>
      <c r="F95" s="266">
        <v>0.0</v>
      </c>
      <c r="G95" s="267">
        <f t="shared" si="3"/>
        <v>0</v>
      </c>
      <c r="H95" s="221"/>
      <c r="I95" s="280" t="str">
        <f t="array" ref="I95">TEXT(DATE(1, MATCH(I91, {"January","February","March","April","May","June","July","August","September","October","November","December"}, 0) + 1, 1), "mmmm")</f>
        <v>February</v>
      </c>
      <c r="J95" s="270" t="s">
        <v>116</v>
      </c>
      <c r="K95" s="242">
        <f t="shared" ref="K95:K96" si="48">if(K91-L95&lt;0, 0, K91-L95) </f>
        <v>0</v>
      </c>
      <c r="L95" s="242">
        <f t="shared" ref="L95:L96" si="49">M96</f>
        <v>0</v>
      </c>
      <c r="M95" s="242">
        <f t="shared" ref="M95:M96" si="50">IF((K91) - L95&lt;0, (L95-(K91)), 0)</f>
        <v>0</v>
      </c>
      <c r="N95" s="264" t="str">
        <f t="shared" si="6"/>
        <v/>
      </c>
      <c r="O95" s="261">
        <f t="shared" si="7"/>
        <v>0</v>
      </c>
      <c r="P95" s="271">
        <f t="shared" ref="P95:P97" si="51">P92</f>
        <v>5.7</v>
      </c>
      <c r="Q95" s="261">
        <f t="shared" si="9"/>
        <v>0</v>
      </c>
      <c r="R95" s="218"/>
      <c r="S95" s="218"/>
      <c r="T95" s="218"/>
      <c r="U95" s="218"/>
      <c r="V95" s="218"/>
      <c r="W95" s="218"/>
      <c r="X95" s="218"/>
      <c r="Y95" s="218"/>
      <c r="Z95" s="218"/>
      <c r="AA95" s="218"/>
    </row>
    <row r="96">
      <c r="A96" s="260" t="str">
        <f t="shared" si="10"/>
        <v>August</v>
      </c>
      <c r="B96" s="242">
        <f t="shared" si="11"/>
        <v>0</v>
      </c>
      <c r="C96" s="261" t="str">
        <f t="shared" si="1"/>
        <v/>
      </c>
      <c r="D96" s="267">
        <f t="shared" si="2"/>
        <v>0</v>
      </c>
      <c r="E96" s="240">
        <f>IFERROR(__xludf.DUMMYFUNCTION("IF(REGEXMATCH(TEXT(A96, ""MMMM""), ""October|November|December""), $B$4, $B$5)"),0.78)</f>
        <v>0.78</v>
      </c>
      <c r="F96" s="266">
        <v>0.0</v>
      </c>
      <c r="G96" s="267">
        <f t="shared" si="3"/>
        <v>0</v>
      </c>
      <c r="H96" s="221"/>
      <c r="I96" s="279"/>
      <c r="J96" s="270" t="s">
        <v>117</v>
      </c>
      <c r="K96" s="242">
        <f t="shared" si="48"/>
        <v>0</v>
      </c>
      <c r="L96" s="242">
        <f t="shared" si="49"/>
        <v>0</v>
      </c>
      <c r="M96" s="242">
        <f t="shared" si="50"/>
        <v>0</v>
      </c>
      <c r="N96" s="264" t="str">
        <f t="shared" si="6"/>
        <v/>
      </c>
      <c r="O96" s="261">
        <f t="shared" si="7"/>
        <v>0</v>
      </c>
      <c r="P96" s="271">
        <f t="shared" si="51"/>
        <v>5.9</v>
      </c>
      <c r="Q96" s="261">
        <f t="shared" si="9"/>
        <v>0</v>
      </c>
      <c r="R96" s="218"/>
      <c r="S96" s="218"/>
      <c r="T96" s="218"/>
      <c r="U96" s="218"/>
      <c r="V96" s="218"/>
      <c r="W96" s="218"/>
      <c r="X96" s="218"/>
      <c r="Y96" s="218"/>
      <c r="Z96" s="218"/>
      <c r="AA96" s="218"/>
    </row>
    <row r="97">
      <c r="A97" s="260" t="str">
        <f t="shared" si="10"/>
        <v>September</v>
      </c>
      <c r="B97" s="242">
        <f t="shared" si="11"/>
        <v>0</v>
      </c>
      <c r="C97" s="261" t="str">
        <f t="shared" si="1"/>
        <v/>
      </c>
      <c r="D97" s="267">
        <f t="shared" si="2"/>
        <v>0</v>
      </c>
      <c r="E97" s="240">
        <f>IFERROR(__xludf.DUMMYFUNCTION("IF(REGEXMATCH(TEXT(A97, ""MMMM""), ""October|November|December""), $B$4, $B$5)"),0.78)</f>
        <v>0.78</v>
      </c>
      <c r="F97" s="266">
        <v>0.0</v>
      </c>
      <c r="G97" s="267">
        <f t="shared" si="3"/>
        <v>0</v>
      </c>
      <c r="H97" s="221"/>
      <c r="I97" s="279"/>
      <c r="J97" s="275" t="s">
        <v>118</v>
      </c>
      <c r="K97" s="242">
        <f>if(((K94 +K93)-L97)&gt;0,((K94 +K93)-L97),0 )</f>
        <v>0</v>
      </c>
      <c r="L97" s="242">
        <f>$E$6</f>
        <v>0</v>
      </c>
      <c r="M97" s="242">
        <f>IF((K93+K94) - L91&lt;0, (L91-(K93+K94)), 0)</f>
        <v>0</v>
      </c>
      <c r="N97" s="264" t="str">
        <f t="shared" si="6"/>
        <v/>
      </c>
      <c r="O97" s="261">
        <f t="shared" si="7"/>
        <v>0</v>
      </c>
      <c r="P97" s="271">
        <f t="shared" si="51"/>
        <v>6.9</v>
      </c>
      <c r="Q97" s="261">
        <f t="shared" si="9"/>
        <v>0</v>
      </c>
      <c r="R97" s="218"/>
      <c r="S97" s="218"/>
      <c r="T97" s="218"/>
      <c r="U97" s="218"/>
      <c r="V97" s="218"/>
      <c r="W97" s="218"/>
      <c r="X97" s="218"/>
      <c r="Y97" s="218"/>
      <c r="Z97" s="218"/>
      <c r="AA97" s="218"/>
    </row>
    <row r="98">
      <c r="A98" s="260" t="str">
        <f t="shared" si="10"/>
        <v>October</v>
      </c>
      <c r="B98" s="242">
        <f t="shared" si="11"/>
        <v>0</v>
      </c>
      <c r="C98" s="261" t="str">
        <f t="shared" si="1"/>
        <v/>
      </c>
      <c r="D98" s="267">
        <f t="shared" si="2"/>
        <v>0</v>
      </c>
      <c r="E98" s="240">
        <f>IFERROR(__xludf.DUMMYFUNCTION("IF(REGEXMATCH(TEXT(A98, ""MMMM""), ""October|November|December""), $B$4, $B$5)"),2.4)</f>
        <v>2.4</v>
      </c>
      <c r="F98" s="266">
        <v>0.0</v>
      </c>
      <c r="G98" s="267">
        <f t="shared" si="3"/>
        <v>0</v>
      </c>
      <c r="H98" s="221"/>
      <c r="I98" s="280" t="str">
        <f t="array" ref="I98">TEXT(DATE(1, MATCH(I95, {"January","February","March","April","May","June","July","August","September","October","November","December"}, 0) + 1, 1), "mmmm")</f>
        <v>March</v>
      </c>
      <c r="J98" s="270" t="s">
        <v>117</v>
      </c>
      <c r="K98" s="242">
        <f>if(K95-L98&lt;0, 0, K95-L98) </f>
        <v>0</v>
      </c>
      <c r="L98" s="242">
        <f>M99</f>
        <v>0</v>
      </c>
      <c r="M98" s="242">
        <f>IF((K95) - L98&lt;0, (L98-(K95)), 0)</f>
        <v>0</v>
      </c>
      <c r="N98" s="264" t="str">
        <f t="shared" si="6"/>
        <v/>
      </c>
      <c r="O98" s="261">
        <f t="shared" si="7"/>
        <v>0</v>
      </c>
      <c r="P98" s="271">
        <f t="shared" ref="P98:P99" si="52">P96</f>
        <v>5.9</v>
      </c>
      <c r="Q98" s="261">
        <f t="shared" si="9"/>
        <v>0</v>
      </c>
      <c r="R98" s="218"/>
      <c r="S98" s="218"/>
      <c r="T98" s="218"/>
      <c r="U98" s="218"/>
      <c r="V98" s="218"/>
      <c r="W98" s="218"/>
      <c r="X98" s="218"/>
      <c r="Y98" s="218"/>
      <c r="Z98" s="218"/>
      <c r="AA98" s="218"/>
    </row>
    <row r="99">
      <c r="A99" s="260" t="str">
        <f t="shared" si="10"/>
        <v>November</v>
      </c>
      <c r="B99" s="242">
        <f t="shared" si="11"/>
        <v>0</v>
      </c>
      <c r="C99" s="261" t="str">
        <f t="shared" si="1"/>
        <v/>
      </c>
      <c r="D99" s="267">
        <f t="shared" si="2"/>
        <v>0</v>
      </c>
      <c r="E99" s="240">
        <f>IFERROR(__xludf.DUMMYFUNCTION("IF(REGEXMATCH(TEXT(A99, ""MMMM""), ""October|November|December""), $B$4, $B$5)"),2.4)</f>
        <v>2.4</v>
      </c>
      <c r="F99" s="266">
        <v>0.0</v>
      </c>
      <c r="G99" s="267">
        <f t="shared" si="3"/>
        <v>0</v>
      </c>
      <c r="H99" s="221"/>
      <c r="I99" s="279"/>
      <c r="J99" s="275" t="s">
        <v>118</v>
      </c>
      <c r="K99" s="242">
        <f>if(((K96 +K97)-L99)&gt;0,((K96 +K97)-L99),0 )</f>
        <v>0</v>
      </c>
      <c r="L99" s="242">
        <f t="shared" ref="L99:L247" si="53">$E$6</f>
        <v>0</v>
      </c>
      <c r="M99" s="242">
        <f>IF((K97+K96) - L93&lt;0, (L93-(K97+K96)), 0)</f>
        <v>0</v>
      </c>
      <c r="N99" s="264" t="str">
        <f t="shared" si="6"/>
        <v/>
      </c>
      <c r="O99" s="261">
        <f t="shared" si="7"/>
        <v>0</v>
      </c>
      <c r="P99" s="271">
        <f t="shared" si="52"/>
        <v>6.9</v>
      </c>
      <c r="Q99" s="261">
        <f t="shared" si="9"/>
        <v>0</v>
      </c>
      <c r="R99" s="218"/>
      <c r="S99" s="218"/>
      <c r="T99" s="218"/>
      <c r="U99" s="218"/>
      <c r="V99" s="218"/>
      <c r="W99" s="218"/>
      <c r="X99" s="218"/>
      <c r="Y99" s="218"/>
      <c r="Z99" s="218"/>
      <c r="AA99" s="218"/>
    </row>
    <row r="100" ht="15.75" customHeight="1">
      <c r="A100" s="260" t="str">
        <f t="shared" si="10"/>
        <v>December</v>
      </c>
      <c r="B100" s="242">
        <f t="shared" si="11"/>
        <v>0</v>
      </c>
      <c r="C100" s="261" t="str">
        <f t="shared" si="1"/>
        <v/>
      </c>
      <c r="D100" s="267">
        <f t="shared" si="2"/>
        <v>0</v>
      </c>
      <c r="E100" s="240">
        <f>IFERROR(__xludf.DUMMYFUNCTION("IF(REGEXMATCH(TEXT(A100, ""MMMM""), ""October|November|December""), $B$4, $B$5)"),2.4)</f>
        <v>2.4</v>
      </c>
      <c r="F100" s="266">
        <v>0.0</v>
      </c>
      <c r="G100" s="267">
        <f t="shared" si="3"/>
        <v>0</v>
      </c>
      <c r="H100" s="221"/>
      <c r="I100" s="280" t="str">
        <f t="array" ref="I100">TEXT(DATE(1, MATCH(I98, {"January","February","March","April","May","June","July","August","September","October","November","December"}, 0) + 1, 1), "mmmm")</f>
        <v>April</v>
      </c>
      <c r="J100" s="275" t="s">
        <v>118</v>
      </c>
      <c r="K100" s="242">
        <f>if(((K99 +K98)-L100)&gt;0,((K99 +K98)-L100),0 )</f>
        <v>0</v>
      </c>
      <c r="L100" s="242">
        <f t="shared" si="53"/>
        <v>0</v>
      </c>
      <c r="M100" s="242">
        <f>IF((K98+K99) - L94&lt;0, (L94-(K98+K99)), 0)</f>
        <v>0</v>
      </c>
      <c r="N100" s="264" t="str">
        <f t="shared" si="6"/>
        <v/>
      </c>
      <c r="O100" s="261">
        <f t="shared" si="7"/>
        <v>0</v>
      </c>
      <c r="P100" s="271">
        <f t="shared" ref="P100:P247" si="54">$P$99</f>
        <v>6.9</v>
      </c>
      <c r="Q100" s="261">
        <f t="shared" si="9"/>
        <v>0</v>
      </c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</row>
    <row r="101">
      <c r="A101" s="260" t="str">
        <f t="shared" si="10"/>
        <v>January</v>
      </c>
      <c r="B101" s="242">
        <f t="shared" si="11"/>
        <v>0</v>
      </c>
      <c r="C101" s="261" t="str">
        <f t="shared" si="1"/>
        <v/>
      </c>
      <c r="D101" s="267">
        <f t="shared" si="2"/>
        <v>0</v>
      </c>
      <c r="E101" s="240">
        <f>IFERROR(__xludf.DUMMYFUNCTION("IF(REGEXMATCH(TEXT(A101, ""MMMM""), ""October|November|December""), $B$4, $B$5)"),0.78)</f>
        <v>0.78</v>
      </c>
      <c r="F101" s="266">
        <v>0.0</v>
      </c>
      <c r="G101" s="267">
        <f t="shared" si="3"/>
        <v>0</v>
      </c>
      <c r="H101" s="221"/>
      <c r="I101" s="280" t="str">
        <f t="shared" ref="I101:I247" si="55">TEXT(DATE(1, MATCH(I100, {"January","February","March","April","May","June","July","August","September","October","November","December"}, 0) + 1, 1), "mmmm")</f>
        <v>May</v>
      </c>
      <c r="J101" s="275" t="s">
        <v>118</v>
      </c>
      <c r="K101" s="242">
        <f t="shared" ref="K101:K247" si="56">if(K100-L101&lt;0, 0, K100-L101) </f>
        <v>0</v>
      </c>
      <c r="L101" s="242">
        <f t="shared" si="53"/>
        <v>0</v>
      </c>
      <c r="M101" s="242">
        <f t="shared" ref="M101:M247" si="57">IF((K100) - L101&lt;0, (L101-(K100)), 0)</f>
        <v>0</v>
      </c>
      <c r="N101" s="264" t="str">
        <f t="shared" si="6"/>
        <v/>
      </c>
      <c r="O101" s="261">
        <f t="shared" si="7"/>
        <v>0</v>
      </c>
      <c r="P101" s="271">
        <f t="shared" si="54"/>
        <v>6.9</v>
      </c>
      <c r="Q101" s="261">
        <f t="shared" si="9"/>
        <v>0</v>
      </c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</row>
    <row r="102">
      <c r="A102" s="260" t="str">
        <f t="shared" si="10"/>
        <v>February</v>
      </c>
      <c r="B102" s="242">
        <f t="shared" si="11"/>
        <v>0</v>
      </c>
      <c r="C102" s="261" t="str">
        <f t="shared" si="1"/>
        <v/>
      </c>
      <c r="D102" s="267">
        <f t="shared" si="2"/>
        <v>0</v>
      </c>
      <c r="E102" s="240">
        <f>IFERROR(__xludf.DUMMYFUNCTION("IF(REGEXMATCH(TEXT(A102, ""MMMM""), ""October|November|December""), $B$4, $B$5)"),0.78)</f>
        <v>0.78</v>
      </c>
      <c r="F102" s="266">
        <v>0.0</v>
      </c>
      <c r="G102" s="267">
        <f t="shared" si="3"/>
        <v>0</v>
      </c>
      <c r="H102" s="221"/>
      <c r="I102" s="280" t="str">
        <f t="shared" si="55"/>
        <v>June</v>
      </c>
      <c r="J102" s="275" t="s">
        <v>118</v>
      </c>
      <c r="K102" s="242">
        <f t="shared" si="56"/>
        <v>0</v>
      </c>
      <c r="L102" s="242">
        <f t="shared" si="53"/>
        <v>0</v>
      </c>
      <c r="M102" s="242">
        <f t="shared" si="57"/>
        <v>0</v>
      </c>
      <c r="N102" s="264" t="str">
        <f t="shared" si="6"/>
        <v/>
      </c>
      <c r="O102" s="261">
        <f t="shared" si="7"/>
        <v>0</v>
      </c>
      <c r="P102" s="271">
        <f t="shared" si="54"/>
        <v>6.9</v>
      </c>
      <c r="Q102" s="261">
        <f t="shared" si="9"/>
        <v>0</v>
      </c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</row>
    <row r="103">
      <c r="A103" s="260" t="str">
        <f t="shared" si="10"/>
        <v>March</v>
      </c>
      <c r="B103" s="242">
        <f t="shared" si="11"/>
        <v>0</v>
      </c>
      <c r="C103" s="261" t="str">
        <f t="shared" si="1"/>
        <v/>
      </c>
      <c r="D103" s="267">
        <f t="shared" si="2"/>
        <v>0</v>
      </c>
      <c r="E103" s="240">
        <f>IFERROR(__xludf.DUMMYFUNCTION("IF(REGEXMATCH(TEXT(A103, ""MMMM""), ""October|November|December""), $B$4, $B$5)"),0.78)</f>
        <v>0.78</v>
      </c>
      <c r="F103" s="266">
        <v>0.0</v>
      </c>
      <c r="G103" s="267">
        <f t="shared" si="3"/>
        <v>0</v>
      </c>
      <c r="H103" s="221"/>
      <c r="I103" s="280" t="str">
        <f t="shared" si="55"/>
        <v>July</v>
      </c>
      <c r="J103" s="275" t="s">
        <v>118</v>
      </c>
      <c r="K103" s="242">
        <f t="shared" si="56"/>
        <v>0</v>
      </c>
      <c r="L103" s="242">
        <f t="shared" si="53"/>
        <v>0</v>
      </c>
      <c r="M103" s="242">
        <f t="shared" si="57"/>
        <v>0</v>
      </c>
      <c r="N103" s="264" t="str">
        <f t="shared" si="6"/>
        <v/>
      </c>
      <c r="O103" s="261">
        <f t="shared" si="7"/>
        <v>0</v>
      </c>
      <c r="P103" s="271">
        <f t="shared" si="54"/>
        <v>6.9</v>
      </c>
      <c r="Q103" s="261">
        <f t="shared" si="9"/>
        <v>0</v>
      </c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</row>
    <row r="104">
      <c r="A104" s="260" t="str">
        <f t="shared" si="10"/>
        <v>April</v>
      </c>
      <c r="B104" s="242">
        <f t="shared" si="11"/>
        <v>0</v>
      </c>
      <c r="C104" s="261" t="str">
        <f t="shared" si="1"/>
        <v/>
      </c>
      <c r="D104" s="267">
        <f t="shared" si="2"/>
        <v>0</v>
      </c>
      <c r="E104" s="240">
        <f>IFERROR(__xludf.DUMMYFUNCTION("IF(REGEXMATCH(TEXT(A104, ""MMMM""), ""October|November|December""), $B$4, $B$5)"),0.78)</f>
        <v>0.78</v>
      </c>
      <c r="F104" s="266">
        <v>0.0</v>
      </c>
      <c r="G104" s="267">
        <f t="shared" si="3"/>
        <v>0</v>
      </c>
      <c r="H104" s="221"/>
      <c r="I104" s="280" t="str">
        <f t="shared" si="55"/>
        <v>August</v>
      </c>
      <c r="J104" s="275" t="s">
        <v>118</v>
      </c>
      <c r="K104" s="242">
        <f t="shared" si="56"/>
        <v>0</v>
      </c>
      <c r="L104" s="242">
        <f t="shared" si="53"/>
        <v>0</v>
      </c>
      <c r="M104" s="242">
        <f t="shared" si="57"/>
        <v>0</v>
      </c>
      <c r="N104" s="264" t="str">
        <f t="shared" si="6"/>
        <v/>
      </c>
      <c r="O104" s="261">
        <f t="shared" si="7"/>
        <v>0</v>
      </c>
      <c r="P104" s="271">
        <f t="shared" si="54"/>
        <v>6.9</v>
      </c>
      <c r="Q104" s="261">
        <f t="shared" si="9"/>
        <v>0</v>
      </c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</row>
    <row r="105">
      <c r="A105" s="260" t="str">
        <f t="shared" si="10"/>
        <v>May</v>
      </c>
      <c r="B105" s="242">
        <f t="shared" si="11"/>
        <v>0</v>
      </c>
      <c r="C105" s="261" t="str">
        <f t="shared" si="1"/>
        <v/>
      </c>
      <c r="D105" s="267">
        <f t="shared" si="2"/>
        <v>0</v>
      </c>
      <c r="E105" s="240">
        <f>IFERROR(__xludf.DUMMYFUNCTION("IF(REGEXMATCH(TEXT(A105, ""MMMM""), ""October|November|December""), $B$4, $B$5)"),0.78)</f>
        <v>0.78</v>
      </c>
      <c r="F105" s="266">
        <v>0.0</v>
      </c>
      <c r="G105" s="267">
        <f t="shared" si="3"/>
        <v>0</v>
      </c>
      <c r="H105" s="221"/>
      <c r="I105" s="280" t="str">
        <f t="shared" si="55"/>
        <v>September</v>
      </c>
      <c r="J105" s="275" t="s">
        <v>118</v>
      </c>
      <c r="K105" s="242">
        <f t="shared" si="56"/>
        <v>0</v>
      </c>
      <c r="L105" s="242">
        <f t="shared" si="53"/>
        <v>0</v>
      </c>
      <c r="M105" s="242">
        <f t="shared" si="57"/>
        <v>0</v>
      </c>
      <c r="N105" s="264" t="str">
        <f t="shared" si="6"/>
        <v/>
      </c>
      <c r="O105" s="261">
        <f t="shared" si="7"/>
        <v>0</v>
      </c>
      <c r="P105" s="271">
        <f t="shared" si="54"/>
        <v>6.9</v>
      </c>
      <c r="Q105" s="261">
        <f t="shared" si="9"/>
        <v>0</v>
      </c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</row>
    <row r="106">
      <c r="A106" s="260" t="str">
        <f t="shared" si="10"/>
        <v>June</v>
      </c>
      <c r="B106" s="242">
        <f t="shared" si="11"/>
        <v>0</v>
      </c>
      <c r="C106" s="261" t="str">
        <f t="shared" si="1"/>
        <v/>
      </c>
      <c r="D106" s="267">
        <f t="shared" si="2"/>
        <v>0</v>
      </c>
      <c r="E106" s="240">
        <f>IFERROR(__xludf.DUMMYFUNCTION("IF(REGEXMATCH(TEXT(A106, ""MMMM""), ""October|November|December""), $B$4, $B$5)"),0.78)</f>
        <v>0.78</v>
      </c>
      <c r="F106" s="266">
        <v>0.0</v>
      </c>
      <c r="G106" s="267">
        <f t="shared" si="3"/>
        <v>0</v>
      </c>
      <c r="H106" s="221"/>
      <c r="I106" s="280" t="str">
        <f t="shared" si="55"/>
        <v>October</v>
      </c>
      <c r="J106" s="275" t="s">
        <v>118</v>
      </c>
      <c r="K106" s="242">
        <f t="shared" si="56"/>
        <v>0</v>
      </c>
      <c r="L106" s="242">
        <f t="shared" si="53"/>
        <v>0</v>
      </c>
      <c r="M106" s="242">
        <f t="shared" si="57"/>
        <v>0</v>
      </c>
      <c r="N106" s="264" t="str">
        <f t="shared" si="6"/>
        <v/>
      </c>
      <c r="O106" s="261">
        <f t="shared" si="7"/>
        <v>0</v>
      </c>
      <c r="P106" s="271">
        <f t="shared" si="54"/>
        <v>6.9</v>
      </c>
      <c r="Q106" s="261">
        <f t="shared" si="9"/>
        <v>0</v>
      </c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</row>
    <row r="107">
      <c r="A107" s="260" t="str">
        <f t="shared" si="10"/>
        <v>July</v>
      </c>
      <c r="B107" s="242">
        <f t="shared" si="11"/>
        <v>0</v>
      </c>
      <c r="C107" s="261" t="str">
        <f t="shared" si="1"/>
        <v/>
      </c>
      <c r="D107" s="267">
        <f t="shared" si="2"/>
        <v>0</v>
      </c>
      <c r="E107" s="240">
        <f>IFERROR(__xludf.DUMMYFUNCTION("IF(REGEXMATCH(TEXT(A107, ""MMMM""), ""October|November|December""), $B$4, $B$5)"),0.78)</f>
        <v>0.78</v>
      </c>
      <c r="F107" s="266">
        <v>0.0</v>
      </c>
      <c r="G107" s="267">
        <f t="shared" si="3"/>
        <v>0</v>
      </c>
      <c r="H107" s="221"/>
      <c r="I107" s="280" t="str">
        <f t="shared" si="55"/>
        <v>November</v>
      </c>
      <c r="J107" s="275" t="s">
        <v>118</v>
      </c>
      <c r="K107" s="242">
        <f t="shared" si="56"/>
        <v>0</v>
      </c>
      <c r="L107" s="242">
        <f t="shared" si="53"/>
        <v>0</v>
      </c>
      <c r="M107" s="242">
        <f t="shared" si="57"/>
        <v>0</v>
      </c>
      <c r="N107" s="264" t="str">
        <f t="shared" si="6"/>
        <v/>
      </c>
      <c r="O107" s="261">
        <f t="shared" si="7"/>
        <v>0</v>
      </c>
      <c r="P107" s="271">
        <f t="shared" si="54"/>
        <v>6.9</v>
      </c>
      <c r="Q107" s="261">
        <f t="shared" si="9"/>
        <v>0</v>
      </c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</row>
    <row r="108">
      <c r="A108" s="260" t="str">
        <f t="shared" si="10"/>
        <v>August</v>
      </c>
      <c r="B108" s="242">
        <f t="shared" si="11"/>
        <v>0</v>
      </c>
      <c r="C108" s="261" t="str">
        <f t="shared" si="1"/>
        <v/>
      </c>
      <c r="D108" s="267">
        <f t="shared" si="2"/>
        <v>0</v>
      </c>
      <c r="E108" s="240">
        <f>IFERROR(__xludf.DUMMYFUNCTION("IF(REGEXMATCH(TEXT(A108, ""MMMM""), ""October|November|December""), $B$4, $B$5)"),0.78)</f>
        <v>0.78</v>
      </c>
      <c r="F108" s="266">
        <v>0.0</v>
      </c>
      <c r="G108" s="267">
        <f t="shared" si="3"/>
        <v>0</v>
      </c>
      <c r="H108" s="221"/>
      <c r="I108" s="280" t="str">
        <f t="shared" si="55"/>
        <v>December</v>
      </c>
      <c r="J108" s="275" t="s">
        <v>118</v>
      </c>
      <c r="K108" s="242">
        <f t="shared" si="56"/>
        <v>0</v>
      </c>
      <c r="L108" s="242">
        <f t="shared" si="53"/>
        <v>0</v>
      </c>
      <c r="M108" s="242">
        <f t="shared" si="57"/>
        <v>0</v>
      </c>
      <c r="N108" s="264" t="str">
        <f t="shared" si="6"/>
        <v/>
      </c>
      <c r="O108" s="261">
        <f t="shared" si="7"/>
        <v>0</v>
      </c>
      <c r="P108" s="271">
        <f t="shared" si="54"/>
        <v>6.9</v>
      </c>
      <c r="Q108" s="261">
        <f t="shared" si="9"/>
        <v>0</v>
      </c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</row>
    <row r="109">
      <c r="A109" s="260" t="str">
        <f t="shared" si="10"/>
        <v>September</v>
      </c>
      <c r="B109" s="242">
        <f t="shared" si="11"/>
        <v>0</v>
      </c>
      <c r="C109" s="261" t="str">
        <f t="shared" si="1"/>
        <v/>
      </c>
      <c r="D109" s="267">
        <f t="shared" si="2"/>
        <v>0</v>
      </c>
      <c r="E109" s="240">
        <f>IFERROR(__xludf.DUMMYFUNCTION("IF(REGEXMATCH(TEXT(A109, ""MMMM""), ""October|November|December""), $B$4, $B$5)"),0.78)</f>
        <v>0.78</v>
      </c>
      <c r="F109" s="266">
        <v>0.0</v>
      </c>
      <c r="G109" s="267">
        <f t="shared" si="3"/>
        <v>0</v>
      </c>
      <c r="H109" s="221"/>
      <c r="I109" s="280" t="str">
        <f t="shared" si="55"/>
        <v>January</v>
      </c>
      <c r="J109" s="275" t="s">
        <v>118</v>
      </c>
      <c r="K109" s="242">
        <f t="shared" si="56"/>
        <v>0</v>
      </c>
      <c r="L109" s="242">
        <f t="shared" si="53"/>
        <v>0</v>
      </c>
      <c r="M109" s="242">
        <f t="shared" si="57"/>
        <v>0</v>
      </c>
      <c r="N109" s="264" t="str">
        <f t="shared" si="6"/>
        <v/>
      </c>
      <c r="O109" s="261">
        <f t="shared" si="7"/>
        <v>0</v>
      </c>
      <c r="P109" s="271">
        <f t="shared" si="54"/>
        <v>6.9</v>
      </c>
      <c r="Q109" s="261">
        <f t="shared" si="9"/>
        <v>0</v>
      </c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</row>
    <row r="110">
      <c r="A110" s="260" t="str">
        <f t="shared" si="10"/>
        <v>October</v>
      </c>
      <c r="B110" s="242">
        <f t="shared" si="11"/>
        <v>0</v>
      </c>
      <c r="C110" s="261" t="str">
        <f t="shared" si="1"/>
        <v/>
      </c>
      <c r="D110" s="267">
        <f t="shared" si="2"/>
        <v>0</v>
      </c>
      <c r="E110" s="240">
        <f>IFERROR(__xludf.DUMMYFUNCTION("IF(REGEXMATCH(TEXT(A110, ""MMMM""), ""October|November|December""), $B$4, $B$5)"),2.4)</f>
        <v>2.4</v>
      </c>
      <c r="F110" s="266">
        <v>0.0</v>
      </c>
      <c r="G110" s="267">
        <f t="shared" si="3"/>
        <v>0</v>
      </c>
      <c r="H110" s="221"/>
      <c r="I110" s="280" t="str">
        <f t="shared" si="55"/>
        <v>February</v>
      </c>
      <c r="J110" s="275" t="s">
        <v>118</v>
      </c>
      <c r="K110" s="242">
        <f t="shared" si="56"/>
        <v>0</v>
      </c>
      <c r="L110" s="242">
        <f t="shared" si="53"/>
        <v>0</v>
      </c>
      <c r="M110" s="242">
        <f t="shared" si="57"/>
        <v>0</v>
      </c>
      <c r="N110" s="264" t="str">
        <f t="shared" si="6"/>
        <v/>
      </c>
      <c r="O110" s="261">
        <f t="shared" si="7"/>
        <v>0</v>
      </c>
      <c r="P110" s="271">
        <f t="shared" si="54"/>
        <v>6.9</v>
      </c>
      <c r="Q110" s="261">
        <f t="shared" si="9"/>
        <v>0</v>
      </c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</row>
    <row r="111">
      <c r="A111" s="260" t="str">
        <f t="shared" si="10"/>
        <v>November</v>
      </c>
      <c r="B111" s="242">
        <f t="shared" si="11"/>
        <v>0</v>
      </c>
      <c r="C111" s="261" t="str">
        <f t="shared" si="1"/>
        <v/>
      </c>
      <c r="D111" s="267">
        <f t="shared" si="2"/>
        <v>0</v>
      </c>
      <c r="E111" s="240">
        <f>IFERROR(__xludf.DUMMYFUNCTION("IF(REGEXMATCH(TEXT(A111, ""MMMM""), ""October|November|December""), $B$4, $B$5)"),2.4)</f>
        <v>2.4</v>
      </c>
      <c r="F111" s="266">
        <v>0.0</v>
      </c>
      <c r="G111" s="267">
        <f t="shared" si="3"/>
        <v>0</v>
      </c>
      <c r="H111" s="221"/>
      <c r="I111" s="280" t="str">
        <f t="shared" si="55"/>
        <v>March</v>
      </c>
      <c r="J111" s="275" t="s">
        <v>118</v>
      </c>
      <c r="K111" s="242">
        <f t="shared" si="56"/>
        <v>0</v>
      </c>
      <c r="L111" s="242">
        <f t="shared" si="53"/>
        <v>0</v>
      </c>
      <c r="M111" s="242">
        <f t="shared" si="57"/>
        <v>0</v>
      </c>
      <c r="N111" s="264" t="str">
        <f t="shared" si="6"/>
        <v/>
      </c>
      <c r="O111" s="261">
        <f t="shared" si="7"/>
        <v>0</v>
      </c>
      <c r="P111" s="271">
        <f t="shared" si="54"/>
        <v>6.9</v>
      </c>
      <c r="Q111" s="261">
        <f t="shared" si="9"/>
        <v>0</v>
      </c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</row>
    <row r="112">
      <c r="A112" s="260" t="str">
        <f t="shared" si="10"/>
        <v>December</v>
      </c>
      <c r="B112" s="242">
        <f t="shared" si="11"/>
        <v>0</v>
      </c>
      <c r="C112" s="261" t="str">
        <f t="shared" si="1"/>
        <v/>
      </c>
      <c r="D112" s="267">
        <f t="shared" si="2"/>
        <v>0</v>
      </c>
      <c r="E112" s="240">
        <f>IFERROR(__xludf.DUMMYFUNCTION("IF(REGEXMATCH(TEXT(A112, ""MMMM""), ""October|November|December""), $B$4, $B$5)"),2.4)</f>
        <v>2.4</v>
      </c>
      <c r="F112" s="266">
        <v>0.0</v>
      </c>
      <c r="G112" s="267">
        <f t="shared" si="3"/>
        <v>0</v>
      </c>
      <c r="H112" s="221"/>
      <c r="I112" s="280" t="str">
        <f t="shared" si="55"/>
        <v>April</v>
      </c>
      <c r="J112" s="275" t="s">
        <v>118</v>
      </c>
      <c r="K112" s="242">
        <f t="shared" si="56"/>
        <v>0</v>
      </c>
      <c r="L112" s="242">
        <f t="shared" si="53"/>
        <v>0</v>
      </c>
      <c r="M112" s="242">
        <f t="shared" si="57"/>
        <v>0</v>
      </c>
      <c r="N112" s="264" t="str">
        <f t="shared" si="6"/>
        <v/>
      </c>
      <c r="O112" s="261">
        <f t="shared" si="7"/>
        <v>0</v>
      </c>
      <c r="P112" s="271">
        <f t="shared" si="54"/>
        <v>6.9</v>
      </c>
      <c r="Q112" s="261">
        <f t="shared" si="9"/>
        <v>0</v>
      </c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</row>
    <row r="113">
      <c r="A113" s="260" t="str">
        <f t="shared" si="10"/>
        <v>January</v>
      </c>
      <c r="B113" s="242">
        <f t="shared" si="11"/>
        <v>0</v>
      </c>
      <c r="C113" s="261" t="str">
        <f t="shared" si="1"/>
        <v/>
      </c>
      <c r="D113" s="267">
        <f t="shared" si="2"/>
        <v>0</v>
      </c>
      <c r="E113" s="240">
        <f>IFERROR(__xludf.DUMMYFUNCTION("IF(REGEXMATCH(TEXT(A113, ""MMMM""), ""October|November|December""), $B$4, $B$5)"),0.78)</f>
        <v>0.78</v>
      </c>
      <c r="F113" s="266">
        <v>0.0</v>
      </c>
      <c r="G113" s="267">
        <f t="shared" si="3"/>
        <v>0</v>
      </c>
      <c r="H113" s="221"/>
      <c r="I113" s="280" t="str">
        <f t="shared" si="55"/>
        <v>May</v>
      </c>
      <c r="J113" s="275" t="s">
        <v>118</v>
      </c>
      <c r="K113" s="242">
        <f t="shared" si="56"/>
        <v>0</v>
      </c>
      <c r="L113" s="242">
        <f t="shared" si="53"/>
        <v>0</v>
      </c>
      <c r="M113" s="242">
        <f t="shared" si="57"/>
        <v>0</v>
      </c>
      <c r="N113" s="264" t="str">
        <f t="shared" si="6"/>
        <v/>
      </c>
      <c r="O113" s="261">
        <f t="shared" si="7"/>
        <v>0</v>
      </c>
      <c r="P113" s="271">
        <f t="shared" si="54"/>
        <v>6.9</v>
      </c>
      <c r="Q113" s="261">
        <f t="shared" si="9"/>
        <v>0</v>
      </c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</row>
    <row r="114">
      <c r="A114" s="260" t="str">
        <f t="shared" si="10"/>
        <v>February</v>
      </c>
      <c r="B114" s="242">
        <f t="shared" si="11"/>
        <v>0</v>
      </c>
      <c r="C114" s="261" t="str">
        <f t="shared" si="1"/>
        <v/>
      </c>
      <c r="D114" s="267">
        <f t="shared" si="2"/>
        <v>0</v>
      </c>
      <c r="E114" s="240">
        <f>IFERROR(__xludf.DUMMYFUNCTION("IF(REGEXMATCH(TEXT(A114, ""MMMM""), ""October|November|December""), $B$4, $B$5)"),0.78)</f>
        <v>0.78</v>
      </c>
      <c r="F114" s="266">
        <v>0.0</v>
      </c>
      <c r="G114" s="267">
        <f t="shared" si="3"/>
        <v>0</v>
      </c>
      <c r="H114" s="221"/>
      <c r="I114" s="280" t="str">
        <f t="shared" si="55"/>
        <v>June</v>
      </c>
      <c r="J114" s="275" t="s">
        <v>118</v>
      </c>
      <c r="K114" s="242">
        <f t="shared" si="56"/>
        <v>0</v>
      </c>
      <c r="L114" s="242">
        <f t="shared" si="53"/>
        <v>0</v>
      </c>
      <c r="M114" s="242">
        <f t="shared" si="57"/>
        <v>0</v>
      </c>
      <c r="N114" s="264" t="str">
        <f t="shared" si="6"/>
        <v/>
      </c>
      <c r="O114" s="261">
        <f t="shared" si="7"/>
        <v>0</v>
      </c>
      <c r="P114" s="271">
        <f t="shared" si="54"/>
        <v>6.9</v>
      </c>
      <c r="Q114" s="261">
        <f t="shared" si="9"/>
        <v>0</v>
      </c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</row>
    <row r="115">
      <c r="A115" s="260" t="str">
        <f t="shared" si="10"/>
        <v>March</v>
      </c>
      <c r="B115" s="242">
        <f t="shared" si="11"/>
        <v>0</v>
      </c>
      <c r="C115" s="261" t="str">
        <f t="shared" si="1"/>
        <v/>
      </c>
      <c r="D115" s="267">
        <f t="shared" si="2"/>
        <v>0</v>
      </c>
      <c r="E115" s="240">
        <f>IFERROR(__xludf.DUMMYFUNCTION("IF(REGEXMATCH(TEXT(A115, ""MMMM""), ""October|November|December""), $B$4, $B$5)"),0.78)</f>
        <v>0.78</v>
      </c>
      <c r="F115" s="266">
        <v>0.0</v>
      </c>
      <c r="G115" s="267">
        <f t="shared" si="3"/>
        <v>0</v>
      </c>
      <c r="H115" s="221"/>
      <c r="I115" s="280" t="str">
        <f t="shared" si="55"/>
        <v>July</v>
      </c>
      <c r="J115" s="275" t="s">
        <v>118</v>
      </c>
      <c r="K115" s="242">
        <f t="shared" si="56"/>
        <v>0</v>
      </c>
      <c r="L115" s="242">
        <f t="shared" si="53"/>
        <v>0</v>
      </c>
      <c r="M115" s="242">
        <f t="shared" si="57"/>
        <v>0</v>
      </c>
      <c r="N115" s="264" t="str">
        <f t="shared" si="6"/>
        <v/>
      </c>
      <c r="O115" s="261">
        <f t="shared" si="7"/>
        <v>0</v>
      </c>
      <c r="P115" s="271">
        <f t="shared" si="54"/>
        <v>6.9</v>
      </c>
      <c r="Q115" s="261">
        <f t="shared" si="9"/>
        <v>0</v>
      </c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</row>
    <row r="116">
      <c r="A116" s="260" t="str">
        <f t="shared" si="10"/>
        <v>April</v>
      </c>
      <c r="B116" s="242">
        <f t="shared" si="11"/>
        <v>0</v>
      </c>
      <c r="C116" s="261" t="str">
        <f t="shared" si="1"/>
        <v/>
      </c>
      <c r="D116" s="267">
        <f t="shared" si="2"/>
        <v>0</v>
      </c>
      <c r="E116" s="240">
        <f>IFERROR(__xludf.DUMMYFUNCTION("IF(REGEXMATCH(TEXT(A116, ""MMMM""), ""October|November|December""), $B$4, $B$5)"),0.78)</f>
        <v>0.78</v>
      </c>
      <c r="F116" s="266">
        <v>0.0</v>
      </c>
      <c r="G116" s="267">
        <f t="shared" si="3"/>
        <v>0</v>
      </c>
      <c r="H116" s="221"/>
      <c r="I116" s="280" t="str">
        <f t="shared" si="55"/>
        <v>August</v>
      </c>
      <c r="J116" s="275" t="s">
        <v>118</v>
      </c>
      <c r="K116" s="242">
        <f t="shared" si="56"/>
        <v>0</v>
      </c>
      <c r="L116" s="242">
        <f t="shared" si="53"/>
        <v>0</v>
      </c>
      <c r="M116" s="242">
        <f t="shared" si="57"/>
        <v>0</v>
      </c>
      <c r="N116" s="264" t="str">
        <f t="shared" si="6"/>
        <v/>
      </c>
      <c r="O116" s="261">
        <f t="shared" si="7"/>
        <v>0</v>
      </c>
      <c r="P116" s="271">
        <f t="shared" si="54"/>
        <v>6.9</v>
      </c>
      <c r="Q116" s="261">
        <f t="shared" si="9"/>
        <v>0</v>
      </c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</row>
    <row r="117">
      <c r="A117" s="260" t="str">
        <f t="shared" si="10"/>
        <v>May</v>
      </c>
      <c r="B117" s="242">
        <f t="shared" si="11"/>
        <v>0</v>
      </c>
      <c r="C117" s="261" t="str">
        <f t="shared" si="1"/>
        <v/>
      </c>
      <c r="D117" s="267">
        <f t="shared" si="2"/>
        <v>0</v>
      </c>
      <c r="E117" s="240">
        <f>IFERROR(__xludf.DUMMYFUNCTION("IF(REGEXMATCH(TEXT(A117, ""MMMM""), ""October|November|December""), $B$4, $B$5)"),0.78)</f>
        <v>0.78</v>
      </c>
      <c r="F117" s="266">
        <v>0.0</v>
      </c>
      <c r="G117" s="267">
        <f t="shared" si="3"/>
        <v>0</v>
      </c>
      <c r="H117" s="221"/>
      <c r="I117" s="280" t="str">
        <f t="shared" si="55"/>
        <v>September</v>
      </c>
      <c r="J117" s="275" t="s">
        <v>118</v>
      </c>
      <c r="K117" s="242">
        <f t="shared" si="56"/>
        <v>0</v>
      </c>
      <c r="L117" s="242">
        <f t="shared" si="53"/>
        <v>0</v>
      </c>
      <c r="M117" s="242">
        <f t="shared" si="57"/>
        <v>0</v>
      </c>
      <c r="N117" s="264" t="str">
        <f t="shared" si="6"/>
        <v/>
      </c>
      <c r="O117" s="261">
        <f t="shared" si="7"/>
        <v>0</v>
      </c>
      <c r="P117" s="271">
        <f t="shared" si="54"/>
        <v>6.9</v>
      </c>
      <c r="Q117" s="261">
        <f t="shared" si="9"/>
        <v>0</v>
      </c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</row>
    <row r="118">
      <c r="A118" s="260" t="str">
        <f t="shared" si="10"/>
        <v>June</v>
      </c>
      <c r="B118" s="242">
        <f t="shared" si="11"/>
        <v>0</v>
      </c>
      <c r="C118" s="261" t="str">
        <f t="shared" si="1"/>
        <v/>
      </c>
      <c r="D118" s="267">
        <f t="shared" si="2"/>
        <v>0</v>
      </c>
      <c r="E118" s="240">
        <f>IFERROR(__xludf.DUMMYFUNCTION("IF(REGEXMATCH(TEXT(A118, ""MMMM""), ""October|November|December""), $B$4, $B$5)"),0.78)</f>
        <v>0.78</v>
      </c>
      <c r="F118" s="266">
        <v>0.0</v>
      </c>
      <c r="G118" s="267">
        <f t="shared" si="3"/>
        <v>0</v>
      </c>
      <c r="H118" s="221"/>
      <c r="I118" s="280" t="str">
        <f t="shared" si="55"/>
        <v>October</v>
      </c>
      <c r="J118" s="275" t="s">
        <v>118</v>
      </c>
      <c r="K118" s="242">
        <f t="shared" si="56"/>
        <v>0</v>
      </c>
      <c r="L118" s="242">
        <f t="shared" si="53"/>
        <v>0</v>
      </c>
      <c r="M118" s="242">
        <f t="shared" si="57"/>
        <v>0</v>
      </c>
      <c r="N118" s="264" t="str">
        <f t="shared" si="6"/>
        <v/>
      </c>
      <c r="O118" s="261">
        <f t="shared" si="7"/>
        <v>0</v>
      </c>
      <c r="P118" s="271">
        <f t="shared" si="54"/>
        <v>6.9</v>
      </c>
      <c r="Q118" s="261">
        <f t="shared" si="9"/>
        <v>0</v>
      </c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</row>
    <row r="119">
      <c r="A119" s="260" t="str">
        <f t="shared" si="10"/>
        <v>July</v>
      </c>
      <c r="B119" s="242">
        <f t="shared" si="11"/>
        <v>0</v>
      </c>
      <c r="C119" s="261" t="str">
        <f t="shared" si="1"/>
        <v/>
      </c>
      <c r="D119" s="267">
        <f t="shared" si="2"/>
        <v>0</v>
      </c>
      <c r="E119" s="240">
        <f>IFERROR(__xludf.DUMMYFUNCTION("IF(REGEXMATCH(TEXT(A119, ""MMMM""), ""October|November|December""), $B$4, $B$5)"),0.78)</f>
        <v>0.78</v>
      </c>
      <c r="F119" s="266">
        <v>0.0</v>
      </c>
      <c r="G119" s="267">
        <f t="shared" si="3"/>
        <v>0</v>
      </c>
      <c r="H119" s="221"/>
      <c r="I119" s="280" t="str">
        <f t="shared" si="55"/>
        <v>November</v>
      </c>
      <c r="J119" s="275" t="s">
        <v>118</v>
      </c>
      <c r="K119" s="242">
        <f t="shared" si="56"/>
        <v>0</v>
      </c>
      <c r="L119" s="242">
        <f t="shared" si="53"/>
        <v>0</v>
      </c>
      <c r="M119" s="242">
        <f t="shared" si="57"/>
        <v>0</v>
      </c>
      <c r="N119" s="264" t="str">
        <f t="shared" si="6"/>
        <v/>
      </c>
      <c r="O119" s="261">
        <f t="shared" si="7"/>
        <v>0</v>
      </c>
      <c r="P119" s="271">
        <f t="shared" si="54"/>
        <v>6.9</v>
      </c>
      <c r="Q119" s="261">
        <f t="shared" si="9"/>
        <v>0</v>
      </c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</row>
    <row r="120">
      <c r="A120" s="260" t="str">
        <f t="shared" si="10"/>
        <v>August</v>
      </c>
      <c r="B120" s="242">
        <f t="shared" si="11"/>
        <v>0</v>
      </c>
      <c r="C120" s="261" t="str">
        <f t="shared" si="1"/>
        <v/>
      </c>
      <c r="D120" s="267">
        <f t="shared" si="2"/>
        <v>0</v>
      </c>
      <c r="E120" s="240">
        <f>IFERROR(__xludf.DUMMYFUNCTION("IF(REGEXMATCH(TEXT(A120, ""MMMM""), ""October|November|December""), $B$4, $B$5)"),0.78)</f>
        <v>0.78</v>
      </c>
      <c r="F120" s="266">
        <v>0.0</v>
      </c>
      <c r="G120" s="267">
        <f t="shared" si="3"/>
        <v>0</v>
      </c>
      <c r="H120" s="221"/>
      <c r="I120" s="280" t="str">
        <f t="shared" si="55"/>
        <v>December</v>
      </c>
      <c r="J120" s="275" t="s">
        <v>118</v>
      </c>
      <c r="K120" s="242">
        <f t="shared" si="56"/>
        <v>0</v>
      </c>
      <c r="L120" s="242">
        <f t="shared" si="53"/>
        <v>0</v>
      </c>
      <c r="M120" s="242">
        <f t="shared" si="57"/>
        <v>0</v>
      </c>
      <c r="N120" s="264" t="str">
        <f t="shared" si="6"/>
        <v/>
      </c>
      <c r="O120" s="261">
        <f t="shared" si="7"/>
        <v>0</v>
      </c>
      <c r="P120" s="271">
        <f t="shared" si="54"/>
        <v>6.9</v>
      </c>
      <c r="Q120" s="261">
        <f t="shared" si="9"/>
        <v>0</v>
      </c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</row>
    <row r="121">
      <c r="A121" s="260" t="str">
        <f t="shared" si="10"/>
        <v>September</v>
      </c>
      <c r="B121" s="242">
        <f t="shared" si="11"/>
        <v>0</v>
      </c>
      <c r="C121" s="261" t="str">
        <f t="shared" si="1"/>
        <v/>
      </c>
      <c r="D121" s="267">
        <f t="shared" si="2"/>
        <v>0</v>
      </c>
      <c r="E121" s="240">
        <f>IFERROR(__xludf.DUMMYFUNCTION("IF(REGEXMATCH(TEXT(A121, ""MMMM""), ""October|November|December""), $B$4, $B$5)"),0.78)</f>
        <v>0.78</v>
      </c>
      <c r="F121" s="266">
        <v>0.0</v>
      </c>
      <c r="G121" s="267">
        <f t="shared" si="3"/>
        <v>0</v>
      </c>
      <c r="H121" s="221"/>
      <c r="I121" s="280" t="str">
        <f t="shared" si="55"/>
        <v>January</v>
      </c>
      <c r="J121" s="275" t="s">
        <v>118</v>
      </c>
      <c r="K121" s="242">
        <f t="shared" si="56"/>
        <v>0</v>
      </c>
      <c r="L121" s="242">
        <f t="shared" si="53"/>
        <v>0</v>
      </c>
      <c r="M121" s="242">
        <f t="shared" si="57"/>
        <v>0</v>
      </c>
      <c r="N121" s="264" t="str">
        <f t="shared" si="6"/>
        <v/>
      </c>
      <c r="O121" s="261">
        <f t="shared" si="7"/>
        <v>0</v>
      </c>
      <c r="P121" s="271">
        <f t="shared" si="54"/>
        <v>6.9</v>
      </c>
      <c r="Q121" s="261">
        <f t="shared" si="9"/>
        <v>0</v>
      </c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</row>
    <row r="122">
      <c r="A122" s="260" t="str">
        <f t="shared" si="10"/>
        <v>October</v>
      </c>
      <c r="B122" s="242">
        <f t="shared" si="11"/>
        <v>0</v>
      </c>
      <c r="C122" s="261" t="str">
        <f t="shared" si="1"/>
        <v/>
      </c>
      <c r="D122" s="267">
        <f t="shared" si="2"/>
        <v>0</v>
      </c>
      <c r="E122" s="240">
        <f>IFERROR(__xludf.DUMMYFUNCTION("IF(REGEXMATCH(TEXT(A122, ""MMMM""), ""October|November|December""), $B$4, $B$5)"),2.4)</f>
        <v>2.4</v>
      </c>
      <c r="F122" s="266">
        <v>0.0</v>
      </c>
      <c r="G122" s="267">
        <f t="shared" si="3"/>
        <v>0</v>
      </c>
      <c r="H122" s="221"/>
      <c r="I122" s="280" t="str">
        <f t="shared" si="55"/>
        <v>February</v>
      </c>
      <c r="J122" s="275" t="s">
        <v>118</v>
      </c>
      <c r="K122" s="242">
        <f t="shared" si="56"/>
        <v>0</v>
      </c>
      <c r="L122" s="242">
        <f t="shared" si="53"/>
        <v>0</v>
      </c>
      <c r="M122" s="242">
        <f t="shared" si="57"/>
        <v>0</v>
      </c>
      <c r="N122" s="264" t="str">
        <f t="shared" si="6"/>
        <v/>
      </c>
      <c r="O122" s="261">
        <f t="shared" si="7"/>
        <v>0</v>
      </c>
      <c r="P122" s="271">
        <f t="shared" si="54"/>
        <v>6.9</v>
      </c>
      <c r="Q122" s="261">
        <f t="shared" si="9"/>
        <v>0</v>
      </c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</row>
    <row r="123">
      <c r="A123" s="260" t="str">
        <f t="shared" si="10"/>
        <v>November</v>
      </c>
      <c r="B123" s="242">
        <f t="shared" si="11"/>
        <v>0</v>
      </c>
      <c r="C123" s="261" t="str">
        <f t="shared" si="1"/>
        <v/>
      </c>
      <c r="D123" s="267">
        <f t="shared" si="2"/>
        <v>0</v>
      </c>
      <c r="E123" s="240">
        <f>IFERROR(__xludf.DUMMYFUNCTION("IF(REGEXMATCH(TEXT(A123, ""MMMM""), ""October|November|December""), $B$4, $B$5)"),2.4)</f>
        <v>2.4</v>
      </c>
      <c r="F123" s="266">
        <v>0.0</v>
      </c>
      <c r="G123" s="267">
        <f t="shared" si="3"/>
        <v>0</v>
      </c>
      <c r="H123" s="221"/>
      <c r="I123" s="280" t="str">
        <f t="shared" si="55"/>
        <v>March</v>
      </c>
      <c r="J123" s="275" t="s">
        <v>118</v>
      </c>
      <c r="K123" s="242">
        <f t="shared" si="56"/>
        <v>0</v>
      </c>
      <c r="L123" s="242">
        <f t="shared" si="53"/>
        <v>0</v>
      </c>
      <c r="M123" s="242">
        <f t="shared" si="57"/>
        <v>0</v>
      </c>
      <c r="N123" s="264" t="str">
        <f t="shared" si="6"/>
        <v/>
      </c>
      <c r="O123" s="261">
        <f t="shared" si="7"/>
        <v>0</v>
      </c>
      <c r="P123" s="271">
        <f t="shared" si="54"/>
        <v>6.9</v>
      </c>
      <c r="Q123" s="261">
        <f t="shared" si="9"/>
        <v>0</v>
      </c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</row>
    <row r="124">
      <c r="A124" s="260" t="str">
        <f t="shared" si="10"/>
        <v>December</v>
      </c>
      <c r="B124" s="242">
        <f t="shared" si="11"/>
        <v>0</v>
      </c>
      <c r="C124" s="261" t="str">
        <f t="shared" si="1"/>
        <v/>
      </c>
      <c r="D124" s="267">
        <f t="shared" si="2"/>
        <v>0</v>
      </c>
      <c r="E124" s="240">
        <f>IFERROR(__xludf.DUMMYFUNCTION("IF(REGEXMATCH(TEXT(A124, ""MMMM""), ""October|November|December""), $B$4, $B$5)"),2.4)</f>
        <v>2.4</v>
      </c>
      <c r="F124" s="266">
        <v>0.0</v>
      </c>
      <c r="G124" s="267">
        <f t="shared" si="3"/>
        <v>0</v>
      </c>
      <c r="H124" s="221"/>
      <c r="I124" s="280" t="str">
        <f t="shared" si="55"/>
        <v>April</v>
      </c>
      <c r="J124" s="275" t="s">
        <v>118</v>
      </c>
      <c r="K124" s="242">
        <f t="shared" si="56"/>
        <v>0</v>
      </c>
      <c r="L124" s="242">
        <f t="shared" si="53"/>
        <v>0</v>
      </c>
      <c r="M124" s="242">
        <f t="shared" si="57"/>
        <v>0</v>
      </c>
      <c r="N124" s="264" t="str">
        <f t="shared" si="6"/>
        <v/>
      </c>
      <c r="O124" s="261">
        <f t="shared" si="7"/>
        <v>0</v>
      </c>
      <c r="P124" s="271">
        <f t="shared" si="54"/>
        <v>6.9</v>
      </c>
      <c r="Q124" s="261">
        <f t="shared" si="9"/>
        <v>0</v>
      </c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</row>
    <row r="125">
      <c r="A125" s="260" t="str">
        <f t="shared" si="10"/>
        <v>January</v>
      </c>
      <c r="B125" s="242">
        <f t="shared" si="11"/>
        <v>0</v>
      </c>
      <c r="C125" s="261" t="str">
        <f t="shared" si="1"/>
        <v/>
      </c>
      <c r="D125" s="267">
        <f t="shared" si="2"/>
        <v>0</v>
      </c>
      <c r="E125" s="240">
        <f>IFERROR(__xludf.DUMMYFUNCTION("IF(REGEXMATCH(TEXT(A125, ""MMMM""), ""October|November|December""), $B$4, $B$5)"),0.78)</f>
        <v>0.78</v>
      </c>
      <c r="F125" s="266">
        <v>0.0</v>
      </c>
      <c r="G125" s="267">
        <f t="shared" si="3"/>
        <v>0</v>
      </c>
      <c r="H125" s="221"/>
      <c r="I125" s="280" t="str">
        <f t="shared" si="55"/>
        <v>May</v>
      </c>
      <c r="J125" s="275" t="s">
        <v>118</v>
      </c>
      <c r="K125" s="242">
        <f t="shared" si="56"/>
        <v>0</v>
      </c>
      <c r="L125" s="242">
        <f t="shared" si="53"/>
        <v>0</v>
      </c>
      <c r="M125" s="242">
        <f t="shared" si="57"/>
        <v>0</v>
      </c>
      <c r="N125" s="264" t="str">
        <f t="shared" si="6"/>
        <v/>
      </c>
      <c r="O125" s="261">
        <f t="shared" si="7"/>
        <v>0</v>
      </c>
      <c r="P125" s="271">
        <f t="shared" si="54"/>
        <v>6.9</v>
      </c>
      <c r="Q125" s="261">
        <f t="shared" si="9"/>
        <v>0</v>
      </c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</row>
    <row r="126">
      <c r="A126" s="260" t="str">
        <f t="shared" si="10"/>
        <v>February</v>
      </c>
      <c r="B126" s="242">
        <f t="shared" si="11"/>
        <v>0</v>
      </c>
      <c r="C126" s="261" t="str">
        <f t="shared" si="1"/>
        <v/>
      </c>
      <c r="D126" s="267">
        <f t="shared" si="2"/>
        <v>0</v>
      </c>
      <c r="E126" s="240">
        <f>IFERROR(__xludf.DUMMYFUNCTION("IF(REGEXMATCH(TEXT(A126, ""MMMM""), ""October|November|December""), $B$4, $B$5)"),0.78)</f>
        <v>0.78</v>
      </c>
      <c r="F126" s="266">
        <v>0.0</v>
      </c>
      <c r="G126" s="267">
        <f t="shared" si="3"/>
        <v>0</v>
      </c>
      <c r="H126" s="221"/>
      <c r="I126" s="280" t="str">
        <f t="shared" si="55"/>
        <v>June</v>
      </c>
      <c r="J126" s="275" t="s">
        <v>118</v>
      </c>
      <c r="K126" s="242">
        <f t="shared" si="56"/>
        <v>0</v>
      </c>
      <c r="L126" s="242">
        <f t="shared" si="53"/>
        <v>0</v>
      </c>
      <c r="M126" s="242">
        <f t="shared" si="57"/>
        <v>0</v>
      </c>
      <c r="N126" s="264" t="str">
        <f t="shared" si="6"/>
        <v/>
      </c>
      <c r="O126" s="261">
        <f t="shared" si="7"/>
        <v>0</v>
      </c>
      <c r="P126" s="271">
        <f t="shared" si="54"/>
        <v>6.9</v>
      </c>
      <c r="Q126" s="261">
        <f t="shared" si="9"/>
        <v>0</v>
      </c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</row>
    <row r="127">
      <c r="A127" s="260" t="str">
        <f t="shared" si="10"/>
        <v>March</v>
      </c>
      <c r="B127" s="242">
        <f t="shared" si="11"/>
        <v>0</v>
      </c>
      <c r="C127" s="261" t="str">
        <f t="shared" si="1"/>
        <v/>
      </c>
      <c r="D127" s="267">
        <f t="shared" si="2"/>
        <v>0</v>
      </c>
      <c r="E127" s="240">
        <f>IFERROR(__xludf.DUMMYFUNCTION("IF(REGEXMATCH(TEXT(A127, ""MMMM""), ""October|November|December""), $B$4, $B$5)"),0.78)</f>
        <v>0.78</v>
      </c>
      <c r="F127" s="266">
        <v>0.0</v>
      </c>
      <c r="G127" s="267">
        <f t="shared" si="3"/>
        <v>0</v>
      </c>
      <c r="H127" s="221"/>
      <c r="I127" s="280" t="str">
        <f t="shared" si="55"/>
        <v>July</v>
      </c>
      <c r="J127" s="275" t="s">
        <v>118</v>
      </c>
      <c r="K127" s="242">
        <f t="shared" si="56"/>
        <v>0</v>
      </c>
      <c r="L127" s="242">
        <f t="shared" si="53"/>
        <v>0</v>
      </c>
      <c r="M127" s="242">
        <f t="shared" si="57"/>
        <v>0</v>
      </c>
      <c r="N127" s="264" t="str">
        <f t="shared" si="6"/>
        <v/>
      </c>
      <c r="O127" s="261">
        <f t="shared" si="7"/>
        <v>0</v>
      </c>
      <c r="P127" s="271">
        <f t="shared" si="54"/>
        <v>6.9</v>
      </c>
      <c r="Q127" s="261">
        <f t="shared" si="9"/>
        <v>0</v>
      </c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</row>
    <row r="128">
      <c r="A128" s="260" t="str">
        <f t="shared" si="10"/>
        <v>April</v>
      </c>
      <c r="B128" s="242">
        <f t="shared" si="11"/>
        <v>0</v>
      </c>
      <c r="C128" s="261" t="str">
        <f t="shared" si="1"/>
        <v/>
      </c>
      <c r="D128" s="267">
        <f t="shared" si="2"/>
        <v>0</v>
      </c>
      <c r="E128" s="240">
        <f>IFERROR(__xludf.DUMMYFUNCTION("IF(REGEXMATCH(TEXT(A128, ""MMMM""), ""October|November|December""), $B$4, $B$5)"),0.78)</f>
        <v>0.78</v>
      </c>
      <c r="F128" s="266">
        <v>0.0</v>
      </c>
      <c r="G128" s="267">
        <f t="shared" si="3"/>
        <v>0</v>
      </c>
      <c r="H128" s="221"/>
      <c r="I128" s="280" t="str">
        <f t="shared" si="55"/>
        <v>August</v>
      </c>
      <c r="J128" s="275" t="s">
        <v>118</v>
      </c>
      <c r="K128" s="242">
        <f t="shared" si="56"/>
        <v>0</v>
      </c>
      <c r="L128" s="242">
        <f t="shared" si="53"/>
        <v>0</v>
      </c>
      <c r="M128" s="242">
        <f t="shared" si="57"/>
        <v>0</v>
      </c>
      <c r="N128" s="264" t="str">
        <f t="shared" si="6"/>
        <v/>
      </c>
      <c r="O128" s="261">
        <f t="shared" si="7"/>
        <v>0</v>
      </c>
      <c r="P128" s="271">
        <f t="shared" si="54"/>
        <v>6.9</v>
      </c>
      <c r="Q128" s="261">
        <f t="shared" si="9"/>
        <v>0</v>
      </c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</row>
    <row r="129">
      <c r="A129" s="260" t="str">
        <f t="shared" si="10"/>
        <v>May</v>
      </c>
      <c r="B129" s="242">
        <f t="shared" si="11"/>
        <v>0</v>
      </c>
      <c r="C129" s="261" t="str">
        <f t="shared" si="1"/>
        <v/>
      </c>
      <c r="D129" s="267">
        <f t="shared" si="2"/>
        <v>0</v>
      </c>
      <c r="E129" s="240">
        <f>IFERROR(__xludf.DUMMYFUNCTION("IF(REGEXMATCH(TEXT(A129, ""MMMM""), ""October|November|December""), $B$4, $B$5)"),0.78)</f>
        <v>0.78</v>
      </c>
      <c r="F129" s="266">
        <v>0.0</v>
      </c>
      <c r="G129" s="267">
        <f t="shared" si="3"/>
        <v>0</v>
      </c>
      <c r="H129" s="221"/>
      <c r="I129" s="280" t="str">
        <f t="shared" si="55"/>
        <v>September</v>
      </c>
      <c r="J129" s="275" t="s">
        <v>118</v>
      </c>
      <c r="K129" s="242">
        <f t="shared" si="56"/>
        <v>0</v>
      </c>
      <c r="L129" s="242">
        <f t="shared" si="53"/>
        <v>0</v>
      </c>
      <c r="M129" s="242">
        <f t="shared" si="57"/>
        <v>0</v>
      </c>
      <c r="N129" s="264" t="str">
        <f t="shared" si="6"/>
        <v/>
      </c>
      <c r="O129" s="261">
        <f t="shared" si="7"/>
        <v>0</v>
      </c>
      <c r="P129" s="271">
        <f t="shared" si="54"/>
        <v>6.9</v>
      </c>
      <c r="Q129" s="261">
        <f t="shared" si="9"/>
        <v>0</v>
      </c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</row>
    <row r="130">
      <c r="A130" s="260" t="str">
        <f t="shared" si="10"/>
        <v>June</v>
      </c>
      <c r="B130" s="242">
        <f t="shared" si="11"/>
        <v>0</v>
      </c>
      <c r="C130" s="261" t="str">
        <f t="shared" si="1"/>
        <v/>
      </c>
      <c r="D130" s="267">
        <f t="shared" si="2"/>
        <v>0</v>
      </c>
      <c r="E130" s="240">
        <f>IFERROR(__xludf.DUMMYFUNCTION("IF(REGEXMATCH(TEXT(A130, ""MMMM""), ""October|November|December""), $B$4, $B$5)"),0.78)</f>
        <v>0.78</v>
      </c>
      <c r="F130" s="266">
        <v>0.0</v>
      </c>
      <c r="G130" s="267">
        <f t="shared" si="3"/>
        <v>0</v>
      </c>
      <c r="H130" s="221"/>
      <c r="I130" s="280" t="str">
        <f t="shared" si="55"/>
        <v>October</v>
      </c>
      <c r="J130" s="275" t="s">
        <v>118</v>
      </c>
      <c r="K130" s="242">
        <f t="shared" si="56"/>
        <v>0</v>
      </c>
      <c r="L130" s="242">
        <f t="shared" si="53"/>
        <v>0</v>
      </c>
      <c r="M130" s="242">
        <f t="shared" si="57"/>
        <v>0</v>
      </c>
      <c r="N130" s="264" t="str">
        <f t="shared" si="6"/>
        <v/>
      </c>
      <c r="O130" s="261">
        <f t="shared" si="7"/>
        <v>0</v>
      </c>
      <c r="P130" s="271">
        <f t="shared" si="54"/>
        <v>6.9</v>
      </c>
      <c r="Q130" s="261">
        <f t="shared" si="9"/>
        <v>0</v>
      </c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</row>
    <row r="131">
      <c r="A131" s="260" t="str">
        <f t="shared" si="10"/>
        <v>July</v>
      </c>
      <c r="B131" s="242">
        <f t="shared" si="11"/>
        <v>0</v>
      </c>
      <c r="C131" s="261" t="str">
        <f t="shared" si="1"/>
        <v/>
      </c>
      <c r="D131" s="267">
        <f t="shared" si="2"/>
        <v>0</v>
      </c>
      <c r="E131" s="240">
        <f>IFERROR(__xludf.DUMMYFUNCTION("IF(REGEXMATCH(TEXT(A131, ""MMMM""), ""October|November|December""), $B$4, $B$5)"),0.78)</f>
        <v>0.78</v>
      </c>
      <c r="F131" s="266">
        <v>0.0</v>
      </c>
      <c r="G131" s="267">
        <f t="shared" si="3"/>
        <v>0</v>
      </c>
      <c r="H131" s="221"/>
      <c r="I131" s="280" t="str">
        <f t="shared" si="55"/>
        <v>November</v>
      </c>
      <c r="J131" s="275" t="s">
        <v>118</v>
      </c>
      <c r="K131" s="242">
        <f t="shared" si="56"/>
        <v>0</v>
      </c>
      <c r="L131" s="242">
        <f t="shared" si="53"/>
        <v>0</v>
      </c>
      <c r="M131" s="242">
        <f t="shared" si="57"/>
        <v>0</v>
      </c>
      <c r="N131" s="264" t="str">
        <f t="shared" si="6"/>
        <v/>
      </c>
      <c r="O131" s="261">
        <f t="shared" si="7"/>
        <v>0</v>
      </c>
      <c r="P131" s="271">
        <f t="shared" si="54"/>
        <v>6.9</v>
      </c>
      <c r="Q131" s="261">
        <f t="shared" si="9"/>
        <v>0</v>
      </c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</row>
    <row r="132">
      <c r="A132" s="260" t="str">
        <f t="shared" si="10"/>
        <v>August</v>
      </c>
      <c r="B132" s="242">
        <f t="shared" si="11"/>
        <v>0</v>
      </c>
      <c r="C132" s="261" t="str">
        <f t="shared" si="1"/>
        <v/>
      </c>
      <c r="D132" s="267">
        <f t="shared" si="2"/>
        <v>0</v>
      </c>
      <c r="E132" s="240">
        <f>IFERROR(__xludf.DUMMYFUNCTION("IF(REGEXMATCH(TEXT(A132, ""MMMM""), ""October|November|December""), $B$4, $B$5)"),0.78)</f>
        <v>0.78</v>
      </c>
      <c r="F132" s="266">
        <v>0.0</v>
      </c>
      <c r="G132" s="267">
        <f t="shared" si="3"/>
        <v>0</v>
      </c>
      <c r="H132" s="221"/>
      <c r="I132" s="280" t="str">
        <f t="shared" si="55"/>
        <v>December</v>
      </c>
      <c r="J132" s="275" t="s">
        <v>118</v>
      </c>
      <c r="K132" s="242">
        <f t="shared" si="56"/>
        <v>0</v>
      </c>
      <c r="L132" s="242">
        <f t="shared" si="53"/>
        <v>0</v>
      </c>
      <c r="M132" s="242">
        <f t="shared" si="57"/>
        <v>0</v>
      </c>
      <c r="N132" s="264" t="str">
        <f t="shared" si="6"/>
        <v/>
      </c>
      <c r="O132" s="261">
        <f t="shared" si="7"/>
        <v>0</v>
      </c>
      <c r="P132" s="271">
        <f t="shared" si="54"/>
        <v>6.9</v>
      </c>
      <c r="Q132" s="261">
        <f t="shared" si="9"/>
        <v>0</v>
      </c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</row>
    <row r="133">
      <c r="A133" s="260" t="str">
        <f t="shared" si="10"/>
        <v>September</v>
      </c>
      <c r="B133" s="242">
        <f t="shared" si="11"/>
        <v>0</v>
      </c>
      <c r="C133" s="261" t="str">
        <f t="shared" si="1"/>
        <v/>
      </c>
      <c r="D133" s="267">
        <f t="shared" si="2"/>
        <v>0</v>
      </c>
      <c r="E133" s="240">
        <f>IFERROR(__xludf.DUMMYFUNCTION("IF(REGEXMATCH(TEXT(A133, ""MMMM""), ""October|November|December""), $B$4, $B$5)"),0.78)</f>
        <v>0.78</v>
      </c>
      <c r="F133" s="266">
        <v>0.0</v>
      </c>
      <c r="G133" s="267">
        <f t="shared" si="3"/>
        <v>0</v>
      </c>
      <c r="H133" s="221"/>
      <c r="I133" s="280" t="str">
        <f t="shared" si="55"/>
        <v>January</v>
      </c>
      <c r="J133" s="275" t="s">
        <v>118</v>
      </c>
      <c r="K133" s="242">
        <f t="shared" si="56"/>
        <v>0</v>
      </c>
      <c r="L133" s="242">
        <f t="shared" si="53"/>
        <v>0</v>
      </c>
      <c r="M133" s="242">
        <f t="shared" si="57"/>
        <v>0</v>
      </c>
      <c r="N133" s="264" t="str">
        <f t="shared" si="6"/>
        <v/>
      </c>
      <c r="O133" s="261">
        <f t="shared" si="7"/>
        <v>0</v>
      </c>
      <c r="P133" s="271">
        <f t="shared" si="54"/>
        <v>6.9</v>
      </c>
      <c r="Q133" s="261">
        <f t="shared" si="9"/>
        <v>0</v>
      </c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</row>
    <row r="134">
      <c r="A134" s="260" t="str">
        <f t="shared" si="10"/>
        <v>October</v>
      </c>
      <c r="B134" s="242">
        <f t="shared" si="11"/>
        <v>0</v>
      </c>
      <c r="C134" s="261" t="str">
        <f t="shared" si="1"/>
        <v/>
      </c>
      <c r="D134" s="267">
        <f t="shared" si="2"/>
        <v>0</v>
      </c>
      <c r="E134" s="240">
        <f>IFERROR(__xludf.DUMMYFUNCTION("IF(REGEXMATCH(TEXT(A134, ""MMMM""), ""October|November|December""), $B$4, $B$5)"),2.4)</f>
        <v>2.4</v>
      </c>
      <c r="F134" s="266">
        <v>0.0</v>
      </c>
      <c r="G134" s="267">
        <f t="shared" si="3"/>
        <v>0</v>
      </c>
      <c r="H134" s="221"/>
      <c r="I134" s="280" t="str">
        <f t="shared" si="55"/>
        <v>February</v>
      </c>
      <c r="J134" s="275" t="s">
        <v>118</v>
      </c>
      <c r="K134" s="242">
        <f t="shared" si="56"/>
        <v>0</v>
      </c>
      <c r="L134" s="242">
        <f t="shared" si="53"/>
        <v>0</v>
      </c>
      <c r="M134" s="242">
        <f t="shared" si="57"/>
        <v>0</v>
      </c>
      <c r="N134" s="264" t="str">
        <f t="shared" si="6"/>
        <v/>
      </c>
      <c r="O134" s="261">
        <f t="shared" si="7"/>
        <v>0</v>
      </c>
      <c r="P134" s="271">
        <f t="shared" si="54"/>
        <v>6.9</v>
      </c>
      <c r="Q134" s="261">
        <f t="shared" si="9"/>
        <v>0</v>
      </c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</row>
    <row r="135">
      <c r="A135" s="260" t="str">
        <f t="shared" si="10"/>
        <v>November</v>
      </c>
      <c r="B135" s="242">
        <f t="shared" si="11"/>
        <v>0</v>
      </c>
      <c r="C135" s="261" t="str">
        <f t="shared" si="1"/>
        <v/>
      </c>
      <c r="D135" s="267">
        <f t="shared" si="2"/>
        <v>0</v>
      </c>
      <c r="E135" s="240">
        <f>IFERROR(__xludf.DUMMYFUNCTION("IF(REGEXMATCH(TEXT(A135, ""MMMM""), ""October|November|December""), $B$4, $B$5)"),2.4)</f>
        <v>2.4</v>
      </c>
      <c r="F135" s="266">
        <v>0.0</v>
      </c>
      <c r="G135" s="267">
        <f t="shared" si="3"/>
        <v>0</v>
      </c>
      <c r="H135" s="221"/>
      <c r="I135" s="280" t="str">
        <f t="shared" si="55"/>
        <v>March</v>
      </c>
      <c r="J135" s="275" t="s">
        <v>118</v>
      </c>
      <c r="K135" s="242">
        <f t="shared" si="56"/>
        <v>0</v>
      </c>
      <c r="L135" s="242">
        <f t="shared" si="53"/>
        <v>0</v>
      </c>
      <c r="M135" s="242">
        <f t="shared" si="57"/>
        <v>0</v>
      </c>
      <c r="N135" s="264" t="str">
        <f t="shared" si="6"/>
        <v/>
      </c>
      <c r="O135" s="261">
        <f t="shared" si="7"/>
        <v>0</v>
      </c>
      <c r="P135" s="271">
        <f t="shared" si="54"/>
        <v>6.9</v>
      </c>
      <c r="Q135" s="261">
        <f t="shared" si="9"/>
        <v>0</v>
      </c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</row>
    <row r="136">
      <c r="A136" s="260" t="str">
        <f t="shared" si="10"/>
        <v>December</v>
      </c>
      <c r="B136" s="242">
        <f t="shared" si="11"/>
        <v>0</v>
      </c>
      <c r="C136" s="261" t="str">
        <f t="shared" si="1"/>
        <v/>
      </c>
      <c r="D136" s="267">
        <f t="shared" si="2"/>
        <v>0</v>
      </c>
      <c r="E136" s="240">
        <f>IFERROR(__xludf.DUMMYFUNCTION("IF(REGEXMATCH(TEXT(A136, ""MMMM""), ""October|November|December""), $B$4, $B$5)"),2.4)</f>
        <v>2.4</v>
      </c>
      <c r="F136" s="266">
        <v>0.0</v>
      </c>
      <c r="G136" s="267">
        <f t="shared" si="3"/>
        <v>0</v>
      </c>
      <c r="H136" s="221"/>
      <c r="I136" s="280" t="str">
        <f t="shared" si="55"/>
        <v>April</v>
      </c>
      <c r="J136" s="275" t="s">
        <v>118</v>
      </c>
      <c r="K136" s="242">
        <f t="shared" si="56"/>
        <v>0</v>
      </c>
      <c r="L136" s="242">
        <f t="shared" si="53"/>
        <v>0</v>
      </c>
      <c r="M136" s="242">
        <f t="shared" si="57"/>
        <v>0</v>
      </c>
      <c r="N136" s="264" t="str">
        <f t="shared" si="6"/>
        <v/>
      </c>
      <c r="O136" s="261">
        <f t="shared" si="7"/>
        <v>0</v>
      </c>
      <c r="P136" s="271">
        <f t="shared" si="54"/>
        <v>6.9</v>
      </c>
      <c r="Q136" s="261">
        <f t="shared" si="9"/>
        <v>0</v>
      </c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</row>
    <row r="137">
      <c r="A137" s="260" t="str">
        <f t="shared" si="10"/>
        <v>January</v>
      </c>
      <c r="B137" s="242">
        <f t="shared" si="11"/>
        <v>0</v>
      </c>
      <c r="C137" s="261" t="str">
        <f t="shared" si="1"/>
        <v/>
      </c>
      <c r="D137" s="267">
        <f t="shared" si="2"/>
        <v>0</v>
      </c>
      <c r="E137" s="240">
        <f>IFERROR(__xludf.DUMMYFUNCTION("IF(REGEXMATCH(TEXT(A137, ""MMMM""), ""October|November|December""), $B$4, $B$5)"),0.78)</f>
        <v>0.78</v>
      </c>
      <c r="F137" s="266">
        <v>0.0</v>
      </c>
      <c r="G137" s="267">
        <f t="shared" si="3"/>
        <v>0</v>
      </c>
      <c r="H137" s="221"/>
      <c r="I137" s="280" t="str">
        <f t="shared" si="55"/>
        <v>May</v>
      </c>
      <c r="J137" s="275" t="s">
        <v>118</v>
      </c>
      <c r="K137" s="242">
        <f t="shared" si="56"/>
        <v>0</v>
      </c>
      <c r="L137" s="242">
        <f t="shared" si="53"/>
        <v>0</v>
      </c>
      <c r="M137" s="242">
        <f t="shared" si="57"/>
        <v>0</v>
      </c>
      <c r="N137" s="264" t="str">
        <f t="shared" si="6"/>
        <v/>
      </c>
      <c r="O137" s="261">
        <f t="shared" si="7"/>
        <v>0</v>
      </c>
      <c r="P137" s="271">
        <f t="shared" si="54"/>
        <v>6.9</v>
      </c>
      <c r="Q137" s="261">
        <f t="shared" si="9"/>
        <v>0</v>
      </c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</row>
    <row r="138">
      <c r="A138" s="260" t="str">
        <f t="shared" si="10"/>
        <v>February</v>
      </c>
      <c r="B138" s="242">
        <f t="shared" si="11"/>
        <v>0</v>
      </c>
      <c r="C138" s="261" t="str">
        <f t="shared" si="1"/>
        <v/>
      </c>
      <c r="D138" s="267">
        <f t="shared" si="2"/>
        <v>0</v>
      </c>
      <c r="E138" s="240">
        <f>IFERROR(__xludf.DUMMYFUNCTION("IF(REGEXMATCH(TEXT(A138, ""MMMM""), ""October|November|December""), $B$4, $B$5)"),0.78)</f>
        <v>0.78</v>
      </c>
      <c r="F138" s="266">
        <v>0.0</v>
      </c>
      <c r="G138" s="267">
        <f t="shared" si="3"/>
        <v>0</v>
      </c>
      <c r="H138" s="221"/>
      <c r="I138" s="280" t="str">
        <f t="shared" si="55"/>
        <v>June</v>
      </c>
      <c r="J138" s="275" t="s">
        <v>118</v>
      </c>
      <c r="K138" s="242">
        <f t="shared" si="56"/>
        <v>0</v>
      </c>
      <c r="L138" s="242">
        <f t="shared" si="53"/>
        <v>0</v>
      </c>
      <c r="M138" s="242">
        <f t="shared" si="57"/>
        <v>0</v>
      </c>
      <c r="N138" s="264" t="str">
        <f t="shared" si="6"/>
        <v/>
      </c>
      <c r="O138" s="261">
        <f t="shared" si="7"/>
        <v>0</v>
      </c>
      <c r="P138" s="271">
        <f t="shared" si="54"/>
        <v>6.9</v>
      </c>
      <c r="Q138" s="261">
        <f t="shared" si="9"/>
        <v>0</v>
      </c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</row>
    <row r="139">
      <c r="A139" s="260" t="str">
        <f t="shared" si="10"/>
        <v>March</v>
      </c>
      <c r="B139" s="242">
        <f t="shared" si="11"/>
        <v>0</v>
      </c>
      <c r="C139" s="261" t="str">
        <f t="shared" si="1"/>
        <v/>
      </c>
      <c r="D139" s="267">
        <f t="shared" si="2"/>
        <v>0</v>
      </c>
      <c r="E139" s="240">
        <f>IFERROR(__xludf.DUMMYFUNCTION("IF(REGEXMATCH(TEXT(A139, ""MMMM""), ""October|November|December""), $B$4, $B$5)"),0.78)</f>
        <v>0.78</v>
      </c>
      <c r="F139" s="266">
        <v>0.0</v>
      </c>
      <c r="G139" s="267">
        <f t="shared" si="3"/>
        <v>0</v>
      </c>
      <c r="H139" s="221"/>
      <c r="I139" s="280" t="str">
        <f t="shared" si="55"/>
        <v>July</v>
      </c>
      <c r="J139" s="275" t="s">
        <v>118</v>
      </c>
      <c r="K139" s="242">
        <f t="shared" si="56"/>
        <v>0</v>
      </c>
      <c r="L139" s="242">
        <f t="shared" si="53"/>
        <v>0</v>
      </c>
      <c r="M139" s="242">
        <f t="shared" si="57"/>
        <v>0</v>
      </c>
      <c r="N139" s="264" t="str">
        <f t="shared" si="6"/>
        <v/>
      </c>
      <c r="O139" s="261">
        <f t="shared" si="7"/>
        <v>0</v>
      </c>
      <c r="P139" s="271">
        <f t="shared" si="54"/>
        <v>6.9</v>
      </c>
      <c r="Q139" s="261">
        <f t="shared" si="9"/>
        <v>0</v>
      </c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</row>
    <row r="140">
      <c r="A140" s="260" t="str">
        <f t="shared" si="10"/>
        <v>April</v>
      </c>
      <c r="B140" s="242">
        <f t="shared" si="11"/>
        <v>0</v>
      </c>
      <c r="C140" s="261" t="str">
        <f t="shared" si="1"/>
        <v/>
      </c>
      <c r="D140" s="267">
        <f t="shared" si="2"/>
        <v>0</v>
      </c>
      <c r="E140" s="240">
        <f>IFERROR(__xludf.DUMMYFUNCTION("IF(REGEXMATCH(TEXT(A140, ""MMMM""), ""October|November|December""), $B$4, $B$5)"),0.78)</f>
        <v>0.78</v>
      </c>
      <c r="F140" s="266">
        <v>0.0</v>
      </c>
      <c r="G140" s="267">
        <f t="shared" si="3"/>
        <v>0</v>
      </c>
      <c r="H140" s="221"/>
      <c r="I140" s="280" t="str">
        <f t="shared" si="55"/>
        <v>August</v>
      </c>
      <c r="J140" s="275" t="s">
        <v>118</v>
      </c>
      <c r="K140" s="242">
        <f t="shared" si="56"/>
        <v>0</v>
      </c>
      <c r="L140" s="242">
        <f t="shared" si="53"/>
        <v>0</v>
      </c>
      <c r="M140" s="242">
        <f t="shared" si="57"/>
        <v>0</v>
      </c>
      <c r="N140" s="264" t="str">
        <f t="shared" si="6"/>
        <v/>
      </c>
      <c r="O140" s="261">
        <f t="shared" si="7"/>
        <v>0</v>
      </c>
      <c r="P140" s="271">
        <f t="shared" si="54"/>
        <v>6.9</v>
      </c>
      <c r="Q140" s="261">
        <f t="shared" si="9"/>
        <v>0</v>
      </c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</row>
    <row r="141">
      <c r="A141" s="260" t="str">
        <f t="shared" si="10"/>
        <v>May</v>
      </c>
      <c r="B141" s="242">
        <f t="shared" si="11"/>
        <v>0</v>
      </c>
      <c r="C141" s="261" t="str">
        <f t="shared" si="1"/>
        <v/>
      </c>
      <c r="D141" s="267">
        <f t="shared" si="2"/>
        <v>0</v>
      </c>
      <c r="E141" s="240">
        <f>IFERROR(__xludf.DUMMYFUNCTION("IF(REGEXMATCH(TEXT(A141, ""MMMM""), ""October|November|December""), $B$4, $B$5)"),0.78)</f>
        <v>0.78</v>
      </c>
      <c r="F141" s="266">
        <v>0.0</v>
      </c>
      <c r="G141" s="267">
        <f t="shared" si="3"/>
        <v>0</v>
      </c>
      <c r="H141" s="221"/>
      <c r="I141" s="280" t="str">
        <f t="shared" si="55"/>
        <v>September</v>
      </c>
      <c r="J141" s="275" t="s">
        <v>118</v>
      </c>
      <c r="K141" s="242">
        <f t="shared" si="56"/>
        <v>0</v>
      </c>
      <c r="L141" s="242">
        <f t="shared" si="53"/>
        <v>0</v>
      </c>
      <c r="M141" s="242">
        <f t="shared" si="57"/>
        <v>0</v>
      </c>
      <c r="N141" s="264" t="str">
        <f t="shared" si="6"/>
        <v/>
      </c>
      <c r="O141" s="261">
        <f t="shared" si="7"/>
        <v>0</v>
      </c>
      <c r="P141" s="271">
        <f t="shared" si="54"/>
        <v>6.9</v>
      </c>
      <c r="Q141" s="261">
        <f t="shared" si="9"/>
        <v>0</v>
      </c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</row>
    <row r="142">
      <c r="A142" s="260" t="str">
        <f t="shared" si="10"/>
        <v>June</v>
      </c>
      <c r="B142" s="242">
        <f t="shared" si="11"/>
        <v>0</v>
      </c>
      <c r="C142" s="261" t="str">
        <f t="shared" si="1"/>
        <v/>
      </c>
      <c r="D142" s="267">
        <f t="shared" si="2"/>
        <v>0</v>
      </c>
      <c r="E142" s="240">
        <f>IFERROR(__xludf.DUMMYFUNCTION("IF(REGEXMATCH(TEXT(A142, ""MMMM""), ""October|November|December""), $B$4, $B$5)"),0.78)</f>
        <v>0.78</v>
      </c>
      <c r="F142" s="266">
        <v>0.0</v>
      </c>
      <c r="G142" s="267">
        <f t="shared" si="3"/>
        <v>0</v>
      </c>
      <c r="H142" s="221"/>
      <c r="I142" s="280" t="str">
        <f t="shared" si="55"/>
        <v>October</v>
      </c>
      <c r="J142" s="275" t="s">
        <v>118</v>
      </c>
      <c r="K142" s="242">
        <f t="shared" si="56"/>
        <v>0</v>
      </c>
      <c r="L142" s="242">
        <f t="shared" si="53"/>
        <v>0</v>
      </c>
      <c r="M142" s="242">
        <f t="shared" si="57"/>
        <v>0</v>
      </c>
      <c r="N142" s="264" t="str">
        <f t="shared" si="6"/>
        <v/>
      </c>
      <c r="O142" s="261">
        <f t="shared" si="7"/>
        <v>0</v>
      </c>
      <c r="P142" s="271">
        <f t="shared" si="54"/>
        <v>6.9</v>
      </c>
      <c r="Q142" s="261">
        <f t="shared" si="9"/>
        <v>0</v>
      </c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</row>
    <row r="143">
      <c r="A143" s="260" t="str">
        <f t="shared" si="10"/>
        <v>July</v>
      </c>
      <c r="B143" s="242">
        <f t="shared" si="11"/>
        <v>0</v>
      </c>
      <c r="C143" s="261" t="str">
        <f t="shared" si="1"/>
        <v/>
      </c>
      <c r="D143" s="267">
        <f t="shared" si="2"/>
        <v>0</v>
      </c>
      <c r="E143" s="240">
        <f>IFERROR(__xludf.DUMMYFUNCTION("IF(REGEXMATCH(TEXT(A143, ""MMMM""), ""October|November|December""), $B$4, $B$5)"),0.78)</f>
        <v>0.78</v>
      </c>
      <c r="F143" s="266">
        <v>0.0</v>
      </c>
      <c r="G143" s="267">
        <f t="shared" si="3"/>
        <v>0</v>
      </c>
      <c r="H143" s="221"/>
      <c r="I143" s="280" t="str">
        <f t="shared" si="55"/>
        <v>November</v>
      </c>
      <c r="J143" s="275" t="s">
        <v>118</v>
      </c>
      <c r="K143" s="242">
        <f t="shared" si="56"/>
        <v>0</v>
      </c>
      <c r="L143" s="242">
        <f t="shared" si="53"/>
        <v>0</v>
      </c>
      <c r="M143" s="242">
        <f t="shared" si="57"/>
        <v>0</v>
      </c>
      <c r="N143" s="264" t="str">
        <f t="shared" si="6"/>
        <v/>
      </c>
      <c r="O143" s="261">
        <f t="shared" si="7"/>
        <v>0</v>
      </c>
      <c r="P143" s="271">
        <f t="shared" si="54"/>
        <v>6.9</v>
      </c>
      <c r="Q143" s="261">
        <f t="shared" si="9"/>
        <v>0</v>
      </c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</row>
    <row r="144">
      <c r="A144" s="260" t="str">
        <f t="shared" si="10"/>
        <v>August</v>
      </c>
      <c r="B144" s="242">
        <f t="shared" si="11"/>
        <v>0</v>
      </c>
      <c r="C144" s="261" t="str">
        <f t="shared" si="1"/>
        <v/>
      </c>
      <c r="D144" s="267">
        <f t="shared" si="2"/>
        <v>0</v>
      </c>
      <c r="E144" s="240">
        <f>IFERROR(__xludf.DUMMYFUNCTION("IF(REGEXMATCH(TEXT(A144, ""MMMM""), ""October|November|December""), $B$4, $B$5)"),0.78)</f>
        <v>0.78</v>
      </c>
      <c r="F144" s="266">
        <v>0.0</v>
      </c>
      <c r="G144" s="267">
        <f t="shared" si="3"/>
        <v>0</v>
      </c>
      <c r="H144" s="221"/>
      <c r="I144" s="280" t="str">
        <f t="shared" si="55"/>
        <v>December</v>
      </c>
      <c r="J144" s="275" t="s">
        <v>118</v>
      </c>
      <c r="K144" s="242">
        <f t="shared" si="56"/>
        <v>0</v>
      </c>
      <c r="L144" s="242">
        <f t="shared" si="53"/>
        <v>0</v>
      </c>
      <c r="M144" s="242">
        <f t="shared" si="57"/>
        <v>0</v>
      </c>
      <c r="N144" s="264" t="str">
        <f t="shared" si="6"/>
        <v/>
      </c>
      <c r="O144" s="261">
        <f t="shared" si="7"/>
        <v>0</v>
      </c>
      <c r="P144" s="271">
        <f t="shared" si="54"/>
        <v>6.9</v>
      </c>
      <c r="Q144" s="261">
        <f t="shared" si="9"/>
        <v>0</v>
      </c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</row>
    <row r="145">
      <c r="A145" s="260" t="str">
        <f t="shared" si="10"/>
        <v>September</v>
      </c>
      <c r="B145" s="242">
        <f t="shared" si="11"/>
        <v>0</v>
      </c>
      <c r="C145" s="261" t="str">
        <f t="shared" si="1"/>
        <v/>
      </c>
      <c r="D145" s="267">
        <f t="shared" si="2"/>
        <v>0</v>
      </c>
      <c r="E145" s="240">
        <f>IFERROR(__xludf.DUMMYFUNCTION("IF(REGEXMATCH(TEXT(A145, ""MMMM""), ""October|November|December""), $B$4, $B$5)"),0.78)</f>
        <v>0.78</v>
      </c>
      <c r="F145" s="266">
        <v>0.0</v>
      </c>
      <c r="G145" s="267">
        <f t="shared" si="3"/>
        <v>0</v>
      </c>
      <c r="H145" s="221"/>
      <c r="I145" s="280" t="str">
        <f t="shared" si="55"/>
        <v>January</v>
      </c>
      <c r="J145" s="275" t="s">
        <v>118</v>
      </c>
      <c r="K145" s="242">
        <f t="shared" si="56"/>
        <v>0</v>
      </c>
      <c r="L145" s="242">
        <f t="shared" si="53"/>
        <v>0</v>
      </c>
      <c r="M145" s="242">
        <f t="shared" si="57"/>
        <v>0</v>
      </c>
      <c r="N145" s="264" t="str">
        <f t="shared" si="6"/>
        <v/>
      </c>
      <c r="O145" s="261">
        <f t="shared" si="7"/>
        <v>0</v>
      </c>
      <c r="P145" s="271">
        <f t="shared" si="54"/>
        <v>6.9</v>
      </c>
      <c r="Q145" s="261">
        <f t="shared" si="9"/>
        <v>0</v>
      </c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</row>
    <row r="146">
      <c r="A146" s="260" t="str">
        <f t="shared" si="10"/>
        <v>October</v>
      </c>
      <c r="B146" s="242">
        <f t="shared" si="11"/>
        <v>0</v>
      </c>
      <c r="C146" s="261" t="str">
        <f t="shared" si="1"/>
        <v/>
      </c>
      <c r="D146" s="267">
        <f t="shared" si="2"/>
        <v>0</v>
      </c>
      <c r="E146" s="240">
        <f>IFERROR(__xludf.DUMMYFUNCTION("IF(REGEXMATCH(TEXT(A146, ""MMMM""), ""October|November|December""), $B$4, $B$5)"),2.4)</f>
        <v>2.4</v>
      </c>
      <c r="F146" s="266">
        <v>0.0</v>
      </c>
      <c r="G146" s="267">
        <f t="shared" si="3"/>
        <v>0</v>
      </c>
      <c r="H146" s="221"/>
      <c r="I146" s="280" t="str">
        <f t="shared" si="55"/>
        <v>February</v>
      </c>
      <c r="J146" s="275" t="s">
        <v>118</v>
      </c>
      <c r="K146" s="242">
        <f t="shared" si="56"/>
        <v>0</v>
      </c>
      <c r="L146" s="242">
        <f t="shared" si="53"/>
        <v>0</v>
      </c>
      <c r="M146" s="242">
        <f t="shared" si="57"/>
        <v>0</v>
      </c>
      <c r="N146" s="264" t="str">
        <f t="shared" si="6"/>
        <v/>
      </c>
      <c r="O146" s="261">
        <f t="shared" si="7"/>
        <v>0</v>
      </c>
      <c r="P146" s="271">
        <f t="shared" si="54"/>
        <v>6.9</v>
      </c>
      <c r="Q146" s="261">
        <f t="shared" si="9"/>
        <v>0</v>
      </c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</row>
    <row r="147">
      <c r="A147" s="260" t="str">
        <f t="shared" si="10"/>
        <v>November</v>
      </c>
      <c r="B147" s="242">
        <f t="shared" si="11"/>
        <v>0</v>
      </c>
      <c r="C147" s="261" t="str">
        <f t="shared" si="1"/>
        <v/>
      </c>
      <c r="D147" s="267">
        <f t="shared" si="2"/>
        <v>0</v>
      </c>
      <c r="E147" s="240">
        <f>IFERROR(__xludf.DUMMYFUNCTION("IF(REGEXMATCH(TEXT(A147, ""MMMM""), ""October|November|December""), $B$4, $B$5)"),2.4)</f>
        <v>2.4</v>
      </c>
      <c r="F147" s="266">
        <v>0.0</v>
      </c>
      <c r="G147" s="267">
        <f t="shared" si="3"/>
        <v>0</v>
      </c>
      <c r="H147" s="221"/>
      <c r="I147" s="280" t="str">
        <f t="shared" si="55"/>
        <v>March</v>
      </c>
      <c r="J147" s="275" t="s">
        <v>118</v>
      </c>
      <c r="K147" s="242">
        <f t="shared" si="56"/>
        <v>0</v>
      </c>
      <c r="L147" s="242">
        <f t="shared" si="53"/>
        <v>0</v>
      </c>
      <c r="M147" s="242">
        <f t="shared" si="57"/>
        <v>0</v>
      </c>
      <c r="N147" s="264" t="str">
        <f t="shared" si="6"/>
        <v/>
      </c>
      <c r="O147" s="261">
        <f t="shared" si="7"/>
        <v>0</v>
      </c>
      <c r="P147" s="271">
        <f t="shared" si="54"/>
        <v>6.9</v>
      </c>
      <c r="Q147" s="261">
        <f t="shared" si="9"/>
        <v>0</v>
      </c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</row>
    <row r="148">
      <c r="A148" s="260" t="str">
        <f t="shared" si="10"/>
        <v>December</v>
      </c>
      <c r="B148" s="242">
        <f t="shared" si="11"/>
        <v>0</v>
      </c>
      <c r="C148" s="261" t="str">
        <f t="shared" si="1"/>
        <v/>
      </c>
      <c r="D148" s="267">
        <f t="shared" si="2"/>
        <v>0</v>
      </c>
      <c r="E148" s="240">
        <f>IFERROR(__xludf.DUMMYFUNCTION("IF(REGEXMATCH(TEXT(A148, ""MMMM""), ""October|November|December""), $B$4, $B$5)"),2.4)</f>
        <v>2.4</v>
      </c>
      <c r="F148" s="266">
        <v>0.0</v>
      </c>
      <c r="G148" s="267">
        <f t="shared" si="3"/>
        <v>0</v>
      </c>
      <c r="H148" s="221"/>
      <c r="I148" s="280" t="str">
        <f t="shared" si="55"/>
        <v>April</v>
      </c>
      <c r="J148" s="275" t="s">
        <v>118</v>
      </c>
      <c r="K148" s="242">
        <f t="shared" si="56"/>
        <v>0</v>
      </c>
      <c r="L148" s="242">
        <f t="shared" si="53"/>
        <v>0</v>
      </c>
      <c r="M148" s="242">
        <f t="shared" si="57"/>
        <v>0</v>
      </c>
      <c r="N148" s="264" t="str">
        <f t="shared" si="6"/>
        <v/>
      </c>
      <c r="O148" s="261">
        <f t="shared" si="7"/>
        <v>0</v>
      </c>
      <c r="P148" s="271">
        <f t="shared" si="54"/>
        <v>6.9</v>
      </c>
      <c r="Q148" s="261">
        <f t="shared" si="9"/>
        <v>0</v>
      </c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</row>
    <row r="149">
      <c r="A149" s="260" t="str">
        <f t="shared" si="10"/>
        <v>January</v>
      </c>
      <c r="B149" s="242">
        <f t="shared" si="11"/>
        <v>0</v>
      </c>
      <c r="C149" s="261" t="str">
        <f t="shared" si="1"/>
        <v/>
      </c>
      <c r="D149" s="267">
        <f t="shared" si="2"/>
        <v>0</v>
      </c>
      <c r="E149" s="240">
        <f>IFERROR(__xludf.DUMMYFUNCTION("IF(REGEXMATCH(TEXT(A149, ""MMMM""), ""October|November|December""), $B$4, $B$5)"),0.78)</f>
        <v>0.78</v>
      </c>
      <c r="F149" s="266">
        <v>0.0</v>
      </c>
      <c r="G149" s="267">
        <f t="shared" si="3"/>
        <v>0</v>
      </c>
      <c r="H149" s="221"/>
      <c r="I149" s="280" t="str">
        <f t="shared" si="55"/>
        <v>May</v>
      </c>
      <c r="J149" s="275" t="s">
        <v>118</v>
      </c>
      <c r="K149" s="242">
        <f t="shared" si="56"/>
        <v>0</v>
      </c>
      <c r="L149" s="242">
        <f t="shared" si="53"/>
        <v>0</v>
      </c>
      <c r="M149" s="242">
        <f t="shared" si="57"/>
        <v>0</v>
      </c>
      <c r="N149" s="264" t="str">
        <f t="shared" si="6"/>
        <v/>
      </c>
      <c r="O149" s="261">
        <f t="shared" si="7"/>
        <v>0</v>
      </c>
      <c r="P149" s="271">
        <f t="shared" si="54"/>
        <v>6.9</v>
      </c>
      <c r="Q149" s="261">
        <f t="shared" si="9"/>
        <v>0</v>
      </c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</row>
    <row r="150">
      <c r="A150" s="260" t="str">
        <f t="shared" si="10"/>
        <v>February</v>
      </c>
      <c r="B150" s="242">
        <f t="shared" si="11"/>
        <v>0</v>
      </c>
      <c r="C150" s="261" t="str">
        <f t="shared" si="1"/>
        <v/>
      </c>
      <c r="D150" s="267">
        <f t="shared" si="2"/>
        <v>0</v>
      </c>
      <c r="E150" s="240">
        <f>IFERROR(__xludf.DUMMYFUNCTION("IF(REGEXMATCH(TEXT(A150, ""MMMM""), ""October|November|December""), $B$4, $B$5)"),0.78)</f>
        <v>0.78</v>
      </c>
      <c r="F150" s="266">
        <v>0.0</v>
      </c>
      <c r="G150" s="267">
        <f t="shared" si="3"/>
        <v>0</v>
      </c>
      <c r="H150" s="221"/>
      <c r="I150" s="280" t="str">
        <f t="shared" si="55"/>
        <v>June</v>
      </c>
      <c r="J150" s="275" t="s">
        <v>118</v>
      </c>
      <c r="K150" s="242">
        <f t="shared" si="56"/>
        <v>0</v>
      </c>
      <c r="L150" s="242">
        <f t="shared" si="53"/>
        <v>0</v>
      </c>
      <c r="M150" s="242">
        <f t="shared" si="57"/>
        <v>0</v>
      </c>
      <c r="N150" s="264" t="str">
        <f t="shared" si="6"/>
        <v/>
      </c>
      <c r="O150" s="261">
        <f t="shared" si="7"/>
        <v>0</v>
      </c>
      <c r="P150" s="271">
        <f t="shared" si="54"/>
        <v>6.9</v>
      </c>
      <c r="Q150" s="261">
        <f t="shared" si="9"/>
        <v>0</v>
      </c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</row>
    <row r="151">
      <c r="A151" s="260" t="str">
        <f t="shared" si="10"/>
        <v>March</v>
      </c>
      <c r="B151" s="242">
        <f t="shared" si="11"/>
        <v>0</v>
      </c>
      <c r="C151" s="261" t="str">
        <f t="shared" si="1"/>
        <v/>
      </c>
      <c r="D151" s="267">
        <f t="shared" si="2"/>
        <v>0</v>
      </c>
      <c r="E151" s="240">
        <f>IFERROR(__xludf.DUMMYFUNCTION("IF(REGEXMATCH(TEXT(A151, ""MMMM""), ""October|November|December""), $B$4, $B$5)"),0.78)</f>
        <v>0.78</v>
      </c>
      <c r="F151" s="266">
        <v>0.0</v>
      </c>
      <c r="G151" s="267">
        <f t="shared" si="3"/>
        <v>0</v>
      </c>
      <c r="H151" s="221"/>
      <c r="I151" s="280" t="str">
        <f t="shared" si="55"/>
        <v>July</v>
      </c>
      <c r="J151" s="275" t="s">
        <v>118</v>
      </c>
      <c r="K151" s="242">
        <f t="shared" si="56"/>
        <v>0</v>
      </c>
      <c r="L151" s="242">
        <f t="shared" si="53"/>
        <v>0</v>
      </c>
      <c r="M151" s="242">
        <f t="shared" si="57"/>
        <v>0</v>
      </c>
      <c r="N151" s="264" t="str">
        <f t="shared" si="6"/>
        <v/>
      </c>
      <c r="O151" s="261">
        <f t="shared" si="7"/>
        <v>0</v>
      </c>
      <c r="P151" s="271">
        <f t="shared" si="54"/>
        <v>6.9</v>
      </c>
      <c r="Q151" s="261">
        <f t="shared" si="9"/>
        <v>0</v>
      </c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</row>
    <row r="152">
      <c r="A152" s="260" t="str">
        <f t="shared" si="10"/>
        <v>April</v>
      </c>
      <c r="B152" s="242">
        <f t="shared" si="11"/>
        <v>0</v>
      </c>
      <c r="C152" s="261" t="str">
        <f t="shared" si="1"/>
        <v/>
      </c>
      <c r="D152" s="267">
        <f t="shared" si="2"/>
        <v>0</v>
      </c>
      <c r="E152" s="240">
        <f>IFERROR(__xludf.DUMMYFUNCTION("IF(REGEXMATCH(TEXT(A152, ""MMMM""), ""October|November|December""), $B$4, $B$5)"),0.78)</f>
        <v>0.78</v>
      </c>
      <c r="F152" s="266">
        <v>0.0</v>
      </c>
      <c r="G152" s="267">
        <f t="shared" si="3"/>
        <v>0</v>
      </c>
      <c r="H152" s="221"/>
      <c r="I152" s="280" t="str">
        <f t="shared" si="55"/>
        <v>August</v>
      </c>
      <c r="J152" s="275" t="s">
        <v>118</v>
      </c>
      <c r="K152" s="242">
        <f t="shared" si="56"/>
        <v>0</v>
      </c>
      <c r="L152" s="242">
        <f t="shared" si="53"/>
        <v>0</v>
      </c>
      <c r="M152" s="242">
        <f t="shared" si="57"/>
        <v>0</v>
      </c>
      <c r="N152" s="264" t="str">
        <f t="shared" si="6"/>
        <v/>
      </c>
      <c r="O152" s="261">
        <f t="shared" si="7"/>
        <v>0</v>
      </c>
      <c r="P152" s="271">
        <f t="shared" si="54"/>
        <v>6.9</v>
      </c>
      <c r="Q152" s="261">
        <f t="shared" si="9"/>
        <v>0</v>
      </c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</row>
    <row r="153">
      <c r="A153" s="260" t="str">
        <f t="shared" si="10"/>
        <v>May</v>
      </c>
      <c r="B153" s="242">
        <f t="shared" si="11"/>
        <v>0</v>
      </c>
      <c r="C153" s="261" t="str">
        <f t="shared" si="1"/>
        <v/>
      </c>
      <c r="D153" s="267">
        <f t="shared" si="2"/>
        <v>0</v>
      </c>
      <c r="E153" s="240">
        <f>IFERROR(__xludf.DUMMYFUNCTION("IF(REGEXMATCH(TEXT(A153, ""MMMM""), ""October|November|December""), $B$4, $B$5)"),0.78)</f>
        <v>0.78</v>
      </c>
      <c r="F153" s="266">
        <v>0.0</v>
      </c>
      <c r="G153" s="267">
        <f t="shared" si="3"/>
        <v>0</v>
      </c>
      <c r="H153" s="221"/>
      <c r="I153" s="280" t="str">
        <f t="shared" si="55"/>
        <v>September</v>
      </c>
      <c r="J153" s="275" t="s">
        <v>118</v>
      </c>
      <c r="K153" s="242">
        <f t="shared" si="56"/>
        <v>0</v>
      </c>
      <c r="L153" s="242">
        <f t="shared" si="53"/>
        <v>0</v>
      </c>
      <c r="M153" s="242">
        <f t="shared" si="57"/>
        <v>0</v>
      </c>
      <c r="N153" s="264" t="str">
        <f t="shared" si="6"/>
        <v/>
      </c>
      <c r="O153" s="261">
        <f t="shared" si="7"/>
        <v>0</v>
      </c>
      <c r="P153" s="271">
        <f t="shared" si="54"/>
        <v>6.9</v>
      </c>
      <c r="Q153" s="261">
        <f t="shared" si="9"/>
        <v>0</v>
      </c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</row>
    <row r="154">
      <c r="A154" s="260" t="str">
        <f t="shared" si="10"/>
        <v>June</v>
      </c>
      <c r="B154" s="242">
        <f t="shared" si="11"/>
        <v>0</v>
      </c>
      <c r="C154" s="261" t="str">
        <f t="shared" si="1"/>
        <v/>
      </c>
      <c r="D154" s="267">
        <f t="shared" si="2"/>
        <v>0</v>
      </c>
      <c r="E154" s="240">
        <f>IFERROR(__xludf.DUMMYFUNCTION("IF(REGEXMATCH(TEXT(A154, ""MMMM""), ""October|November|December""), $B$4, $B$5)"),0.78)</f>
        <v>0.78</v>
      </c>
      <c r="F154" s="266">
        <v>0.0</v>
      </c>
      <c r="G154" s="267">
        <f t="shared" si="3"/>
        <v>0</v>
      </c>
      <c r="H154" s="221"/>
      <c r="I154" s="280" t="str">
        <f t="shared" si="55"/>
        <v>October</v>
      </c>
      <c r="J154" s="275" t="s">
        <v>118</v>
      </c>
      <c r="K154" s="242">
        <f t="shared" si="56"/>
        <v>0</v>
      </c>
      <c r="L154" s="242">
        <f t="shared" si="53"/>
        <v>0</v>
      </c>
      <c r="M154" s="242">
        <f t="shared" si="57"/>
        <v>0</v>
      </c>
      <c r="N154" s="264" t="str">
        <f t="shared" si="6"/>
        <v/>
      </c>
      <c r="O154" s="261">
        <f t="shared" si="7"/>
        <v>0</v>
      </c>
      <c r="P154" s="271">
        <f t="shared" si="54"/>
        <v>6.9</v>
      </c>
      <c r="Q154" s="261">
        <f t="shared" si="9"/>
        <v>0</v>
      </c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</row>
    <row r="155">
      <c r="A155" s="260" t="str">
        <f t="shared" si="10"/>
        <v>July</v>
      </c>
      <c r="B155" s="242">
        <f t="shared" si="11"/>
        <v>0</v>
      </c>
      <c r="C155" s="261" t="str">
        <f t="shared" si="1"/>
        <v/>
      </c>
      <c r="D155" s="267">
        <f t="shared" si="2"/>
        <v>0</v>
      </c>
      <c r="E155" s="240">
        <f>IFERROR(__xludf.DUMMYFUNCTION("IF(REGEXMATCH(TEXT(A155, ""MMMM""), ""October|November|December""), $B$4, $B$5)"),0.78)</f>
        <v>0.78</v>
      </c>
      <c r="F155" s="266">
        <v>0.0</v>
      </c>
      <c r="G155" s="267">
        <f t="shared" si="3"/>
        <v>0</v>
      </c>
      <c r="H155" s="221"/>
      <c r="I155" s="280" t="str">
        <f t="shared" si="55"/>
        <v>November</v>
      </c>
      <c r="J155" s="275" t="s">
        <v>118</v>
      </c>
      <c r="K155" s="242">
        <f t="shared" si="56"/>
        <v>0</v>
      </c>
      <c r="L155" s="242">
        <f t="shared" si="53"/>
        <v>0</v>
      </c>
      <c r="M155" s="242">
        <f t="shared" si="57"/>
        <v>0</v>
      </c>
      <c r="N155" s="264" t="str">
        <f t="shared" si="6"/>
        <v/>
      </c>
      <c r="O155" s="261">
        <f t="shared" si="7"/>
        <v>0</v>
      </c>
      <c r="P155" s="271">
        <f t="shared" si="54"/>
        <v>6.9</v>
      </c>
      <c r="Q155" s="261">
        <f t="shared" si="9"/>
        <v>0</v>
      </c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</row>
    <row r="156">
      <c r="A156" s="260" t="str">
        <f t="shared" si="10"/>
        <v>August</v>
      </c>
      <c r="B156" s="242">
        <f t="shared" si="11"/>
        <v>0</v>
      </c>
      <c r="C156" s="261" t="str">
        <f t="shared" si="1"/>
        <v/>
      </c>
      <c r="D156" s="267">
        <f t="shared" si="2"/>
        <v>0</v>
      </c>
      <c r="E156" s="240">
        <f>IFERROR(__xludf.DUMMYFUNCTION("IF(REGEXMATCH(TEXT(A156, ""MMMM""), ""October|November|December""), $B$4, $B$5)"),0.78)</f>
        <v>0.78</v>
      </c>
      <c r="F156" s="266">
        <v>0.0</v>
      </c>
      <c r="G156" s="267">
        <f t="shared" si="3"/>
        <v>0</v>
      </c>
      <c r="H156" s="221"/>
      <c r="I156" s="280" t="str">
        <f t="shared" si="55"/>
        <v>December</v>
      </c>
      <c r="J156" s="275" t="s">
        <v>118</v>
      </c>
      <c r="K156" s="242">
        <f t="shared" si="56"/>
        <v>0</v>
      </c>
      <c r="L156" s="242">
        <f t="shared" si="53"/>
        <v>0</v>
      </c>
      <c r="M156" s="242">
        <f t="shared" si="57"/>
        <v>0</v>
      </c>
      <c r="N156" s="264" t="str">
        <f t="shared" si="6"/>
        <v/>
      </c>
      <c r="O156" s="261">
        <f t="shared" si="7"/>
        <v>0</v>
      </c>
      <c r="P156" s="271">
        <f t="shared" si="54"/>
        <v>6.9</v>
      </c>
      <c r="Q156" s="261">
        <f t="shared" si="9"/>
        <v>0</v>
      </c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</row>
    <row r="157">
      <c r="A157" s="260" t="str">
        <f t="shared" si="10"/>
        <v>September</v>
      </c>
      <c r="B157" s="242">
        <f t="shared" si="11"/>
        <v>0</v>
      </c>
      <c r="C157" s="261" t="str">
        <f t="shared" si="1"/>
        <v/>
      </c>
      <c r="D157" s="267">
        <f t="shared" si="2"/>
        <v>0</v>
      </c>
      <c r="E157" s="240">
        <f>IFERROR(__xludf.DUMMYFUNCTION("IF(REGEXMATCH(TEXT(A157, ""MMMM""), ""October|November|December""), $B$4, $B$5)"),0.78)</f>
        <v>0.78</v>
      </c>
      <c r="F157" s="266">
        <v>0.0</v>
      </c>
      <c r="G157" s="267">
        <f t="shared" si="3"/>
        <v>0</v>
      </c>
      <c r="H157" s="221"/>
      <c r="I157" s="280" t="str">
        <f t="shared" si="55"/>
        <v>January</v>
      </c>
      <c r="J157" s="275" t="s">
        <v>118</v>
      </c>
      <c r="K157" s="242">
        <f t="shared" si="56"/>
        <v>0</v>
      </c>
      <c r="L157" s="242">
        <f t="shared" si="53"/>
        <v>0</v>
      </c>
      <c r="M157" s="242">
        <f t="shared" si="57"/>
        <v>0</v>
      </c>
      <c r="N157" s="264" t="str">
        <f t="shared" si="6"/>
        <v/>
      </c>
      <c r="O157" s="261">
        <f t="shared" si="7"/>
        <v>0</v>
      </c>
      <c r="P157" s="271">
        <f t="shared" si="54"/>
        <v>6.9</v>
      </c>
      <c r="Q157" s="261">
        <f t="shared" si="9"/>
        <v>0</v>
      </c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</row>
    <row r="158">
      <c r="A158" s="260" t="str">
        <f t="shared" si="10"/>
        <v>October</v>
      </c>
      <c r="B158" s="242">
        <f t="shared" si="11"/>
        <v>0</v>
      </c>
      <c r="C158" s="261" t="str">
        <f t="shared" si="1"/>
        <v/>
      </c>
      <c r="D158" s="267">
        <f t="shared" si="2"/>
        <v>0</v>
      </c>
      <c r="E158" s="240">
        <f>IFERROR(__xludf.DUMMYFUNCTION("IF(REGEXMATCH(TEXT(A158, ""MMMM""), ""October|November|December""), $B$4, $B$5)"),2.4)</f>
        <v>2.4</v>
      </c>
      <c r="F158" s="266">
        <v>0.0</v>
      </c>
      <c r="G158" s="267">
        <f t="shared" si="3"/>
        <v>0</v>
      </c>
      <c r="H158" s="221"/>
      <c r="I158" s="280" t="str">
        <f t="shared" si="55"/>
        <v>February</v>
      </c>
      <c r="J158" s="275" t="s">
        <v>118</v>
      </c>
      <c r="K158" s="242">
        <f t="shared" si="56"/>
        <v>0</v>
      </c>
      <c r="L158" s="242">
        <f t="shared" si="53"/>
        <v>0</v>
      </c>
      <c r="M158" s="242">
        <f t="shared" si="57"/>
        <v>0</v>
      </c>
      <c r="N158" s="264" t="str">
        <f t="shared" si="6"/>
        <v/>
      </c>
      <c r="O158" s="261">
        <f t="shared" si="7"/>
        <v>0</v>
      </c>
      <c r="P158" s="271">
        <f t="shared" si="54"/>
        <v>6.9</v>
      </c>
      <c r="Q158" s="261">
        <f t="shared" si="9"/>
        <v>0</v>
      </c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</row>
    <row r="159">
      <c r="A159" s="260" t="str">
        <f t="shared" si="10"/>
        <v>November</v>
      </c>
      <c r="B159" s="242">
        <f t="shared" si="11"/>
        <v>0</v>
      </c>
      <c r="C159" s="261" t="str">
        <f t="shared" si="1"/>
        <v/>
      </c>
      <c r="D159" s="267">
        <f t="shared" si="2"/>
        <v>0</v>
      </c>
      <c r="E159" s="240">
        <f>IFERROR(__xludf.DUMMYFUNCTION("IF(REGEXMATCH(TEXT(A159, ""MMMM""), ""October|November|December""), $B$4, $B$5)"),2.4)</f>
        <v>2.4</v>
      </c>
      <c r="F159" s="266">
        <v>0.0</v>
      </c>
      <c r="G159" s="267">
        <f t="shared" si="3"/>
        <v>0</v>
      </c>
      <c r="H159" s="221"/>
      <c r="I159" s="280" t="str">
        <f t="shared" si="55"/>
        <v>March</v>
      </c>
      <c r="J159" s="275" t="s">
        <v>118</v>
      </c>
      <c r="K159" s="242">
        <f t="shared" si="56"/>
        <v>0</v>
      </c>
      <c r="L159" s="242">
        <f t="shared" si="53"/>
        <v>0</v>
      </c>
      <c r="M159" s="242">
        <f t="shared" si="57"/>
        <v>0</v>
      </c>
      <c r="N159" s="264" t="str">
        <f t="shared" si="6"/>
        <v/>
      </c>
      <c r="O159" s="261">
        <f t="shared" si="7"/>
        <v>0</v>
      </c>
      <c r="P159" s="271">
        <f t="shared" si="54"/>
        <v>6.9</v>
      </c>
      <c r="Q159" s="261">
        <f t="shared" si="9"/>
        <v>0</v>
      </c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</row>
    <row r="160">
      <c r="A160" s="260" t="str">
        <f t="shared" si="10"/>
        <v>December</v>
      </c>
      <c r="B160" s="242">
        <f t="shared" si="11"/>
        <v>0</v>
      </c>
      <c r="C160" s="261" t="str">
        <f t="shared" si="1"/>
        <v/>
      </c>
      <c r="D160" s="267">
        <f t="shared" si="2"/>
        <v>0</v>
      </c>
      <c r="E160" s="240">
        <f>IFERROR(__xludf.DUMMYFUNCTION("IF(REGEXMATCH(TEXT(A160, ""MMMM""), ""October|November|December""), $B$4, $B$5)"),2.4)</f>
        <v>2.4</v>
      </c>
      <c r="F160" s="266">
        <v>0.0</v>
      </c>
      <c r="G160" s="267">
        <f t="shared" si="3"/>
        <v>0</v>
      </c>
      <c r="H160" s="221"/>
      <c r="I160" s="280" t="str">
        <f t="shared" si="55"/>
        <v>April</v>
      </c>
      <c r="J160" s="275" t="s">
        <v>118</v>
      </c>
      <c r="K160" s="242">
        <f t="shared" si="56"/>
        <v>0</v>
      </c>
      <c r="L160" s="242">
        <f t="shared" si="53"/>
        <v>0</v>
      </c>
      <c r="M160" s="242">
        <f t="shared" si="57"/>
        <v>0</v>
      </c>
      <c r="N160" s="264" t="str">
        <f t="shared" si="6"/>
        <v/>
      </c>
      <c r="O160" s="261">
        <f t="shared" si="7"/>
        <v>0</v>
      </c>
      <c r="P160" s="271">
        <f t="shared" si="54"/>
        <v>6.9</v>
      </c>
      <c r="Q160" s="261">
        <f t="shared" si="9"/>
        <v>0</v>
      </c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</row>
    <row r="161">
      <c r="A161" s="260" t="str">
        <f t="shared" si="10"/>
        <v>January</v>
      </c>
      <c r="B161" s="242">
        <f t="shared" si="11"/>
        <v>0</v>
      </c>
      <c r="C161" s="261" t="str">
        <f t="shared" si="1"/>
        <v/>
      </c>
      <c r="D161" s="267">
        <f t="shared" si="2"/>
        <v>0</v>
      </c>
      <c r="E161" s="240">
        <f>IFERROR(__xludf.DUMMYFUNCTION("IF(REGEXMATCH(TEXT(A161, ""MMMM""), ""October|November|December""), $B$4, $B$5)"),0.78)</f>
        <v>0.78</v>
      </c>
      <c r="F161" s="266">
        <v>0.0</v>
      </c>
      <c r="G161" s="267">
        <f t="shared" si="3"/>
        <v>0</v>
      </c>
      <c r="H161" s="221"/>
      <c r="I161" s="280" t="str">
        <f t="shared" si="55"/>
        <v>May</v>
      </c>
      <c r="J161" s="275" t="s">
        <v>118</v>
      </c>
      <c r="K161" s="242">
        <f t="shared" si="56"/>
        <v>0</v>
      </c>
      <c r="L161" s="242">
        <f t="shared" si="53"/>
        <v>0</v>
      </c>
      <c r="M161" s="242">
        <f t="shared" si="57"/>
        <v>0</v>
      </c>
      <c r="N161" s="264" t="str">
        <f t="shared" si="6"/>
        <v/>
      </c>
      <c r="O161" s="261">
        <f t="shared" si="7"/>
        <v>0</v>
      </c>
      <c r="P161" s="271">
        <f t="shared" si="54"/>
        <v>6.9</v>
      </c>
      <c r="Q161" s="261">
        <f t="shared" si="9"/>
        <v>0</v>
      </c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</row>
    <row r="162">
      <c r="A162" s="260" t="str">
        <f t="shared" si="10"/>
        <v>February</v>
      </c>
      <c r="B162" s="242">
        <f t="shared" si="11"/>
        <v>0</v>
      </c>
      <c r="C162" s="261" t="str">
        <f t="shared" si="1"/>
        <v/>
      </c>
      <c r="D162" s="267">
        <f t="shared" si="2"/>
        <v>0</v>
      </c>
      <c r="E162" s="240">
        <f>IFERROR(__xludf.DUMMYFUNCTION("IF(REGEXMATCH(TEXT(A162, ""MMMM""), ""October|November|December""), $B$4, $B$5)"),0.78)</f>
        <v>0.78</v>
      </c>
      <c r="F162" s="266">
        <v>0.0</v>
      </c>
      <c r="G162" s="267">
        <f t="shared" si="3"/>
        <v>0</v>
      </c>
      <c r="H162" s="221"/>
      <c r="I162" s="280" t="str">
        <f t="shared" si="55"/>
        <v>June</v>
      </c>
      <c r="J162" s="275" t="s">
        <v>118</v>
      </c>
      <c r="K162" s="242">
        <f t="shared" si="56"/>
        <v>0</v>
      </c>
      <c r="L162" s="242">
        <f t="shared" si="53"/>
        <v>0</v>
      </c>
      <c r="M162" s="242">
        <f t="shared" si="57"/>
        <v>0</v>
      </c>
      <c r="N162" s="264" t="str">
        <f t="shared" si="6"/>
        <v/>
      </c>
      <c r="O162" s="261">
        <f t="shared" si="7"/>
        <v>0</v>
      </c>
      <c r="P162" s="271">
        <f t="shared" si="54"/>
        <v>6.9</v>
      </c>
      <c r="Q162" s="261">
        <f t="shared" si="9"/>
        <v>0</v>
      </c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</row>
    <row r="163">
      <c r="A163" s="260" t="str">
        <f t="shared" si="10"/>
        <v>March</v>
      </c>
      <c r="B163" s="242">
        <f t="shared" si="11"/>
        <v>0</v>
      </c>
      <c r="C163" s="261" t="str">
        <f t="shared" si="1"/>
        <v/>
      </c>
      <c r="D163" s="267">
        <f t="shared" si="2"/>
        <v>0</v>
      </c>
      <c r="E163" s="240">
        <f>IFERROR(__xludf.DUMMYFUNCTION("IF(REGEXMATCH(TEXT(A163, ""MMMM""), ""October|November|December""), $B$4, $B$5)"),0.78)</f>
        <v>0.78</v>
      </c>
      <c r="F163" s="266">
        <v>0.0</v>
      </c>
      <c r="G163" s="267">
        <f t="shared" si="3"/>
        <v>0</v>
      </c>
      <c r="H163" s="221"/>
      <c r="I163" s="280" t="str">
        <f t="shared" si="55"/>
        <v>July</v>
      </c>
      <c r="J163" s="275" t="s">
        <v>118</v>
      </c>
      <c r="K163" s="242">
        <f t="shared" si="56"/>
        <v>0</v>
      </c>
      <c r="L163" s="242">
        <f t="shared" si="53"/>
        <v>0</v>
      </c>
      <c r="M163" s="242">
        <f t="shared" si="57"/>
        <v>0</v>
      </c>
      <c r="N163" s="264" t="str">
        <f t="shared" si="6"/>
        <v/>
      </c>
      <c r="O163" s="261">
        <f t="shared" si="7"/>
        <v>0</v>
      </c>
      <c r="P163" s="271">
        <f t="shared" si="54"/>
        <v>6.9</v>
      </c>
      <c r="Q163" s="261">
        <f t="shared" si="9"/>
        <v>0</v>
      </c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</row>
    <row r="164">
      <c r="A164" s="260" t="str">
        <f t="shared" si="10"/>
        <v>April</v>
      </c>
      <c r="B164" s="242">
        <f t="shared" si="11"/>
        <v>0</v>
      </c>
      <c r="C164" s="261" t="str">
        <f t="shared" si="1"/>
        <v/>
      </c>
      <c r="D164" s="267">
        <f t="shared" si="2"/>
        <v>0</v>
      </c>
      <c r="E164" s="240">
        <f>IFERROR(__xludf.DUMMYFUNCTION("IF(REGEXMATCH(TEXT(A164, ""MMMM""), ""October|November|December""), $B$4, $B$5)"),0.78)</f>
        <v>0.78</v>
      </c>
      <c r="F164" s="266">
        <v>0.0</v>
      </c>
      <c r="G164" s="267">
        <f t="shared" si="3"/>
        <v>0</v>
      </c>
      <c r="H164" s="221"/>
      <c r="I164" s="280" t="str">
        <f t="shared" si="55"/>
        <v>August</v>
      </c>
      <c r="J164" s="275" t="s">
        <v>118</v>
      </c>
      <c r="K164" s="242">
        <f t="shared" si="56"/>
        <v>0</v>
      </c>
      <c r="L164" s="242">
        <f t="shared" si="53"/>
        <v>0</v>
      </c>
      <c r="M164" s="242">
        <f t="shared" si="57"/>
        <v>0</v>
      </c>
      <c r="N164" s="264" t="str">
        <f t="shared" si="6"/>
        <v/>
      </c>
      <c r="O164" s="261">
        <f t="shared" si="7"/>
        <v>0</v>
      </c>
      <c r="P164" s="271">
        <f t="shared" si="54"/>
        <v>6.9</v>
      </c>
      <c r="Q164" s="261">
        <f t="shared" si="9"/>
        <v>0</v>
      </c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</row>
    <row r="165">
      <c r="A165" s="260" t="str">
        <f t="shared" si="10"/>
        <v>May</v>
      </c>
      <c r="B165" s="242">
        <f t="shared" si="11"/>
        <v>0</v>
      </c>
      <c r="C165" s="261" t="str">
        <f t="shared" si="1"/>
        <v/>
      </c>
      <c r="D165" s="267">
        <f t="shared" si="2"/>
        <v>0</v>
      </c>
      <c r="E165" s="240">
        <f>IFERROR(__xludf.DUMMYFUNCTION("IF(REGEXMATCH(TEXT(A165, ""MMMM""), ""October|November|December""), $B$4, $B$5)"),0.78)</f>
        <v>0.78</v>
      </c>
      <c r="F165" s="266">
        <v>0.0</v>
      </c>
      <c r="G165" s="267">
        <f t="shared" si="3"/>
        <v>0</v>
      </c>
      <c r="H165" s="221"/>
      <c r="I165" s="280" t="str">
        <f t="shared" si="55"/>
        <v>September</v>
      </c>
      <c r="J165" s="275" t="s">
        <v>118</v>
      </c>
      <c r="K165" s="242">
        <f t="shared" si="56"/>
        <v>0</v>
      </c>
      <c r="L165" s="242">
        <f t="shared" si="53"/>
        <v>0</v>
      </c>
      <c r="M165" s="242">
        <f t="shared" si="57"/>
        <v>0</v>
      </c>
      <c r="N165" s="264" t="str">
        <f t="shared" si="6"/>
        <v/>
      </c>
      <c r="O165" s="261">
        <f t="shared" si="7"/>
        <v>0</v>
      </c>
      <c r="P165" s="271">
        <f t="shared" si="54"/>
        <v>6.9</v>
      </c>
      <c r="Q165" s="261">
        <f t="shared" si="9"/>
        <v>0</v>
      </c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</row>
    <row r="166">
      <c r="A166" s="260" t="str">
        <f t="shared" si="10"/>
        <v>June</v>
      </c>
      <c r="B166" s="242">
        <f t="shared" si="11"/>
        <v>0</v>
      </c>
      <c r="C166" s="261" t="str">
        <f t="shared" si="1"/>
        <v/>
      </c>
      <c r="D166" s="267">
        <f t="shared" si="2"/>
        <v>0</v>
      </c>
      <c r="E166" s="240">
        <f>IFERROR(__xludf.DUMMYFUNCTION("IF(REGEXMATCH(TEXT(A166, ""MMMM""), ""October|November|December""), $B$4, $B$5)"),0.78)</f>
        <v>0.78</v>
      </c>
      <c r="F166" s="266">
        <v>0.0</v>
      </c>
      <c r="G166" s="267">
        <f t="shared" si="3"/>
        <v>0</v>
      </c>
      <c r="H166" s="221"/>
      <c r="I166" s="280" t="str">
        <f t="shared" si="55"/>
        <v>October</v>
      </c>
      <c r="J166" s="275" t="s">
        <v>118</v>
      </c>
      <c r="K166" s="242">
        <f t="shared" si="56"/>
        <v>0</v>
      </c>
      <c r="L166" s="242">
        <f t="shared" si="53"/>
        <v>0</v>
      </c>
      <c r="M166" s="242">
        <f t="shared" si="57"/>
        <v>0</v>
      </c>
      <c r="N166" s="264" t="str">
        <f t="shared" si="6"/>
        <v/>
      </c>
      <c r="O166" s="261">
        <f t="shared" si="7"/>
        <v>0</v>
      </c>
      <c r="P166" s="271">
        <f t="shared" si="54"/>
        <v>6.9</v>
      </c>
      <c r="Q166" s="261">
        <f t="shared" si="9"/>
        <v>0</v>
      </c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</row>
    <row r="167">
      <c r="A167" s="260" t="str">
        <f t="shared" si="10"/>
        <v>July</v>
      </c>
      <c r="B167" s="242">
        <f t="shared" si="11"/>
        <v>0</v>
      </c>
      <c r="C167" s="261" t="str">
        <f t="shared" si="1"/>
        <v/>
      </c>
      <c r="D167" s="267">
        <f t="shared" si="2"/>
        <v>0</v>
      </c>
      <c r="E167" s="240">
        <f>IFERROR(__xludf.DUMMYFUNCTION("IF(REGEXMATCH(TEXT(A167, ""MMMM""), ""October|November|December""), $B$4, $B$5)"),0.78)</f>
        <v>0.78</v>
      </c>
      <c r="F167" s="266">
        <v>0.0</v>
      </c>
      <c r="G167" s="267">
        <f t="shared" si="3"/>
        <v>0</v>
      </c>
      <c r="H167" s="221"/>
      <c r="I167" s="280" t="str">
        <f t="shared" si="55"/>
        <v>November</v>
      </c>
      <c r="J167" s="275" t="s">
        <v>118</v>
      </c>
      <c r="K167" s="242">
        <f t="shared" si="56"/>
        <v>0</v>
      </c>
      <c r="L167" s="242">
        <f t="shared" si="53"/>
        <v>0</v>
      </c>
      <c r="M167" s="242">
        <f t="shared" si="57"/>
        <v>0</v>
      </c>
      <c r="N167" s="264" t="str">
        <f t="shared" si="6"/>
        <v/>
      </c>
      <c r="O167" s="261">
        <f t="shared" si="7"/>
        <v>0</v>
      </c>
      <c r="P167" s="271">
        <f t="shared" si="54"/>
        <v>6.9</v>
      </c>
      <c r="Q167" s="261">
        <f t="shared" si="9"/>
        <v>0</v>
      </c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</row>
    <row r="168">
      <c r="A168" s="260" t="str">
        <f t="shared" si="10"/>
        <v>August</v>
      </c>
      <c r="B168" s="242">
        <f t="shared" si="11"/>
        <v>0</v>
      </c>
      <c r="C168" s="261" t="str">
        <f t="shared" si="1"/>
        <v/>
      </c>
      <c r="D168" s="267">
        <f t="shared" si="2"/>
        <v>0</v>
      </c>
      <c r="E168" s="240">
        <f>IFERROR(__xludf.DUMMYFUNCTION("IF(REGEXMATCH(TEXT(A168, ""MMMM""), ""October|November|December""), $B$4, $B$5)"),0.78)</f>
        <v>0.78</v>
      </c>
      <c r="F168" s="266">
        <v>0.0</v>
      </c>
      <c r="G168" s="267">
        <f t="shared" si="3"/>
        <v>0</v>
      </c>
      <c r="H168" s="221"/>
      <c r="I168" s="280" t="str">
        <f t="shared" si="55"/>
        <v>December</v>
      </c>
      <c r="J168" s="275" t="s">
        <v>118</v>
      </c>
      <c r="K168" s="242">
        <f t="shared" si="56"/>
        <v>0</v>
      </c>
      <c r="L168" s="242">
        <f t="shared" si="53"/>
        <v>0</v>
      </c>
      <c r="M168" s="242">
        <f t="shared" si="57"/>
        <v>0</v>
      </c>
      <c r="N168" s="264" t="str">
        <f t="shared" si="6"/>
        <v/>
      </c>
      <c r="O168" s="261">
        <f t="shared" si="7"/>
        <v>0</v>
      </c>
      <c r="P168" s="271">
        <f t="shared" si="54"/>
        <v>6.9</v>
      </c>
      <c r="Q168" s="261">
        <f t="shared" si="9"/>
        <v>0</v>
      </c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</row>
    <row r="169">
      <c r="A169" s="260" t="str">
        <f t="shared" si="10"/>
        <v>September</v>
      </c>
      <c r="B169" s="242">
        <f t="shared" si="11"/>
        <v>0</v>
      </c>
      <c r="C169" s="261" t="str">
        <f t="shared" si="1"/>
        <v/>
      </c>
      <c r="D169" s="267">
        <f t="shared" si="2"/>
        <v>0</v>
      </c>
      <c r="E169" s="240">
        <f>IFERROR(__xludf.DUMMYFUNCTION("IF(REGEXMATCH(TEXT(A169, ""MMMM""), ""October|November|December""), $B$4, $B$5)"),0.78)</f>
        <v>0.78</v>
      </c>
      <c r="F169" s="266">
        <v>0.0</v>
      </c>
      <c r="G169" s="267">
        <f t="shared" si="3"/>
        <v>0</v>
      </c>
      <c r="H169" s="221"/>
      <c r="I169" s="280" t="str">
        <f t="shared" si="55"/>
        <v>January</v>
      </c>
      <c r="J169" s="275" t="s">
        <v>118</v>
      </c>
      <c r="K169" s="242">
        <f t="shared" si="56"/>
        <v>0</v>
      </c>
      <c r="L169" s="242">
        <f t="shared" si="53"/>
        <v>0</v>
      </c>
      <c r="M169" s="242">
        <f t="shared" si="57"/>
        <v>0</v>
      </c>
      <c r="N169" s="264" t="str">
        <f t="shared" si="6"/>
        <v/>
      </c>
      <c r="O169" s="261">
        <f t="shared" si="7"/>
        <v>0</v>
      </c>
      <c r="P169" s="271">
        <f t="shared" si="54"/>
        <v>6.9</v>
      </c>
      <c r="Q169" s="261">
        <f t="shared" si="9"/>
        <v>0</v>
      </c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</row>
    <row r="170">
      <c r="A170" s="260" t="str">
        <f t="shared" si="10"/>
        <v>October</v>
      </c>
      <c r="B170" s="242">
        <f t="shared" si="11"/>
        <v>0</v>
      </c>
      <c r="C170" s="261" t="str">
        <f t="shared" si="1"/>
        <v/>
      </c>
      <c r="D170" s="267">
        <f t="shared" si="2"/>
        <v>0</v>
      </c>
      <c r="E170" s="240">
        <f>IFERROR(__xludf.DUMMYFUNCTION("IF(REGEXMATCH(TEXT(A170, ""MMMM""), ""October|November|December""), $B$4, $B$5)"),2.4)</f>
        <v>2.4</v>
      </c>
      <c r="F170" s="266">
        <v>0.0</v>
      </c>
      <c r="G170" s="267">
        <f t="shared" si="3"/>
        <v>0</v>
      </c>
      <c r="H170" s="221"/>
      <c r="I170" s="280" t="str">
        <f t="shared" si="55"/>
        <v>February</v>
      </c>
      <c r="J170" s="275" t="s">
        <v>118</v>
      </c>
      <c r="K170" s="242">
        <f t="shared" si="56"/>
        <v>0</v>
      </c>
      <c r="L170" s="242">
        <f t="shared" si="53"/>
        <v>0</v>
      </c>
      <c r="M170" s="242">
        <f t="shared" si="57"/>
        <v>0</v>
      </c>
      <c r="N170" s="264" t="str">
        <f t="shared" si="6"/>
        <v/>
      </c>
      <c r="O170" s="261">
        <f t="shared" si="7"/>
        <v>0</v>
      </c>
      <c r="P170" s="271">
        <f t="shared" si="54"/>
        <v>6.9</v>
      </c>
      <c r="Q170" s="261">
        <f t="shared" si="9"/>
        <v>0</v>
      </c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</row>
    <row r="171">
      <c r="A171" s="260" t="str">
        <f t="shared" si="10"/>
        <v>November</v>
      </c>
      <c r="B171" s="242">
        <f t="shared" si="11"/>
        <v>0</v>
      </c>
      <c r="C171" s="261" t="str">
        <f t="shared" si="1"/>
        <v/>
      </c>
      <c r="D171" s="267">
        <f t="shared" si="2"/>
        <v>0</v>
      </c>
      <c r="E171" s="240">
        <f>IFERROR(__xludf.DUMMYFUNCTION("IF(REGEXMATCH(TEXT(A171, ""MMMM""), ""October|November|December""), $B$4, $B$5)"),2.4)</f>
        <v>2.4</v>
      </c>
      <c r="F171" s="266">
        <v>0.0</v>
      </c>
      <c r="G171" s="267">
        <f t="shared" si="3"/>
        <v>0</v>
      </c>
      <c r="H171" s="221"/>
      <c r="I171" s="280" t="str">
        <f t="shared" si="55"/>
        <v>March</v>
      </c>
      <c r="J171" s="275" t="s">
        <v>118</v>
      </c>
      <c r="K171" s="242">
        <f t="shared" si="56"/>
        <v>0</v>
      </c>
      <c r="L171" s="242">
        <f t="shared" si="53"/>
        <v>0</v>
      </c>
      <c r="M171" s="242">
        <f t="shared" si="57"/>
        <v>0</v>
      </c>
      <c r="N171" s="264" t="str">
        <f t="shared" si="6"/>
        <v/>
      </c>
      <c r="O171" s="261">
        <f t="shared" si="7"/>
        <v>0</v>
      </c>
      <c r="P171" s="271">
        <f t="shared" si="54"/>
        <v>6.9</v>
      </c>
      <c r="Q171" s="261">
        <f t="shared" si="9"/>
        <v>0</v>
      </c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</row>
    <row r="172">
      <c r="A172" s="260" t="str">
        <f t="shared" si="10"/>
        <v>December</v>
      </c>
      <c r="B172" s="242">
        <f t="shared" si="11"/>
        <v>0</v>
      </c>
      <c r="C172" s="261" t="str">
        <f t="shared" si="1"/>
        <v/>
      </c>
      <c r="D172" s="267">
        <f t="shared" si="2"/>
        <v>0</v>
      </c>
      <c r="E172" s="240">
        <f>IFERROR(__xludf.DUMMYFUNCTION("IF(REGEXMATCH(TEXT(A172, ""MMMM""), ""October|November|December""), $B$4, $B$5)"),2.4)</f>
        <v>2.4</v>
      </c>
      <c r="F172" s="266">
        <v>0.0</v>
      </c>
      <c r="G172" s="267">
        <f t="shared" si="3"/>
        <v>0</v>
      </c>
      <c r="H172" s="221"/>
      <c r="I172" s="280" t="str">
        <f t="shared" si="55"/>
        <v>April</v>
      </c>
      <c r="J172" s="275" t="s">
        <v>118</v>
      </c>
      <c r="K172" s="242">
        <f t="shared" si="56"/>
        <v>0</v>
      </c>
      <c r="L172" s="242">
        <f t="shared" si="53"/>
        <v>0</v>
      </c>
      <c r="M172" s="242">
        <f t="shared" si="57"/>
        <v>0</v>
      </c>
      <c r="N172" s="264" t="str">
        <f t="shared" si="6"/>
        <v/>
      </c>
      <c r="O172" s="261">
        <f t="shared" si="7"/>
        <v>0</v>
      </c>
      <c r="P172" s="271">
        <f t="shared" si="54"/>
        <v>6.9</v>
      </c>
      <c r="Q172" s="261">
        <f t="shared" si="9"/>
        <v>0</v>
      </c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</row>
    <row r="173">
      <c r="A173" s="260" t="str">
        <f t="shared" si="10"/>
        <v>January</v>
      </c>
      <c r="B173" s="242">
        <f t="shared" si="11"/>
        <v>0</v>
      </c>
      <c r="C173" s="261" t="str">
        <f t="shared" si="1"/>
        <v/>
      </c>
      <c r="D173" s="267">
        <f t="shared" si="2"/>
        <v>0</v>
      </c>
      <c r="E173" s="240">
        <f>IFERROR(__xludf.DUMMYFUNCTION("IF(REGEXMATCH(TEXT(A173, ""MMMM""), ""October|November|December""), $B$4, $B$5)"),0.78)</f>
        <v>0.78</v>
      </c>
      <c r="F173" s="266">
        <v>0.0</v>
      </c>
      <c r="G173" s="267">
        <f t="shared" si="3"/>
        <v>0</v>
      </c>
      <c r="H173" s="221"/>
      <c r="I173" s="280" t="str">
        <f t="shared" si="55"/>
        <v>May</v>
      </c>
      <c r="J173" s="275" t="s">
        <v>118</v>
      </c>
      <c r="K173" s="242">
        <f t="shared" si="56"/>
        <v>0</v>
      </c>
      <c r="L173" s="242">
        <f t="shared" si="53"/>
        <v>0</v>
      </c>
      <c r="M173" s="242">
        <f t="shared" si="57"/>
        <v>0</v>
      </c>
      <c r="N173" s="264" t="str">
        <f t="shared" si="6"/>
        <v/>
      </c>
      <c r="O173" s="261">
        <f t="shared" si="7"/>
        <v>0</v>
      </c>
      <c r="P173" s="271">
        <f t="shared" si="54"/>
        <v>6.9</v>
      </c>
      <c r="Q173" s="261">
        <f t="shared" si="9"/>
        <v>0</v>
      </c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</row>
    <row r="174">
      <c r="A174" s="260" t="str">
        <f t="shared" si="10"/>
        <v>February</v>
      </c>
      <c r="B174" s="242">
        <f t="shared" si="11"/>
        <v>0</v>
      </c>
      <c r="C174" s="261" t="str">
        <f t="shared" si="1"/>
        <v/>
      </c>
      <c r="D174" s="267">
        <f t="shared" si="2"/>
        <v>0</v>
      </c>
      <c r="E174" s="240">
        <f>IFERROR(__xludf.DUMMYFUNCTION("IF(REGEXMATCH(TEXT(A174, ""MMMM""), ""October|November|December""), $B$4, $B$5)"),0.78)</f>
        <v>0.78</v>
      </c>
      <c r="F174" s="266">
        <v>0.0</v>
      </c>
      <c r="G174" s="267">
        <f t="shared" si="3"/>
        <v>0</v>
      </c>
      <c r="H174" s="221"/>
      <c r="I174" s="280" t="str">
        <f t="shared" si="55"/>
        <v>June</v>
      </c>
      <c r="J174" s="275" t="s">
        <v>118</v>
      </c>
      <c r="K174" s="242">
        <f t="shared" si="56"/>
        <v>0</v>
      </c>
      <c r="L174" s="242">
        <f t="shared" si="53"/>
        <v>0</v>
      </c>
      <c r="M174" s="242">
        <f t="shared" si="57"/>
        <v>0</v>
      </c>
      <c r="N174" s="264" t="str">
        <f t="shared" si="6"/>
        <v/>
      </c>
      <c r="O174" s="261">
        <f t="shared" si="7"/>
        <v>0</v>
      </c>
      <c r="P174" s="271">
        <f t="shared" si="54"/>
        <v>6.9</v>
      </c>
      <c r="Q174" s="261">
        <f t="shared" si="9"/>
        <v>0</v>
      </c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</row>
    <row r="175">
      <c r="A175" s="260" t="str">
        <f t="shared" si="10"/>
        <v>March</v>
      </c>
      <c r="B175" s="242">
        <f t="shared" si="11"/>
        <v>0</v>
      </c>
      <c r="C175" s="261" t="str">
        <f t="shared" si="1"/>
        <v/>
      </c>
      <c r="D175" s="267">
        <f t="shared" si="2"/>
        <v>0</v>
      </c>
      <c r="E175" s="240">
        <f>IFERROR(__xludf.DUMMYFUNCTION("IF(REGEXMATCH(TEXT(A175, ""MMMM""), ""October|November|December""), $B$4, $B$5)"),0.78)</f>
        <v>0.78</v>
      </c>
      <c r="F175" s="266">
        <v>0.0</v>
      </c>
      <c r="G175" s="267">
        <f t="shared" si="3"/>
        <v>0</v>
      </c>
      <c r="H175" s="221"/>
      <c r="I175" s="280" t="str">
        <f t="shared" si="55"/>
        <v>July</v>
      </c>
      <c r="J175" s="275" t="s">
        <v>118</v>
      </c>
      <c r="K175" s="242">
        <f t="shared" si="56"/>
        <v>0</v>
      </c>
      <c r="L175" s="242">
        <f t="shared" si="53"/>
        <v>0</v>
      </c>
      <c r="M175" s="242">
        <f t="shared" si="57"/>
        <v>0</v>
      </c>
      <c r="N175" s="264" t="str">
        <f t="shared" si="6"/>
        <v/>
      </c>
      <c r="O175" s="261">
        <f t="shared" si="7"/>
        <v>0</v>
      </c>
      <c r="P175" s="271">
        <f t="shared" si="54"/>
        <v>6.9</v>
      </c>
      <c r="Q175" s="261">
        <f t="shared" si="9"/>
        <v>0</v>
      </c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</row>
    <row r="176">
      <c r="A176" s="260" t="str">
        <f t="shared" si="10"/>
        <v>April</v>
      </c>
      <c r="B176" s="242">
        <f t="shared" si="11"/>
        <v>0</v>
      </c>
      <c r="C176" s="261" t="str">
        <f t="shared" si="1"/>
        <v/>
      </c>
      <c r="D176" s="267">
        <f t="shared" si="2"/>
        <v>0</v>
      </c>
      <c r="E176" s="240">
        <f>IFERROR(__xludf.DUMMYFUNCTION("IF(REGEXMATCH(TEXT(A176, ""MMMM""), ""October|November|December""), $B$4, $B$5)"),0.78)</f>
        <v>0.78</v>
      </c>
      <c r="F176" s="266">
        <v>0.0</v>
      </c>
      <c r="G176" s="267">
        <f t="shared" si="3"/>
        <v>0</v>
      </c>
      <c r="H176" s="221"/>
      <c r="I176" s="280" t="str">
        <f t="shared" si="55"/>
        <v>August</v>
      </c>
      <c r="J176" s="275" t="s">
        <v>118</v>
      </c>
      <c r="K176" s="242">
        <f t="shared" si="56"/>
        <v>0</v>
      </c>
      <c r="L176" s="242">
        <f t="shared" si="53"/>
        <v>0</v>
      </c>
      <c r="M176" s="242">
        <f t="shared" si="57"/>
        <v>0</v>
      </c>
      <c r="N176" s="264" t="str">
        <f t="shared" si="6"/>
        <v/>
      </c>
      <c r="O176" s="261">
        <f t="shared" si="7"/>
        <v>0</v>
      </c>
      <c r="P176" s="271">
        <f t="shared" si="54"/>
        <v>6.9</v>
      </c>
      <c r="Q176" s="261">
        <f t="shared" si="9"/>
        <v>0</v>
      </c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</row>
    <row r="177">
      <c r="A177" s="260" t="str">
        <f t="shared" si="10"/>
        <v>May</v>
      </c>
      <c r="B177" s="242">
        <f t="shared" si="11"/>
        <v>0</v>
      </c>
      <c r="C177" s="261" t="str">
        <f t="shared" si="1"/>
        <v/>
      </c>
      <c r="D177" s="267">
        <f t="shared" si="2"/>
        <v>0</v>
      </c>
      <c r="E177" s="240">
        <f>IFERROR(__xludf.DUMMYFUNCTION("IF(REGEXMATCH(TEXT(A177, ""MMMM""), ""October|November|December""), $B$4, $B$5)"),0.78)</f>
        <v>0.78</v>
      </c>
      <c r="F177" s="266">
        <v>0.0</v>
      </c>
      <c r="G177" s="267">
        <f t="shared" si="3"/>
        <v>0</v>
      </c>
      <c r="H177" s="221"/>
      <c r="I177" s="280" t="str">
        <f t="shared" si="55"/>
        <v>September</v>
      </c>
      <c r="J177" s="275" t="s">
        <v>118</v>
      </c>
      <c r="K177" s="242">
        <f t="shared" si="56"/>
        <v>0</v>
      </c>
      <c r="L177" s="242">
        <f t="shared" si="53"/>
        <v>0</v>
      </c>
      <c r="M177" s="242">
        <f t="shared" si="57"/>
        <v>0</v>
      </c>
      <c r="N177" s="264" t="str">
        <f t="shared" si="6"/>
        <v/>
      </c>
      <c r="O177" s="261">
        <f t="shared" si="7"/>
        <v>0</v>
      </c>
      <c r="P177" s="271">
        <f t="shared" si="54"/>
        <v>6.9</v>
      </c>
      <c r="Q177" s="261">
        <f t="shared" si="9"/>
        <v>0</v>
      </c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</row>
    <row r="178">
      <c r="A178" s="260" t="str">
        <f t="shared" si="10"/>
        <v>June</v>
      </c>
      <c r="B178" s="242">
        <f t="shared" si="11"/>
        <v>0</v>
      </c>
      <c r="C178" s="261" t="str">
        <f t="shared" si="1"/>
        <v/>
      </c>
      <c r="D178" s="267">
        <f t="shared" si="2"/>
        <v>0</v>
      </c>
      <c r="E178" s="240">
        <f>IFERROR(__xludf.DUMMYFUNCTION("IF(REGEXMATCH(TEXT(A178, ""MMMM""), ""October|November|December""), $B$4, $B$5)"),0.78)</f>
        <v>0.78</v>
      </c>
      <c r="F178" s="266">
        <v>0.0</v>
      </c>
      <c r="G178" s="267">
        <f t="shared" si="3"/>
        <v>0</v>
      </c>
      <c r="H178" s="221"/>
      <c r="I178" s="280" t="str">
        <f t="shared" si="55"/>
        <v>October</v>
      </c>
      <c r="J178" s="275" t="s">
        <v>118</v>
      </c>
      <c r="K178" s="242">
        <f t="shared" si="56"/>
        <v>0</v>
      </c>
      <c r="L178" s="242">
        <f t="shared" si="53"/>
        <v>0</v>
      </c>
      <c r="M178" s="242">
        <f t="shared" si="57"/>
        <v>0</v>
      </c>
      <c r="N178" s="264" t="str">
        <f t="shared" si="6"/>
        <v/>
      </c>
      <c r="O178" s="261">
        <f t="shared" ref="O178:O180" si="58">K179*N178</f>
        <v>0</v>
      </c>
      <c r="P178" s="271">
        <f t="shared" si="54"/>
        <v>6.9</v>
      </c>
      <c r="Q178" s="261">
        <f t="shared" si="9"/>
        <v>0</v>
      </c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</row>
    <row r="179">
      <c r="A179" s="260" t="str">
        <f t="shared" si="10"/>
        <v>July</v>
      </c>
      <c r="B179" s="242">
        <f t="shared" si="11"/>
        <v>0</v>
      </c>
      <c r="C179" s="261" t="str">
        <f t="shared" si="1"/>
        <v/>
      </c>
      <c r="D179" s="267">
        <f t="shared" si="2"/>
        <v>0</v>
      </c>
      <c r="E179" s="240">
        <f>IFERROR(__xludf.DUMMYFUNCTION("IF(REGEXMATCH(TEXT(A179, ""MMMM""), ""October|November|December""), $B$4, $B$5)"),0.78)</f>
        <v>0.78</v>
      </c>
      <c r="F179" s="266">
        <v>0.0</v>
      </c>
      <c r="G179" s="267">
        <f t="shared" si="3"/>
        <v>0</v>
      </c>
      <c r="H179" s="221"/>
      <c r="I179" s="280" t="str">
        <f t="shared" si="55"/>
        <v>November</v>
      </c>
      <c r="J179" s="275" t="s">
        <v>118</v>
      </c>
      <c r="K179" s="242">
        <f t="shared" si="56"/>
        <v>0</v>
      </c>
      <c r="L179" s="242">
        <f t="shared" si="53"/>
        <v>0</v>
      </c>
      <c r="M179" s="242">
        <f t="shared" si="57"/>
        <v>0</v>
      </c>
      <c r="N179" s="264" t="str">
        <f t="shared" si="6"/>
        <v/>
      </c>
      <c r="O179" s="261">
        <f t="shared" si="58"/>
        <v>0</v>
      </c>
      <c r="P179" s="271">
        <f t="shared" si="54"/>
        <v>6.9</v>
      </c>
      <c r="Q179" s="261">
        <f t="shared" si="9"/>
        <v>0</v>
      </c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</row>
    <row r="180">
      <c r="A180" s="260" t="str">
        <f t="shared" si="10"/>
        <v>August</v>
      </c>
      <c r="B180" s="242">
        <f t="shared" si="11"/>
        <v>0</v>
      </c>
      <c r="C180" s="261" t="str">
        <f t="shared" si="1"/>
        <v/>
      </c>
      <c r="D180" s="267">
        <f t="shared" si="2"/>
        <v>0</v>
      </c>
      <c r="E180" s="240">
        <f>IFERROR(__xludf.DUMMYFUNCTION("IF(REGEXMATCH(TEXT(A180, ""MMMM""), ""October|November|December""), $B$4, $B$5)"),0.78)</f>
        <v>0.78</v>
      </c>
      <c r="F180" s="266">
        <v>0.0</v>
      </c>
      <c r="G180" s="267">
        <f t="shared" si="3"/>
        <v>0</v>
      </c>
      <c r="H180" s="221"/>
      <c r="I180" s="280" t="str">
        <f t="shared" si="55"/>
        <v>December</v>
      </c>
      <c r="J180" s="275" t="s">
        <v>118</v>
      </c>
      <c r="K180" s="242">
        <f t="shared" si="56"/>
        <v>0</v>
      </c>
      <c r="L180" s="242">
        <f t="shared" si="53"/>
        <v>0</v>
      </c>
      <c r="M180" s="242">
        <f t="shared" si="57"/>
        <v>0</v>
      </c>
      <c r="N180" s="264" t="str">
        <f t="shared" si="6"/>
        <v/>
      </c>
      <c r="O180" s="261">
        <f t="shared" si="58"/>
        <v>0</v>
      </c>
      <c r="P180" s="271">
        <f t="shared" si="54"/>
        <v>6.9</v>
      </c>
      <c r="Q180" s="261">
        <f t="shared" si="9"/>
        <v>0</v>
      </c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</row>
    <row r="181">
      <c r="A181" s="260" t="str">
        <f t="shared" si="10"/>
        <v>September</v>
      </c>
      <c r="B181" s="242">
        <f t="shared" si="11"/>
        <v>0</v>
      </c>
      <c r="C181" s="261" t="str">
        <f t="shared" si="1"/>
        <v/>
      </c>
      <c r="D181" s="267">
        <f t="shared" si="2"/>
        <v>0</v>
      </c>
      <c r="E181" s="240">
        <f>IFERROR(__xludf.DUMMYFUNCTION("IF(REGEXMATCH(TEXT(A181, ""MMMM""), ""October|November|December""), $B$4, $B$5)"),0.78)</f>
        <v>0.78</v>
      </c>
      <c r="F181" s="266">
        <v>0.0</v>
      </c>
      <c r="G181" s="267">
        <f t="shared" si="3"/>
        <v>0</v>
      </c>
      <c r="H181" s="221"/>
      <c r="I181" s="280" t="str">
        <f t="shared" si="55"/>
        <v>January</v>
      </c>
      <c r="J181" s="275" t="s">
        <v>118</v>
      </c>
      <c r="K181" s="242">
        <f t="shared" si="56"/>
        <v>0</v>
      </c>
      <c r="L181" s="242">
        <f t="shared" si="53"/>
        <v>0</v>
      </c>
      <c r="M181" s="242">
        <f t="shared" si="57"/>
        <v>0</v>
      </c>
      <c r="N181" s="264" t="str">
        <f t="shared" si="6"/>
        <v/>
      </c>
      <c r="O181" s="261">
        <f t="shared" ref="O181:O247" si="59">K181*N181</f>
        <v>0</v>
      </c>
      <c r="P181" s="271">
        <f t="shared" si="54"/>
        <v>6.9</v>
      </c>
      <c r="Q181" s="261">
        <f t="shared" si="9"/>
        <v>0</v>
      </c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</row>
    <row r="182">
      <c r="A182" s="260" t="str">
        <f t="shared" si="10"/>
        <v>October</v>
      </c>
      <c r="B182" s="242">
        <f t="shared" si="11"/>
        <v>0</v>
      </c>
      <c r="C182" s="261" t="str">
        <f t="shared" si="1"/>
        <v/>
      </c>
      <c r="D182" s="267">
        <f t="shared" si="2"/>
        <v>0</v>
      </c>
      <c r="E182" s="240">
        <f>IFERROR(__xludf.DUMMYFUNCTION("IF(REGEXMATCH(TEXT(A182, ""MMMM""), ""October|November|December""), $B$4, $B$5)"),2.4)</f>
        <v>2.4</v>
      </c>
      <c r="F182" s="266">
        <v>0.0</v>
      </c>
      <c r="G182" s="267">
        <f t="shared" si="3"/>
        <v>0</v>
      </c>
      <c r="H182" s="221"/>
      <c r="I182" s="280" t="str">
        <f t="shared" si="55"/>
        <v>February</v>
      </c>
      <c r="J182" s="275" t="s">
        <v>118</v>
      </c>
      <c r="K182" s="242">
        <f t="shared" si="56"/>
        <v>0</v>
      </c>
      <c r="L182" s="242">
        <f t="shared" si="53"/>
        <v>0</v>
      </c>
      <c r="M182" s="242">
        <f t="shared" si="57"/>
        <v>0</v>
      </c>
      <c r="N182" s="264" t="str">
        <f t="shared" si="6"/>
        <v/>
      </c>
      <c r="O182" s="261">
        <f t="shared" si="59"/>
        <v>0</v>
      </c>
      <c r="P182" s="271">
        <f t="shared" si="54"/>
        <v>6.9</v>
      </c>
      <c r="Q182" s="261">
        <f t="shared" si="9"/>
        <v>0</v>
      </c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</row>
    <row r="183">
      <c r="A183" s="260" t="str">
        <f t="shared" si="10"/>
        <v>November</v>
      </c>
      <c r="B183" s="242">
        <f t="shared" si="11"/>
        <v>0</v>
      </c>
      <c r="C183" s="261" t="str">
        <f t="shared" si="1"/>
        <v/>
      </c>
      <c r="D183" s="267">
        <f t="shared" si="2"/>
        <v>0</v>
      </c>
      <c r="E183" s="240">
        <f>IFERROR(__xludf.DUMMYFUNCTION("IF(REGEXMATCH(TEXT(A183, ""MMMM""), ""October|November|December""), $B$4, $B$5)"),2.4)</f>
        <v>2.4</v>
      </c>
      <c r="F183" s="266">
        <v>0.0</v>
      </c>
      <c r="G183" s="267">
        <f t="shared" si="3"/>
        <v>0</v>
      </c>
      <c r="H183" s="221"/>
      <c r="I183" s="280" t="str">
        <f t="shared" si="55"/>
        <v>March</v>
      </c>
      <c r="J183" s="275" t="s">
        <v>118</v>
      </c>
      <c r="K183" s="242">
        <f t="shared" si="56"/>
        <v>0</v>
      </c>
      <c r="L183" s="242">
        <f t="shared" si="53"/>
        <v>0</v>
      </c>
      <c r="M183" s="242">
        <f t="shared" si="57"/>
        <v>0</v>
      </c>
      <c r="N183" s="264" t="str">
        <f t="shared" si="6"/>
        <v/>
      </c>
      <c r="O183" s="261">
        <f t="shared" si="59"/>
        <v>0</v>
      </c>
      <c r="P183" s="271">
        <f t="shared" si="54"/>
        <v>6.9</v>
      </c>
      <c r="Q183" s="261">
        <f t="shared" si="9"/>
        <v>0</v>
      </c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</row>
    <row r="184">
      <c r="A184" s="260" t="str">
        <f t="shared" si="10"/>
        <v>December</v>
      </c>
      <c r="B184" s="242">
        <f t="shared" si="11"/>
        <v>0</v>
      </c>
      <c r="C184" s="261" t="str">
        <f t="shared" si="1"/>
        <v/>
      </c>
      <c r="D184" s="267">
        <f t="shared" si="2"/>
        <v>0</v>
      </c>
      <c r="E184" s="240">
        <f>IFERROR(__xludf.DUMMYFUNCTION("IF(REGEXMATCH(TEXT(A184, ""MMMM""), ""October|November|December""), $B$4, $B$5)"),2.4)</f>
        <v>2.4</v>
      </c>
      <c r="F184" s="266">
        <v>0.0</v>
      </c>
      <c r="G184" s="267">
        <f t="shared" si="3"/>
        <v>0</v>
      </c>
      <c r="H184" s="221"/>
      <c r="I184" s="280" t="str">
        <f t="shared" si="55"/>
        <v>April</v>
      </c>
      <c r="J184" s="275" t="s">
        <v>118</v>
      </c>
      <c r="K184" s="242">
        <f t="shared" si="56"/>
        <v>0</v>
      </c>
      <c r="L184" s="242">
        <f t="shared" si="53"/>
        <v>0</v>
      </c>
      <c r="M184" s="242">
        <f t="shared" si="57"/>
        <v>0</v>
      </c>
      <c r="N184" s="264" t="str">
        <f t="shared" si="6"/>
        <v/>
      </c>
      <c r="O184" s="261">
        <f t="shared" si="59"/>
        <v>0</v>
      </c>
      <c r="P184" s="271">
        <f t="shared" si="54"/>
        <v>6.9</v>
      </c>
      <c r="Q184" s="261">
        <f t="shared" si="9"/>
        <v>0</v>
      </c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</row>
    <row r="185">
      <c r="A185" s="260" t="str">
        <f t="shared" si="10"/>
        <v>January</v>
      </c>
      <c r="B185" s="242">
        <f t="shared" si="11"/>
        <v>0</v>
      </c>
      <c r="C185" s="261" t="str">
        <f t="shared" si="1"/>
        <v/>
      </c>
      <c r="D185" s="267">
        <f t="shared" si="2"/>
        <v>0</v>
      </c>
      <c r="E185" s="240">
        <f>IFERROR(__xludf.DUMMYFUNCTION("IF(REGEXMATCH(TEXT(A185, ""MMMM""), ""October|November|December""), $B$4, $B$5)"),0.78)</f>
        <v>0.78</v>
      </c>
      <c r="F185" s="266">
        <v>0.0</v>
      </c>
      <c r="G185" s="267">
        <f t="shared" si="3"/>
        <v>0</v>
      </c>
      <c r="H185" s="221"/>
      <c r="I185" s="280" t="str">
        <f t="shared" si="55"/>
        <v>May</v>
      </c>
      <c r="J185" s="275" t="s">
        <v>118</v>
      </c>
      <c r="K185" s="242">
        <f t="shared" si="56"/>
        <v>0</v>
      </c>
      <c r="L185" s="242">
        <f t="shared" si="53"/>
        <v>0</v>
      </c>
      <c r="M185" s="242">
        <f t="shared" si="57"/>
        <v>0</v>
      </c>
      <c r="N185" s="264" t="str">
        <f t="shared" si="6"/>
        <v/>
      </c>
      <c r="O185" s="261">
        <f t="shared" si="59"/>
        <v>0</v>
      </c>
      <c r="P185" s="271">
        <f t="shared" si="54"/>
        <v>6.9</v>
      </c>
      <c r="Q185" s="261">
        <f t="shared" si="9"/>
        <v>0</v>
      </c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</row>
    <row r="186">
      <c r="A186" s="260" t="str">
        <f t="shared" si="10"/>
        <v>February</v>
      </c>
      <c r="B186" s="242">
        <f t="shared" si="11"/>
        <v>0</v>
      </c>
      <c r="C186" s="261" t="str">
        <f t="shared" si="1"/>
        <v/>
      </c>
      <c r="D186" s="267">
        <f t="shared" si="2"/>
        <v>0</v>
      </c>
      <c r="E186" s="240">
        <f>IFERROR(__xludf.DUMMYFUNCTION("IF(REGEXMATCH(TEXT(A186, ""MMMM""), ""October|November|December""), $B$4, $B$5)"),0.78)</f>
        <v>0.78</v>
      </c>
      <c r="F186" s="266">
        <v>0.0</v>
      </c>
      <c r="G186" s="267">
        <f t="shared" si="3"/>
        <v>0</v>
      </c>
      <c r="H186" s="221"/>
      <c r="I186" s="280" t="str">
        <f t="shared" si="55"/>
        <v>June</v>
      </c>
      <c r="J186" s="275" t="s">
        <v>118</v>
      </c>
      <c r="K186" s="242">
        <f t="shared" si="56"/>
        <v>0</v>
      </c>
      <c r="L186" s="242">
        <f t="shared" si="53"/>
        <v>0</v>
      </c>
      <c r="M186" s="242">
        <f t="shared" si="57"/>
        <v>0</v>
      </c>
      <c r="N186" s="264" t="str">
        <f t="shared" si="6"/>
        <v/>
      </c>
      <c r="O186" s="261">
        <f t="shared" si="59"/>
        <v>0</v>
      </c>
      <c r="P186" s="271">
        <f t="shared" si="54"/>
        <v>6.9</v>
      </c>
      <c r="Q186" s="261">
        <f t="shared" si="9"/>
        <v>0</v>
      </c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</row>
    <row r="187">
      <c r="A187" s="260" t="str">
        <f t="shared" si="10"/>
        <v>March</v>
      </c>
      <c r="B187" s="242">
        <f t="shared" si="11"/>
        <v>0</v>
      </c>
      <c r="C187" s="261" t="str">
        <f t="shared" si="1"/>
        <v/>
      </c>
      <c r="D187" s="267">
        <f t="shared" si="2"/>
        <v>0</v>
      </c>
      <c r="E187" s="240">
        <f>IFERROR(__xludf.DUMMYFUNCTION("IF(REGEXMATCH(TEXT(A187, ""MMMM""), ""October|November|December""), $B$4, $B$5)"),0.78)</f>
        <v>0.78</v>
      </c>
      <c r="F187" s="266">
        <v>0.0</v>
      </c>
      <c r="G187" s="267">
        <f t="shared" si="3"/>
        <v>0</v>
      </c>
      <c r="H187" s="221"/>
      <c r="I187" s="280" t="str">
        <f t="shared" si="55"/>
        <v>July</v>
      </c>
      <c r="J187" s="275" t="s">
        <v>118</v>
      </c>
      <c r="K187" s="242">
        <f t="shared" si="56"/>
        <v>0</v>
      </c>
      <c r="L187" s="242">
        <f t="shared" si="53"/>
        <v>0</v>
      </c>
      <c r="M187" s="242">
        <f t="shared" si="57"/>
        <v>0</v>
      </c>
      <c r="N187" s="264" t="str">
        <f t="shared" si="6"/>
        <v/>
      </c>
      <c r="O187" s="261">
        <f t="shared" si="59"/>
        <v>0</v>
      </c>
      <c r="P187" s="271">
        <f t="shared" si="54"/>
        <v>6.9</v>
      </c>
      <c r="Q187" s="261">
        <f t="shared" si="9"/>
        <v>0</v>
      </c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</row>
    <row r="188">
      <c r="A188" s="260" t="str">
        <f t="shared" si="10"/>
        <v>April</v>
      </c>
      <c r="B188" s="242">
        <f t="shared" si="11"/>
        <v>0</v>
      </c>
      <c r="C188" s="261" t="str">
        <f t="shared" si="1"/>
        <v/>
      </c>
      <c r="D188" s="267">
        <f t="shared" si="2"/>
        <v>0</v>
      </c>
      <c r="E188" s="240">
        <f>IFERROR(__xludf.DUMMYFUNCTION("IF(REGEXMATCH(TEXT(A188, ""MMMM""), ""October|November|December""), $B$4, $B$5)"),0.78)</f>
        <v>0.78</v>
      </c>
      <c r="F188" s="266">
        <v>0.0</v>
      </c>
      <c r="G188" s="267">
        <f t="shared" si="3"/>
        <v>0</v>
      </c>
      <c r="H188" s="221"/>
      <c r="I188" s="280" t="str">
        <f t="shared" si="55"/>
        <v>August</v>
      </c>
      <c r="J188" s="275" t="s">
        <v>118</v>
      </c>
      <c r="K188" s="242">
        <f t="shared" si="56"/>
        <v>0</v>
      </c>
      <c r="L188" s="242">
        <f t="shared" si="53"/>
        <v>0</v>
      </c>
      <c r="M188" s="242">
        <f t="shared" si="57"/>
        <v>0</v>
      </c>
      <c r="N188" s="264" t="str">
        <f t="shared" si="6"/>
        <v/>
      </c>
      <c r="O188" s="261">
        <f t="shared" si="59"/>
        <v>0</v>
      </c>
      <c r="P188" s="271">
        <f t="shared" si="54"/>
        <v>6.9</v>
      </c>
      <c r="Q188" s="261">
        <f t="shared" si="9"/>
        <v>0</v>
      </c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</row>
    <row r="189">
      <c r="A189" s="260" t="str">
        <f t="shared" si="10"/>
        <v>May</v>
      </c>
      <c r="B189" s="242">
        <f t="shared" si="11"/>
        <v>0</v>
      </c>
      <c r="C189" s="261" t="str">
        <f t="shared" si="1"/>
        <v/>
      </c>
      <c r="D189" s="267">
        <f t="shared" si="2"/>
        <v>0</v>
      </c>
      <c r="E189" s="240">
        <f>IFERROR(__xludf.DUMMYFUNCTION("IF(REGEXMATCH(TEXT(A189, ""MMMM""), ""October|November|December""), $B$4, $B$5)"),0.78)</f>
        <v>0.78</v>
      </c>
      <c r="F189" s="266">
        <v>0.0</v>
      </c>
      <c r="G189" s="267">
        <f t="shared" si="3"/>
        <v>0</v>
      </c>
      <c r="H189" s="221"/>
      <c r="I189" s="280" t="str">
        <f t="shared" si="55"/>
        <v>September</v>
      </c>
      <c r="J189" s="275" t="s">
        <v>118</v>
      </c>
      <c r="K189" s="242">
        <f t="shared" si="56"/>
        <v>0</v>
      </c>
      <c r="L189" s="242">
        <f t="shared" si="53"/>
        <v>0</v>
      </c>
      <c r="M189" s="242">
        <f t="shared" si="57"/>
        <v>0</v>
      </c>
      <c r="N189" s="264" t="str">
        <f t="shared" si="6"/>
        <v/>
      </c>
      <c r="O189" s="261">
        <f t="shared" si="59"/>
        <v>0</v>
      </c>
      <c r="P189" s="271">
        <f t="shared" si="54"/>
        <v>6.9</v>
      </c>
      <c r="Q189" s="261">
        <f t="shared" si="9"/>
        <v>0</v>
      </c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</row>
    <row r="190">
      <c r="A190" s="260" t="str">
        <f t="shared" si="10"/>
        <v>June</v>
      </c>
      <c r="B190" s="242">
        <f t="shared" si="11"/>
        <v>0</v>
      </c>
      <c r="C190" s="261" t="str">
        <f t="shared" si="1"/>
        <v/>
      </c>
      <c r="D190" s="267">
        <f t="shared" si="2"/>
        <v>0</v>
      </c>
      <c r="E190" s="240">
        <f>IFERROR(__xludf.DUMMYFUNCTION("IF(REGEXMATCH(TEXT(A190, ""MMMM""), ""October|November|December""), $B$4, $B$5)"),0.78)</f>
        <v>0.78</v>
      </c>
      <c r="F190" s="266">
        <v>0.0</v>
      </c>
      <c r="G190" s="267">
        <f t="shared" si="3"/>
        <v>0</v>
      </c>
      <c r="H190" s="221"/>
      <c r="I190" s="280" t="str">
        <f t="shared" si="55"/>
        <v>October</v>
      </c>
      <c r="J190" s="275" t="s">
        <v>118</v>
      </c>
      <c r="K190" s="242">
        <f t="shared" si="56"/>
        <v>0</v>
      </c>
      <c r="L190" s="242">
        <f t="shared" si="53"/>
        <v>0</v>
      </c>
      <c r="M190" s="242">
        <f t="shared" si="57"/>
        <v>0</v>
      </c>
      <c r="N190" s="264" t="str">
        <f t="shared" si="6"/>
        <v/>
      </c>
      <c r="O190" s="261">
        <f t="shared" si="59"/>
        <v>0</v>
      </c>
      <c r="P190" s="271">
        <f t="shared" si="54"/>
        <v>6.9</v>
      </c>
      <c r="Q190" s="261">
        <f t="shared" si="9"/>
        <v>0</v>
      </c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</row>
    <row r="191">
      <c r="A191" s="260" t="str">
        <f t="shared" si="10"/>
        <v>July</v>
      </c>
      <c r="B191" s="242">
        <f t="shared" si="11"/>
        <v>0</v>
      </c>
      <c r="C191" s="261" t="str">
        <f t="shared" si="1"/>
        <v/>
      </c>
      <c r="D191" s="267">
        <f t="shared" si="2"/>
        <v>0</v>
      </c>
      <c r="E191" s="240">
        <f>IFERROR(__xludf.DUMMYFUNCTION("IF(REGEXMATCH(TEXT(A191, ""MMMM""), ""October|November|December""), $B$4, $B$5)"),0.78)</f>
        <v>0.78</v>
      </c>
      <c r="F191" s="266">
        <v>0.0</v>
      </c>
      <c r="G191" s="267">
        <f t="shared" si="3"/>
        <v>0</v>
      </c>
      <c r="H191" s="221"/>
      <c r="I191" s="280" t="str">
        <f t="shared" si="55"/>
        <v>November</v>
      </c>
      <c r="J191" s="275" t="s">
        <v>118</v>
      </c>
      <c r="K191" s="242">
        <f t="shared" si="56"/>
        <v>0</v>
      </c>
      <c r="L191" s="242">
        <f t="shared" si="53"/>
        <v>0</v>
      </c>
      <c r="M191" s="242">
        <f t="shared" si="57"/>
        <v>0</v>
      </c>
      <c r="N191" s="264" t="str">
        <f t="shared" si="6"/>
        <v/>
      </c>
      <c r="O191" s="261">
        <f t="shared" si="59"/>
        <v>0</v>
      </c>
      <c r="P191" s="271">
        <f t="shared" si="54"/>
        <v>6.9</v>
      </c>
      <c r="Q191" s="261">
        <f t="shared" si="9"/>
        <v>0</v>
      </c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</row>
    <row r="192">
      <c r="A192" s="260" t="str">
        <f t="shared" si="10"/>
        <v>August</v>
      </c>
      <c r="B192" s="242">
        <f t="shared" si="11"/>
        <v>0</v>
      </c>
      <c r="C192" s="261" t="str">
        <f t="shared" si="1"/>
        <v/>
      </c>
      <c r="D192" s="267">
        <f t="shared" si="2"/>
        <v>0</v>
      </c>
      <c r="E192" s="240">
        <f>IFERROR(__xludf.DUMMYFUNCTION("IF(REGEXMATCH(TEXT(A192, ""MMMM""), ""October|November|December""), $B$4, $B$5)"),0.78)</f>
        <v>0.78</v>
      </c>
      <c r="F192" s="266">
        <v>0.0</v>
      </c>
      <c r="G192" s="267">
        <f t="shared" si="3"/>
        <v>0</v>
      </c>
      <c r="H192" s="221"/>
      <c r="I192" s="280" t="str">
        <f t="shared" si="55"/>
        <v>December</v>
      </c>
      <c r="J192" s="275" t="s">
        <v>118</v>
      </c>
      <c r="K192" s="242">
        <f t="shared" si="56"/>
        <v>0</v>
      </c>
      <c r="L192" s="242">
        <f t="shared" si="53"/>
        <v>0</v>
      </c>
      <c r="M192" s="242">
        <f t="shared" si="57"/>
        <v>0</v>
      </c>
      <c r="N192" s="264" t="str">
        <f t="shared" si="6"/>
        <v/>
      </c>
      <c r="O192" s="261">
        <f t="shared" si="59"/>
        <v>0</v>
      </c>
      <c r="P192" s="271">
        <f t="shared" si="54"/>
        <v>6.9</v>
      </c>
      <c r="Q192" s="261">
        <f t="shared" si="9"/>
        <v>0</v>
      </c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</row>
    <row r="193">
      <c r="A193" s="260" t="str">
        <f t="shared" si="10"/>
        <v>September</v>
      </c>
      <c r="B193" s="242">
        <f t="shared" si="11"/>
        <v>0</v>
      </c>
      <c r="C193" s="261" t="str">
        <f t="shared" si="1"/>
        <v/>
      </c>
      <c r="D193" s="267">
        <f t="shared" si="2"/>
        <v>0</v>
      </c>
      <c r="E193" s="240">
        <f>IFERROR(__xludf.DUMMYFUNCTION("IF(REGEXMATCH(TEXT(A193, ""MMMM""), ""October|November|December""), $B$4, $B$5)"),0.78)</f>
        <v>0.78</v>
      </c>
      <c r="F193" s="266">
        <v>0.0</v>
      </c>
      <c r="G193" s="267">
        <f t="shared" si="3"/>
        <v>0</v>
      </c>
      <c r="H193" s="221"/>
      <c r="I193" s="280" t="str">
        <f t="shared" si="55"/>
        <v>January</v>
      </c>
      <c r="J193" s="275" t="s">
        <v>118</v>
      </c>
      <c r="K193" s="242">
        <f t="shared" si="56"/>
        <v>0</v>
      </c>
      <c r="L193" s="242">
        <f t="shared" si="53"/>
        <v>0</v>
      </c>
      <c r="M193" s="242">
        <f t="shared" si="57"/>
        <v>0</v>
      </c>
      <c r="N193" s="264" t="str">
        <f t="shared" si="6"/>
        <v/>
      </c>
      <c r="O193" s="261">
        <f t="shared" si="59"/>
        <v>0</v>
      </c>
      <c r="P193" s="271">
        <f t="shared" si="54"/>
        <v>6.9</v>
      </c>
      <c r="Q193" s="261">
        <f t="shared" si="9"/>
        <v>0</v>
      </c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</row>
    <row r="194">
      <c r="A194" s="260" t="str">
        <f t="shared" si="10"/>
        <v>October</v>
      </c>
      <c r="B194" s="242">
        <f t="shared" si="11"/>
        <v>0</v>
      </c>
      <c r="C194" s="261" t="str">
        <f t="shared" si="1"/>
        <v/>
      </c>
      <c r="D194" s="267">
        <f t="shared" si="2"/>
        <v>0</v>
      </c>
      <c r="E194" s="240">
        <f>IFERROR(__xludf.DUMMYFUNCTION("IF(REGEXMATCH(TEXT(A194, ""MMMM""), ""October|November|December""), $B$4, $B$5)"),2.4)</f>
        <v>2.4</v>
      </c>
      <c r="F194" s="266">
        <v>0.0</v>
      </c>
      <c r="G194" s="267">
        <f t="shared" si="3"/>
        <v>0</v>
      </c>
      <c r="H194" s="221"/>
      <c r="I194" s="280" t="str">
        <f t="shared" si="55"/>
        <v>February</v>
      </c>
      <c r="J194" s="275" t="s">
        <v>118</v>
      </c>
      <c r="K194" s="242">
        <f t="shared" si="56"/>
        <v>0</v>
      </c>
      <c r="L194" s="242">
        <f t="shared" si="53"/>
        <v>0</v>
      </c>
      <c r="M194" s="242">
        <f t="shared" si="57"/>
        <v>0</v>
      </c>
      <c r="N194" s="264" t="str">
        <f t="shared" si="6"/>
        <v/>
      </c>
      <c r="O194" s="261">
        <f t="shared" si="59"/>
        <v>0</v>
      </c>
      <c r="P194" s="271">
        <f t="shared" si="54"/>
        <v>6.9</v>
      </c>
      <c r="Q194" s="261">
        <f t="shared" si="9"/>
        <v>0</v>
      </c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</row>
    <row r="195">
      <c r="A195" s="260" t="str">
        <f t="shared" si="10"/>
        <v>November</v>
      </c>
      <c r="B195" s="242">
        <f t="shared" si="11"/>
        <v>0</v>
      </c>
      <c r="C195" s="261" t="str">
        <f t="shared" si="1"/>
        <v/>
      </c>
      <c r="D195" s="267">
        <f t="shared" si="2"/>
        <v>0</v>
      </c>
      <c r="E195" s="240">
        <f>IFERROR(__xludf.DUMMYFUNCTION("IF(REGEXMATCH(TEXT(A195, ""MMMM""), ""October|November|December""), $B$4, $B$5)"),2.4)</f>
        <v>2.4</v>
      </c>
      <c r="F195" s="266">
        <v>0.0</v>
      </c>
      <c r="G195" s="267">
        <f t="shared" si="3"/>
        <v>0</v>
      </c>
      <c r="H195" s="221"/>
      <c r="I195" s="280" t="str">
        <f t="shared" si="55"/>
        <v>March</v>
      </c>
      <c r="J195" s="275" t="s">
        <v>118</v>
      </c>
      <c r="K195" s="242">
        <f t="shared" si="56"/>
        <v>0</v>
      </c>
      <c r="L195" s="242">
        <f t="shared" si="53"/>
        <v>0</v>
      </c>
      <c r="M195" s="242">
        <f t="shared" si="57"/>
        <v>0</v>
      </c>
      <c r="N195" s="264" t="str">
        <f t="shared" si="6"/>
        <v/>
      </c>
      <c r="O195" s="261">
        <f t="shared" si="59"/>
        <v>0</v>
      </c>
      <c r="P195" s="271">
        <f t="shared" si="54"/>
        <v>6.9</v>
      </c>
      <c r="Q195" s="261">
        <f t="shared" si="9"/>
        <v>0</v>
      </c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</row>
    <row r="196">
      <c r="A196" s="260" t="str">
        <f t="shared" si="10"/>
        <v>December</v>
      </c>
      <c r="B196" s="242">
        <f t="shared" si="11"/>
        <v>0</v>
      </c>
      <c r="C196" s="261" t="str">
        <f t="shared" si="1"/>
        <v/>
      </c>
      <c r="D196" s="267">
        <f t="shared" si="2"/>
        <v>0</v>
      </c>
      <c r="E196" s="240">
        <f>IFERROR(__xludf.DUMMYFUNCTION("IF(REGEXMATCH(TEXT(A196, ""MMMM""), ""October|November|December""), $B$4, $B$5)"),2.4)</f>
        <v>2.4</v>
      </c>
      <c r="F196" s="266">
        <v>0.0</v>
      </c>
      <c r="G196" s="267">
        <f t="shared" si="3"/>
        <v>0</v>
      </c>
      <c r="H196" s="221"/>
      <c r="I196" s="280" t="str">
        <f t="shared" si="55"/>
        <v>April</v>
      </c>
      <c r="J196" s="275" t="s">
        <v>118</v>
      </c>
      <c r="K196" s="242">
        <f t="shared" si="56"/>
        <v>0</v>
      </c>
      <c r="L196" s="242">
        <f t="shared" si="53"/>
        <v>0</v>
      </c>
      <c r="M196" s="242">
        <f t="shared" si="57"/>
        <v>0</v>
      </c>
      <c r="N196" s="264" t="str">
        <f t="shared" si="6"/>
        <v/>
      </c>
      <c r="O196" s="261">
        <f t="shared" si="59"/>
        <v>0</v>
      </c>
      <c r="P196" s="271">
        <f t="shared" si="54"/>
        <v>6.9</v>
      </c>
      <c r="Q196" s="261">
        <f t="shared" si="9"/>
        <v>0</v>
      </c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</row>
    <row r="197">
      <c r="A197" s="260" t="str">
        <f t="shared" si="10"/>
        <v>January</v>
      </c>
      <c r="B197" s="242">
        <f t="shared" si="11"/>
        <v>0</v>
      </c>
      <c r="C197" s="261" t="str">
        <f t="shared" si="1"/>
        <v/>
      </c>
      <c r="D197" s="267">
        <f t="shared" si="2"/>
        <v>0</v>
      </c>
      <c r="E197" s="240">
        <f>IFERROR(__xludf.DUMMYFUNCTION("IF(REGEXMATCH(TEXT(A197, ""MMMM""), ""October|November|December""), $B$4, $B$5)"),0.78)</f>
        <v>0.78</v>
      </c>
      <c r="F197" s="266">
        <v>0.0</v>
      </c>
      <c r="G197" s="267">
        <f t="shared" si="3"/>
        <v>0</v>
      </c>
      <c r="H197" s="221"/>
      <c r="I197" s="280" t="str">
        <f t="shared" si="55"/>
        <v>May</v>
      </c>
      <c r="J197" s="275" t="s">
        <v>118</v>
      </c>
      <c r="K197" s="242">
        <f t="shared" si="56"/>
        <v>0</v>
      </c>
      <c r="L197" s="242">
        <f t="shared" si="53"/>
        <v>0</v>
      </c>
      <c r="M197" s="242">
        <f t="shared" si="57"/>
        <v>0</v>
      </c>
      <c r="N197" s="264" t="str">
        <f t="shared" si="6"/>
        <v/>
      </c>
      <c r="O197" s="261">
        <f t="shared" si="59"/>
        <v>0</v>
      </c>
      <c r="P197" s="271">
        <f t="shared" si="54"/>
        <v>6.9</v>
      </c>
      <c r="Q197" s="261">
        <f t="shared" si="9"/>
        <v>0</v>
      </c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</row>
    <row r="198">
      <c r="A198" s="260" t="str">
        <f t="shared" si="10"/>
        <v>February</v>
      </c>
      <c r="B198" s="242">
        <f t="shared" si="11"/>
        <v>0</v>
      </c>
      <c r="C198" s="261" t="str">
        <f t="shared" si="1"/>
        <v/>
      </c>
      <c r="D198" s="267">
        <f t="shared" si="2"/>
        <v>0</v>
      </c>
      <c r="E198" s="240">
        <f>IFERROR(__xludf.DUMMYFUNCTION("IF(REGEXMATCH(TEXT(A198, ""MMMM""), ""October|November|December""), $B$4, $B$5)"),0.78)</f>
        <v>0.78</v>
      </c>
      <c r="F198" s="266">
        <v>0.0</v>
      </c>
      <c r="G198" s="267">
        <f t="shared" si="3"/>
        <v>0</v>
      </c>
      <c r="H198" s="221"/>
      <c r="I198" s="280" t="str">
        <f t="shared" si="55"/>
        <v>June</v>
      </c>
      <c r="J198" s="275" t="s">
        <v>118</v>
      </c>
      <c r="K198" s="242">
        <f t="shared" si="56"/>
        <v>0</v>
      </c>
      <c r="L198" s="242">
        <f t="shared" si="53"/>
        <v>0</v>
      </c>
      <c r="M198" s="242">
        <f t="shared" si="57"/>
        <v>0</v>
      </c>
      <c r="N198" s="264" t="str">
        <f t="shared" si="6"/>
        <v/>
      </c>
      <c r="O198" s="261">
        <f t="shared" si="59"/>
        <v>0</v>
      </c>
      <c r="P198" s="271">
        <f t="shared" si="54"/>
        <v>6.9</v>
      </c>
      <c r="Q198" s="261">
        <f t="shared" si="9"/>
        <v>0</v>
      </c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</row>
    <row r="199">
      <c r="A199" s="260" t="str">
        <f t="shared" si="10"/>
        <v>March</v>
      </c>
      <c r="B199" s="242">
        <f t="shared" si="11"/>
        <v>0</v>
      </c>
      <c r="C199" s="261" t="str">
        <f t="shared" si="1"/>
        <v/>
      </c>
      <c r="D199" s="267">
        <f t="shared" si="2"/>
        <v>0</v>
      </c>
      <c r="E199" s="240">
        <f>IFERROR(__xludf.DUMMYFUNCTION("IF(REGEXMATCH(TEXT(A199, ""MMMM""), ""October|November|December""), $B$4, $B$5)"),0.78)</f>
        <v>0.78</v>
      </c>
      <c r="F199" s="266">
        <v>0.0</v>
      </c>
      <c r="G199" s="267">
        <f t="shared" si="3"/>
        <v>0</v>
      </c>
      <c r="H199" s="221"/>
      <c r="I199" s="280" t="str">
        <f t="shared" si="55"/>
        <v>July</v>
      </c>
      <c r="J199" s="275" t="s">
        <v>118</v>
      </c>
      <c r="K199" s="242">
        <f t="shared" si="56"/>
        <v>0</v>
      </c>
      <c r="L199" s="242">
        <f t="shared" si="53"/>
        <v>0</v>
      </c>
      <c r="M199" s="242">
        <f t="shared" si="57"/>
        <v>0</v>
      </c>
      <c r="N199" s="264" t="str">
        <f t="shared" si="6"/>
        <v/>
      </c>
      <c r="O199" s="261">
        <f t="shared" si="59"/>
        <v>0</v>
      </c>
      <c r="P199" s="271">
        <f t="shared" si="54"/>
        <v>6.9</v>
      </c>
      <c r="Q199" s="261">
        <f t="shared" si="9"/>
        <v>0</v>
      </c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</row>
    <row r="200">
      <c r="A200" s="260" t="str">
        <f t="shared" si="10"/>
        <v>April</v>
      </c>
      <c r="B200" s="242">
        <f t="shared" si="11"/>
        <v>0</v>
      </c>
      <c r="C200" s="261" t="str">
        <f t="shared" si="1"/>
        <v/>
      </c>
      <c r="D200" s="267">
        <f t="shared" si="2"/>
        <v>0</v>
      </c>
      <c r="E200" s="240">
        <f>IFERROR(__xludf.DUMMYFUNCTION("IF(REGEXMATCH(TEXT(A200, ""MMMM""), ""October|November|December""), $B$4, $B$5)"),0.78)</f>
        <v>0.78</v>
      </c>
      <c r="F200" s="266">
        <v>0.0</v>
      </c>
      <c r="G200" s="267">
        <f t="shared" si="3"/>
        <v>0</v>
      </c>
      <c r="H200" s="221"/>
      <c r="I200" s="280" t="str">
        <f t="shared" si="55"/>
        <v>August</v>
      </c>
      <c r="J200" s="275" t="s">
        <v>118</v>
      </c>
      <c r="K200" s="242">
        <f t="shared" si="56"/>
        <v>0</v>
      </c>
      <c r="L200" s="242">
        <f t="shared" si="53"/>
        <v>0</v>
      </c>
      <c r="M200" s="242">
        <f t="shared" si="57"/>
        <v>0</v>
      </c>
      <c r="N200" s="264" t="str">
        <f t="shared" si="6"/>
        <v/>
      </c>
      <c r="O200" s="261">
        <f t="shared" si="59"/>
        <v>0</v>
      </c>
      <c r="P200" s="271">
        <f t="shared" si="54"/>
        <v>6.9</v>
      </c>
      <c r="Q200" s="261">
        <f t="shared" si="9"/>
        <v>0</v>
      </c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</row>
    <row r="201">
      <c r="A201" s="260" t="str">
        <f t="shared" si="10"/>
        <v>May</v>
      </c>
      <c r="B201" s="242">
        <f t="shared" si="11"/>
        <v>0</v>
      </c>
      <c r="C201" s="261" t="str">
        <f t="shared" si="1"/>
        <v/>
      </c>
      <c r="D201" s="267">
        <f t="shared" si="2"/>
        <v>0</v>
      </c>
      <c r="E201" s="240">
        <f>IFERROR(__xludf.DUMMYFUNCTION("IF(REGEXMATCH(TEXT(A201, ""MMMM""), ""October|November|December""), $B$4, $B$5)"),0.78)</f>
        <v>0.78</v>
      </c>
      <c r="F201" s="266">
        <v>0.0</v>
      </c>
      <c r="G201" s="267">
        <f t="shared" si="3"/>
        <v>0</v>
      </c>
      <c r="H201" s="221"/>
      <c r="I201" s="280" t="str">
        <f t="shared" si="55"/>
        <v>September</v>
      </c>
      <c r="J201" s="275" t="s">
        <v>118</v>
      </c>
      <c r="K201" s="242">
        <f t="shared" si="56"/>
        <v>0</v>
      </c>
      <c r="L201" s="242">
        <f t="shared" si="53"/>
        <v>0</v>
      </c>
      <c r="M201" s="242">
        <f t="shared" si="57"/>
        <v>0</v>
      </c>
      <c r="N201" s="264" t="str">
        <f t="shared" si="6"/>
        <v/>
      </c>
      <c r="O201" s="261">
        <f t="shared" si="59"/>
        <v>0</v>
      </c>
      <c r="P201" s="271">
        <f t="shared" si="54"/>
        <v>6.9</v>
      </c>
      <c r="Q201" s="261">
        <f t="shared" si="9"/>
        <v>0</v>
      </c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</row>
    <row r="202">
      <c r="A202" s="260" t="str">
        <f t="shared" si="10"/>
        <v>June</v>
      </c>
      <c r="B202" s="242">
        <f t="shared" si="11"/>
        <v>0</v>
      </c>
      <c r="C202" s="261" t="str">
        <f t="shared" si="1"/>
        <v/>
      </c>
      <c r="D202" s="267">
        <f t="shared" si="2"/>
        <v>0</v>
      </c>
      <c r="E202" s="240">
        <f>IFERROR(__xludf.DUMMYFUNCTION("IF(REGEXMATCH(TEXT(A202, ""MMMM""), ""October|November|December""), $B$4, $B$5)"),0.78)</f>
        <v>0.78</v>
      </c>
      <c r="F202" s="266">
        <v>0.0</v>
      </c>
      <c r="G202" s="267">
        <f t="shared" si="3"/>
        <v>0</v>
      </c>
      <c r="H202" s="221"/>
      <c r="I202" s="280" t="str">
        <f t="shared" si="55"/>
        <v>October</v>
      </c>
      <c r="J202" s="275" t="s">
        <v>118</v>
      </c>
      <c r="K202" s="242">
        <f t="shared" si="56"/>
        <v>0</v>
      </c>
      <c r="L202" s="242">
        <f t="shared" si="53"/>
        <v>0</v>
      </c>
      <c r="M202" s="242">
        <f t="shared" si="57"/>
        <v>0</v>
      </c>
      <c r="N202" s="264" t="str">
        <f t="shared" si="6"/>
        <v/>
      </c>
      <c r="O202" s="261">
        <f t="shared" si="59"/>
        <v>0</v>
      </c>
      <c r="P202" s="271">
        <f t="shared" si="54"/>
        <v>6.9</v>
      </c>
      <c r="Q202" s="261">
        <f t="shared" si="9"/>
        <v>0</v>
      </c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</row>
    <row r="203">
      <c r="A203" s="260" t="str">
        <f t="shared" si="10"/>
        <v>July</v>
      </c>
      <c r="B203" s="242">
        <f t="shared" si="11"/>
        <v>0</v>
      </c>
      <c r="C203" s="261" t="str">
        <f t="shared" si="1"/>
        <v/>
      </c>
      <c r="D203" s="267">
        <f t="shared" si="2"/>
        <v>0</v>
      </c>
      <c r="E203" s="240">
        <f>IFERROR(__xludf.DUMMYFUNCTION("IF(REGEXMATCH(TEXT(A203, ""MMMM""), ""October|November|December""), $B$4, $B$5)"),0.78)</f>
        <v>0.78</v>
      </c>
      <c r="F203" s="266">
        <v>0.0</v>
      </c>
      <c r="G203" s="267">
        <f t="shared" si="3"/>
        <v>0</v>
      </c>
      <c r="H203" s="221"/>
      <c r="I203" s="280" t="str">
        <f t="shared" si="55"/>
        <v>November</v>
      </c>
      <c r="J203" s="275" t="s">
        <v>118</v>
      </c>
      <c r="K203" s="242">
        <f t="shared" si="56"/>
        <v>0</v>
      </c>
      <c r="L203" s="242">
        <f t="shared" si="53"/>
        <v>0</v>
      </c>
      <c r="M203" s="242">
        <f t="shared" si="57"/>
        <v>0</v>
      </c>
      <c r="N203" s="264" t="str">
        <f t="shared" si="6"/>
        <v/>
      </c>
      <c r="O203" s="261">
        <f t="shared" si="59"/>
        <v>0</v>
      </c>
      <c r="P203" s="271">
        <f t="shared" si="54"/>
        <v>6.9</v>
      </c>
      <c r="Q203" s="261">
        <f t="shared" si="9"/>
        <v>0</v>
      </c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</row>
    <row r="204">
      <c r="A204" s="260" t="str">
        <f t="shared" si="10"/>
        <v>August</v>
      </c>
      <c r="B204" s="242">
        <f t="shared" si="11"/>
        <v>0</v>
      </c>
      <c r="C204" s="261" t="str">
        <f t="shared" si="1"/>
        <v/>
      </c>
      <c r="D204" s="267">
        <f t="shared" si="2"/>
        <v>0</v>
      </c>
      <c r="E204" s="240">
        <f>IFERROR(__xludf.DUMMYFUNCTION("IF(REGEXMATCH(TEXT(A204, ""MMMM""), ""October|November|December""), $B$4, $B$5)"),0.78)</f>
        <v>0.78</v>
      </c>
      <c r="F204" s="266">
        <v>0.0</v>
      </c>
      <c r="G204" s="267">
        <f t="shared" si="3"/>
        <v>0</v>
      </c>
      <c r="H204" s="221"/>
      <c r="I204" s="280" t="str">
        <f t="shared" si="55"/>
        <v>December</v>
      </c>
      <c r="J204" s="275" t="s">
        <v>118</v>
      </c>
      <c r="K204" s="242">
        <f t="shared" si="56"/>
        <v>0</v>
      </c>
      <c r="L204" s="242">
        <f t="shared" si="53"/>
        <v>0</v>
      </c>
      <c r="M204" s="242">
        <f t="shared" si="57"/>
        <v>0</v>
      </c>
      <c r="N204" s="264" t="str">
        <f t="shared" si="6"/>
        <v/>
      </c>
      <c r="O204" s="261">
        <f t="shared" si="59"/>
        <v>0</v>
      </c>
      <c r="P204" s="271">
        <f t="shared" si="54"/>
        <v>6.9</v>
      </c>
      <c r="Q204" s="261">
        <f t="shared" si="9"/>
        <v>0</v>
      </c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</row>
    <row r="205">
      <c r="A205" s="260" t="str">
        <f t="shared" si="10"/>
        <v>September</v>
      </c>
      <c r="B205" s="242">
        <f t="shared" si="11"/>
        <v>0</v>
      </c>
      <c r="C205" s="261" t="str">
        <f t="shared" si="1"/>
        <v/>
      </c>
      <c r="D205" s="267">
        <f t="shared" si="2"/>
        <v>0</v>
      </c>
      <c r="E205" s="240">
        <f>IFERROR(__xludf.DUMMYFUNCTION("IF(REGEXMATCH(TEXT(A205, ""MMMM""), ""October|November|December""), $B$4, $B$5)"),0.78)</f>
        <v>0.78</v>
      </c>
      <c r="F205" s="266">
        <v>0.0</v>
      </c>
      <c r="G205" s="267">
        <f t="shared" si="3"/>
        <v>0</v>
      </c>
      <c r="H205" s="221"/>
      <c r="I205" s="280" t="str">
        <f t="shared" si="55"/>
        <v>January</v>
      </c>
      <c r="J205" s="275" t="s">
        <v>118</v>
      </c>
      <c r="K205" s="242">
        <f t="shared" si="56"/>
        <v>0</v>
      </c>
      <c r="L205" s="242">
        <f t="shared" si="53"/>
        <v>0</v>
      </c>
      <c r="M205" s="242">
        <f t="shared" si="57"/>
        <v>0</v>
      </c>
      <c r="N205" s="264" t="str">
        <f t="shared" si="6"/>
        <v/>
      </c>
      <c r="O205" s="261">
        <f t="shared" si="59"/>
        <v>0</v>
      </c>
      <c r="P205" s="271">
        <f t="shared" si="54"/>
        <v>6.9</v>
      </c>
      <c r="Q205" s="261">
        <f t="shared" si="9"/>
        <v>0</v>
      </c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</row>
    <row r="206">
      <c r="A206" s="260" t="str">
        <f t="shared" si="10"/>
        <v>October</v>
      </c>
      <c r="B206" s="242">
        <f t="shared" si="11"/>
        <v>0</v>
      </c>
      <c r="C206" s="261" t="str">
        <f t="shared" si="1"/>
        <v/>
      </c>
      <c r="D206" s="267">
        <f t="shared" si="2"/>
        <v>0</v>
      </c>
      <c r="E206" s="240">
        <f>IFERROR(__xludf.DUMMYFUNCTION("IF(REGEXMATCH(TEXT(A206, ""MMMM""), ""October|November|December""), $B$4, $B$5)"),2.4)</f>
        <v>2.4</v>
      </c>
      <c r="F206" s="266">
        <v>0.0</v>
      </c>
      <c r="G206" s="267">
        <f t="shared" si="3"/>
        <v>0</v>
      </c>
      <c r="H206" s="221"/>
      <c r="I206" s="280" t="str">
        <f t="shared" si="55"/>
        <v>February</v>
      </c>
      <c r="J206" s="275" t="s">
        <v>118</v>
      </c>
      <c r="K206" s="242">
        <f t="shared" si="56"/>
        <v>0</v>
      </c>
      <c r="L206" s="242">
        <f t="shared" si="53"/>
        <v>0</v>
      </c>
      <c r="M206" s="242">
        <f t="shared" si="57"/>
        <v>0</v>
      </c>
      <c r="N206" s="264" t="str">
        <f t="shared" si="6"/>
        <v/>
      </c>
      <c r="O206" s="261">
        <f t="shared" si="59"/>
        <v>0</v>
      </c>
      <c r="P206" s="271">
        <f t="shared" si="54"/>
        <v>6.9</v>
      </c>
      <c r="Q206" s="261">
        <f t="shared" si="9"/>
        <v>0</v>
      </c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</row>
    <row r="207">
      <c r="A207" s="260" t="str">
        <f t="shared" si="10"/>
        <v>November</v>
      </c>
      <c r="B207" s="242">
        <f t="shared" si="11"/>
        <v>0</v>
      </c>
      <c r="C207" s="261" t="str">
        <f t="shared" si="1"/>
        <v/>
      </c>
      <c r="D207" s="267">
        <f t="shared" si="2"/>
        <v>0</v>
      </c>
      <c r="E207" s="240">
        <f>IFERROR(__xludf.DUMMYFUNCTION("IF(REGEXMATCH(TEXT(A207, ""MMMM""), ""October|November|December""), $B$4, $B$5)"),2.4)</f>
        <v>2.4</v>
      </c>
      <c r="F207" s="266">
        <v>0.0</v>
      </c>
      <c r="G207" s="267">
        <f t="shared" si="3"/>
        <v>0</v>
      </c>
      <c r="H207" s="221"/>
      <c r="I207" s="280" t="str">
        <f t="shared" si="55"/>
        <v>March</v>
      </c>
      <c r="J207" s="275" t="s">
        <v>118</v>
      </c>
      <c r="K207" s="242">
        <f t="shared" si="56"/>
        <v>0</v>
      </c>
      <c r="L207" s="242">
        <f t="shared" si="53"/>
        <v>0</v>
      </c>
      <c r="M207" s="242">
        <f t="shared" si="57"/>
        <v>0</v>
      </c>
      <c r="N207" s="264" t="str">
        <f t="shared" si="6"/>
        <v/>
      </c>
      <c r="O207" s="261">
        <f t="shared" si="59"/>
        <v>0</v>
      </c>
      <c r="P207" s="271">
        <f t="shared" si="54"/>
        <v>6.9</v>
      </c>
      <c r="Q207" s="261">
        <f t="shared" si="9"/>
        <v>0</v>
      </c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</row>
    <row r="208">
      <c r="A208" s="260" t="str">
        <f t="shared" si="10"/>
        <v>December</v>
      </c>
      <c r="B208" s="242">
        <f t="shared" si="11"/>
        <v>0</v>
      </c>
      <c r="C208" s="261" t="str">
        <f t="shared" si="1"/>
        <v/>
      </c>
      <c r="D208" s="267">
        <f t="shared" si="2"/>
        <v>0</v>
      </c>
      <c r="E208" s="240">
        <f>IFERROR(__xludf.DUMMYFUNCTION("IF(REGEXMATCH(TEXT(A208, ""MMMM""), ""October|November|December""), $B$4, $B$5)"),2.4)</f>
        <v>2.4</v>
      </c>
      <c r="F208" s="266">
        <v>0.0</v>
      </c>
      <c r="G208" s="267">
        <f t="shared" si="3"/>
        <v>0</v>
      </c>
      <c r="H208" s="221"/>
      <c r="I208" s="280" t="str">
        <f t="shared" si="55"/>
        <v>April</v>
      </c>
      <c r="J208" s="275" t="s">
        <v>118</v>
      </c>
      <c r="K208" s="242">
        <f t="shared" si="56"/>
        <v>0</v>
      </c>
      <c r="L208" s="242">
        <f t="shared" si="53"/>
        <v>0</v>
      </c>
      <c r="M208" s="242">
        <f t="shared" si="57"/>
        <v>0</v>
      </c>
      <c r="N208" s="264" t="str">
        <f t="shared" si="6"/>
        <v/>
      </c>
      <c r="O208" s="261">
        <f t="shared" si="59"/>
        <v>0</v>
      </c>
      <c r="P208" s="271">
        <f t="shared" si="54"/>
        <v>6.9</v>
      </c>
      <c r="Q208" s="261">
        <f t="shared" si="9"/>
        <v>0</v>
      </c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</row>
    <row r="209">
      <c r="A209" s="260" t="str">
        <f t="shared" si="10"/>
        <v>January</v>
      </c>
      <c r="B209" s="242">
        <f t="shared" si="11"/>
        <v>0</v>
      </c>
      <c r="C209" s="261" t="str">
        <f t="shared" si="1"/>
        <v/>
      </c>
      <c r="D209" s="267">
        <f t="shared" si="2"/>
        <v>0</v>
      </c>
      <c r="E209" s="240">
        <f>IFERROR(__xludf.DUMMYFUNCTION("IF(REGEXMATCH(TEXT(A209, ""MMMM""), ""October|November|December""), $B$4, $B$5)"),0.78)</f>
        <v>0.78</v>
      </c>
      <c r="F209" s="266">
        <v>0.0</v>
      </c>
      <c r="G209" s="267">
        <f t="shared" si="3"/>
        <v>0</v>
      </c>
      <c r="H209" s="221"/>
      <c r="I209" s="280" t="str">
        <f t="shared" si="55"/>
        <v>May</v>
      </c>
      <c r="J209" s="275" t="s">
        <v>118</v>
      </c>
      <c r="K209" s="242">
        <f t="shared" si="56"/>
        <v>0</v>
      </c>
      <c r="L209" s="242">
        <f t="shared" si="53"/>
        <v>0</v>
      </c>
      <c r="M209" s="242">
        <f t="shared" si="57"/>
        <v>0</v>
      </c>
      <c r="N209" s="264" t="str">
        <f t="shared" si="6"/>
        <v/>
      </c>
      <c r="O209" s="261">
        <f t="shared" si="59"/>
        <v>0</v>
      </c>
      <c r="P209" s="271">
        <f t="shared" si="54"/>
        <v>6.9</v>
      </c>
      <c r="Q209" s="261">
        <f t="shared" si="9"/>
        <v>0</v>
      </c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</row>
    <row r="210">
      <c r="A210" s="260" t="str">
        <f t="shared" si="10"/>
        <v>February</v>
      </c>
      <c r="B210" s="242">
        <f t="shared" si="11"/>
        <v>0</v>
      </c>
      <c r="C210" s="261" t="str">
        <f t="shared" si="1"/>
        <v/>
      </c>
      <c r="D210" s="267">
        <f t="shared" si="2"/>
        <v>0</v>
      </c>
      <c r="E210" s="240">
        <f>IFERROR(__xludf.DUMMYFUNCTION("IF(REGEXMATCH(TEXT(A210, ""MMMM""), ""October|November|December""), $B$4, $B$5)"),0.78)</f>
        <v>0.78</v>
      </c>
      <c r="F210" s="266">
        <v>0.0</v>
      </c>
      <c r="G210" s="267">
        <f t="shared" si="3"/>
        <v>0</v>
      </c>
      <c r="H210" s="221"/>
      <c r="I210" s="280" t="str">
        <f t="shared" si="55"/>
        <v>June</v>
      </c>
      <c r="J210" s="275" t="s">
        <v>118</v>
      </c>
      <c r="K210" s="242">
        <f t="shared" si="56"/>
        <v>0</v>
      </c>
      <c r="L210" s="242">
        <f t="shared" si="53"/>
        <v>0</v>
      </c>
      <c r="M210" s="242">
        <f t="shared" si="57"/>
        <v>0</v>
      </c>
      <c r="N210" s="264" t="str">
        <f t="shared" si="6"/>
        <v/>
      </c>
      <c r="O210" s="261">
        <f t="shared" si="59"/>
        <v>0</v>
      </c>
      <c r="P210" s="271">
        <f t="shared" si="54"/>
        <v>6.9</v>
      </c>
      <c r="Q210" s="261">
        <f t="shared" si="9"/>
        <v>0</v>
      </c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</row>
    <row r="211">
      <c r="A211" s="260" t="str">
        <f t="shared" si="10"/>
        <v>March</v>
      </c>
      <c r="B211" s="242">
        <f t="shared" si="11"/>
        <v>0</v>
      </c>
      <c r="C211" s="261" t="str">
        <f t="shared" si="1"/>
        <v/>
      </c>
      <c r="D211" s="267">
        <f t="shared" si="2"/>
        <v>0</v>
      </c>
      <c r="E211" s="240">
        <f>IFERROR(__xludf.DUMMYFUNCTION("IF(REGEXMATCH(TEXT(A211, ""MMMM""), ""October|November|December""), $B$4, $B$5)"),0.78)</f>
        <v>0.78</v>
      </c>
      <c r="F211" s="266">
        <v>0.0</v>
      </c>
      <c r="G211" s="267">
        <f t="shared" si="3"/>
        <v>0</v>
      </c>
      <c r="H211" s="221"/>
      <c r="I211" s="280" t="str">
        <f t="shared" si="55"/>
        <v>July</v>
      </c>
      <c r="J211" s="275" t="s">
        <v>118</v>
      </c>
      <c r="K211" s="242">
        <f t="shared" si="56"/>
        <v>0</v>
      </c>
      <c r="L211" s="242">
        <f t="shared" si="53"/>
        <v>0</v>
      </c>
      <c r="M211" s="242">
        <f t="shared" si="57"/>
        <v>0</v>
      </c>
      <c r="N211" s="264" t="str">
        <f t="shared" si="6"/>
        <v/>
      </c>
      <c r="O211" s="261">
        <f t="shared" si="59"/>
        <v>0</v>
      </c>
      <c r="P211" s="271">
        <f t="shared" si="54"/>
        <v>6.9</v>
      </c>
      <c r="Q211" s="261">
        <f t="shared" si="9"/>
        <v>0</v>
      </c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</row>
    <row r="212">
      <c r="A212" s="260" t="str">
        <f t="shared" si="10"/>
        <v>April</v>
      </c>
      <c r="B212" s="242">
        <f t="shared" si="11"/>
        <v>0</v>
      </c>
      <c r="C212" s="261" t="str">
        <f t="shared" si="1"/>
        <v/>
      </c>
      <c r="D212" s="267">
        <f t="shared" si="2"/>
        <v>0</v>
      </c>
      <c r="E212" s="240">
        <f>IFERROR(__xludf.DUMMYFUNCTION("IF(REGEXMATCH(TEXT(A212, ""MMMM""), ""October|November|December""), $B$4, $B$5)"),0.78)</f>
        <v>0.78</v>
      </c>
      <c r="F212" s="266">
        <v>0.0</v>
      </c>
      <c r="G212" s="267">
        <f t="shared" si="3"/>
        <v>0</v>
      </c>
      <c r="H212" s="221"/>
      <c r="I212" s="280" t="str">
        <f t="shared" si="55"/>
        <v>August</v>
      </c>
      <c r="J212" s="275" t="s">
        <v>118</v>
      </c>
      <c r="K212" s="242">
        <f t="shared" si="56"/>
        <v>0</v>
      </c>
      <c r="L212" s="242">
        <f t="shared" si="53"/>
        <v>0</v>
      </c>
      <c r="M212" s="242">
        <f t="shared" si="57"/>
        <v>0</v>
      </c>
      <c r="N212" s="264" t="str">
        <f t="shared" si="6"/>
        <v/>
      </c>
      <c r="O212" s="261">
        <f t="shared" si="59"/>
        <v>0</v>
      </c>
      <c r="P212" s="271">
        <f t="shared" si="54"/>
        <v>6.9</v>
      </c>
      <c r="Q212" s="261">
        <f t="shared" si="9"/>
        <v>0</v>
      </c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</row>
    <row r="213">
      <c r="A213" s="260" t="str">
        <f t="shared" si="10"/>
        <v>May</v>
      </c>
      <c r="B213" s="242">
        <f t="shared" si="11"/>
        <v>0</v>
      </c>
      <c r="C213" s="261" t="str">
        <f t="shared" si="1"/>
        <v/>
      </c>
      <c r="D213" s="267">
        <f t="shared" si="2"/>
        <v>0</v>
      </c>
      <c r="E213" s="240">
        <f>IFERROR(__xludf.DUMMYFUNCTION("IF(REGEXMATCH(TEXT(A213, ""MMMM""), ""October|November|December""), $B$4, $B$5)"),0.78)</f>
        <v>0.78</v>
      </c>
      <c r="F213" s="266">
        <v>0.0</v>
      </c>
      <c r="G213" s="267">
        <f t="shared" si="3"/>
        <v>0</v>
      </c>
      <c r="H213" s="221"/>
      <c r="I213" s="280" t="str">
        <f t="shared" si="55"/>
        <v>September</v>
      </c>
      <c r="J213" s="275" t="s">
        <v>118</v>
      </c>
      <c r="K213" s="242">
        <f t="shared" si="56"/>
        <v>0</v>
      </c>
      <c r="L213" s="242">
        <f t="shared" si="53"/>
        <v>0</v>
      </c>
      <c r="M213" s="242">
        <f t="shared" si="57"/>
        <v>0</v>
      </c>
      <c r="N213" s="264" t="str">
        <f t="shared" si="6"/>
        <v/>
      </c>
      <c r="O213" s="261">
        <f t="shared" si="59"/>
        <v>0</v>
      </c>
      <c r="P213" s="271">
        <f t="shared" si="54"/>
        <v>6.9</v>
      </c>
      <c r="Q213" s="261">
        <f t="shared" si="9"/>
        <v>0</v>
      </c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</row>
    <row r="214">
      <c r="A214" s="260" t="str">
        <f t="shared" si="10"/>
        <v>June</v>
      </c>
      <c r="B214" s="242">
        <f t="shared" si="11"/>
        <v>0</v>
      </c>
      <c r="C214" s="261" t="str">
        <f t="shared" si="1"/>
        <v/>
      </c>
      <c r="D214" s="267">
        <f t="shared" si="2"/>
        <v>0</v>
      </c>
      <c r="E214" s="240">
        <f>IFERROR(__xludf.DUMMYFUNCTION("IF(REGEXMATCH(TEXT(A214, ""MMMM""), ""October|November|December""), $B$4, $B$5)"),0.78)</f>
        <v>0.78</v>
      </c>
      <c r="F214" s="266">
        <v>0.0</v>
      </c>
      <c r="G214" s="267">
        <f t="shared" si="3"/>
        <v>0</v>
      </c>
      <c r="H214" s="221"/>
      <c r="I214" s="280" t="str">
        <f t="shared" si="55"/>
        <v>October</v>
      </c>
      <c r="J214" s="275" t="s">
        <v>118</v>
      </c>
      <c r="K214" s="242">
        <f t="shared" si="56"/>
        <v>0</v>
      </c>
      <c r="L214" s="242">
        <f t="shared" si="53"/>
        <v>0</v>
      </c>
      <c r="M214" s="242">
        <f t="shared" si="57"/>
        <v>0</v>
      </c>
      <c r="N214" s="264" t="str">
        <f t="shared" si="6"/>
        <v/>
      </c>
      <c r="O214" s="261">
        <f t="shared" si="59"/>
        <v>0</v>
      </c>
      <c r="P214" s="271">
        <f t="shared" si="54"/>
        <v>6.9</v>
      </c>
      <c r="Q214" s="261">
        <f t="shared" si="9"/>
        <v>0</v>
      </c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</row>
    <row r="215">
      <c r="A215" s="260" t="str">
        <f t="shared" si="10"/>
        <v>July</v>
      </c>
      <c r="B215" s="242">
        <f t="shared" si="11"/>
        <v>0</v>
      </c>
      <c r="C215" s="261" t="str">
        <f t="shared" si="1"/>
        <v/>
      </c>
      <c r="D215" s="267">
        <f t="shared" si="2"/>
        <v>0</v>
      </c>
      <c r="E215" s="240">
        <f>IFERROR(__xludf.DUMMYFUNCTION("IF(REGEXMATCH(TEXT(A215, ""MMMM""), ""October|November|December""), $B$4, $B$5)"),0.78)</f>
        <v>0.78</v>
      </c>
      <c r="F215" s="266">
        <v>0.0</v>
      </c>
      <c r="G215" s="267">
        <f t="shared" si="3"/>
        <v>0</v>
      </c>
      <c r="H215" s="221"/>
      <c r="I215" s="280" t="str">
        <f t="shared" si="55"/>
        <v>November</v>
      </c>
      <c r="J215" s="275" t="s">
        <v>118</v>
      </c>
      <c r="K215" s="242">
        <f t="shared" si="56"/>
        <v>0</v>
      </c>
      <c r="L215" s="242">
        <f t="shared" si="53"/>
        <v>0</v>
      </c>
      <c r="M215" s="242">
        <f t="shared" si="57"/>
        <v>0</v>
      </c>
      <c r="N215" s="264" t="str">
        <f t="shared" si="6"/>
        <v/>
      </c>
      <c r="O215" s="261">
        <f t="shared" si="59"/>
        <v>0</v>
      </c>
      <c r="P215" s="271">
        <f t="shared" si="54"/>
        <v>6.9</v>
      </c>
      <c r="Q215" s="261">
        <f t="shared" si="9"/>
        <v>0</v>
      </c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</row>
    <row r="216">
      <c r="A216" s="260" t="str">
        <f t="shared" si="10"/>
        <v>August</v>
      </c>
      <c r="B216" s="242">
        <f t="shared" si="11"/>
        <v>0</v>
      </c>
      <c r="C216" s="261" t="str">
        <f t="shared" si="1"/>
        <v/>
      </c>
      <c r="D216" s="267">
        <f t="shared" si="2"/>
        <v>0</v>
      </c>
      <c r="E216" s="240">
        <f>IFERROR(__xludf.DUMMYFUNCTION("IF(REGEXMATCH(TEXT(A216, ""MMMM""), ""October|November|December""), $B$4, $B$5)"),0.78)</f>
        <v>0.78</v>
      </c>
      <c r="F216" s="266">
        <v>0.0</v>
      </c>
      <c r="G216" s="267">
        <f t="shared" si="3"/>
        <v>0</v>
      </c>
      <c r="H216" s="221"/>
      <c r="I216" s="280" t="str">
        <f t="shared" si="55"/>
        <v>December</v>
      </c>
      <c r="J216" s="275" t="s">
        <v>118</v>
      </c>
      <c r="K216" s="242">
        <f t="shared" si="56"/>
        <v>0</v>
      </c>
      <c r="L216" s="242">
        <f t="shared" si="53"/>
        <v>0</v>
      </c>
      <c r="M216" s="242">
        <f t="shared" si="57"/>
        <v>0</v>
      </c>
      <c r="N216" s="264" t="str">
        <f t="shared" si="6"/>
        <v/>
      </c>
      <c r="O216" s="261">
        <f t="shared" si="59"/>
        <v>0</v>
      </c>
      <c r="P216" s="271">
        <f t="shared" si="54"/>
        <v>6.9</v>
      </c>
      <c r="Q216" s="261">
        <f t="shared" si="9"/>
        <v>0</v>
      </c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</row>
    <row r="217">
      <c r="A217" s="260" t="str">
        <f t="shared" si="10"/>
        <v>September</v>
      </c>
      <c r="B217" s="242">
        <f t="shared" si="11"/>
        <v>0</v>
      </c>
      <c r="C217" s="261" t="str">
        <f t="shared" si="1"/>
        <v/>
      </c>
      <c r="D217" s="267">
        <f t="shared" si="2"/>
        <v>0</v>
      </c>
      <c r="E217" s="240">
        <f>IFERROR(__xludf.DUMMYFUNCTION("IF(REGEXMATCH(TEXT(A217, ""MMMM""), ""October|November|December""), $B$4, $B$5)"),0.78)</f>
        <v>0.78</v>
      </c>
      <c r="F217" s="266">
        <v>0.0</v>
      </c>
      <c r="G217" s="267">
        <f t="shared" si="3"/>
        <v>0</v>
      </c>
      <c r="H217" s="221"/>
      <c r="I217" s="280" t="str">
        <f t="shared" si="55"/>
        <v>January</v>
      </c>
      <c r="J217" s="275" t="s">
        <v>118</v>
      </c>
      <c r="K217" s="242">
        <f t="shared" si="56"/>
        <v>0</v>
      </c>
      <c r="L217" s="242">
        <f t="shared" si="53"/>
        <v>0</v>
      </c>
      <c r="M217" s="242">
        <f t="shared" si="57"/>
        <v>0</v>
      </c>
      <c r="N217" s="264" t="str">
        <f t="shared" si="6"/>
        <v/>
      </c>
      <c r="O217" s="261">
        <f t="shared" si="59"/>
        <v>0</v>
      </c>
      <c r="P217" s="271">
        <f t="shared" si="54"/>
        <v>6.9</v>
      </c>
      <c r="Q217" s="261">
        <f t="shared" si="9"/>
        <v>0</v>
      </c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</row>
    <row r="218">
      <c r="A218" s="260" t="str">
        <f t="shared" si="10"/>
        <v>October</v>
      </c>
      <c r="B218" s="242">
        <f t="shared" si="11"/>
        <v>0</v>
      </c>
      <c r="C218" s="261" t="str">
        <f t="shared" si="1"/>
        <v/>
      </c>
      <c r="D218" s="267">
        <f t="shared" si="2"/>
        <v>0</v>
      </c>
      <c r="E218" s="240">
        <f>IFERROR(__xludf.DUMMYFUNCTION("IF(REGEXMATCH(TEXT(A218, ""MMMM""), ""October|November|December""), $B$4, $B$5)"),2.4)</f>
        <v>2.4</v>
      </c>
      <c r="F218" s="266">
        <v>0.0</v>
      </c>
      <c r="G218" s="267">
        <f t="shared" si="3"/>
        <v>0</v>
      </c>
      <c r="H218" s="221"/>
      <c r="I218" s="280" t="str">
        <f t="shared" si="55"/>
        <v>February</v>
      </c>
      <c r="J218" s="275" t="s">
        <v>118</v>
      </c>
      <c r="K218" s="242">
        <f t="shared" si="56"/>
        <v>0</v>
      </c>
      <c r="L218" s="242">
        <f t="shared" si="53"/>
        <v>0</v>
      </c>
      <c r="M218" s="242">
        <f t="shared" si="57"/>
        <v>0</v>
      </c>
      <c r="N218" s="264" t="str">
        <f t="shared" si="6"/>
        <v/>
      </c>
      <c r="O218" s="261">
        <f t="shared" si="59"/>
        <v>0</v>
      </c>
      <c r="P218" s="271">
        <f t="shared" si="54"/>
        <v>6.9</v>
      </c>
      <c r="Q218" s="261">
        <f t="shared" si="9"/>
        <v>0</v>
      </c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</row>
    <row r="219">
      <c r="A219" s="260" t="str">
        <f t="shared" si="10"/>
        <v>November</v>
      </c>
      <c r="B219" s="242">
        <f t="shared" si="11"/>
        <v>0</v>
      </c>
      <c r="C219" s="261" t="str">
        <f t="shared" si="1"/>
        <v/>
      </c>
      <c r="D219" s="267">
        <f t="shared" si="2"/>
        <v>0</v>
      </c>
      <c r="E219" s="240">
        <f>IFERROR(__xludf.DUMMYFUNCTION("IF(REGEXMATCH(TEXT(A219, ""MMMM""), ""October|November|December""), $B$4, $B$5)"),2.4)</f>
        <v>2.4</v>
      </c>
      <c r="F219" s="266">
        <v>0.0</v>
      </c>
      <c r="G219" s="267">
        <f t="shared" si="3"/>
        <v>0</v>
      </c>
      <c r="H219" s="221"/>
      <c r="I219" s="280" t="str">
        <f t="shared" si="55"/>
        <v>March</v>
      </c>
      <c r="J219" s="275" t="s">
        <v>118</v>
      </c>
      <c r="K219" s="242">
        <f t="shared" si="56"/>
        <v>0</v>
      </c>
      <c r="L219" s="242">
        <f t="shared" si="53"/>
        <v>0</v>
      </c>
      <c r="M219" s="242">
        <f t="shared" si="57"/>
        <v>0</v>
      </c>
      <c r="N219" s="264" t="str">
        <f t="shared" si="6"/>
        <v/>
      </c>
      <c r="O219" s="261">
        <f t="shared" si="59"/>
        <v>0</v>
      </c>
      <c r="P219" s="271">
        <f t="shared" si="54"/>
        <v>6.9</v>
      </c>
      <c r="Q219" s="261">
        <f t="shared" si="9"/>
        <v>0</v>
      </c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</row>
    <row r="220">
      <c r="A220" s="260" t="str">
        <f t="shared" si="10"/>
        <v>December</v>
      </c>
      <c r="B220" s="242">
        <f t="shared" si="11"/>
        <v>0</v>
      </c>
      <c r="C220" s="261" t="str">
        <f t="shared" si="1"/>
        <v/>
      </c>
      <c r="D220" s="267">
        <f t="shared" si="2"/>
        <v>0</v>
      </c>
      <c r="E220" s="240">
        <f>IFERROR(__xludf.DUMMYFUNCTION("IF(REGEXMATCH(TEXT(A220, ""MMMM""), ""October|November|December""), $B$4, $B$5)"),2.4)</f>
        <v>2.4</v>
      </c>
      <c r="F220" s="266">
        <v>0.0</v>
      </c>
      <c r="G220" s="267">
        <f t="shared" si="3"/>
        <v>0</v>
      </c>
      <c r="H220" s="221"/>
      <c r="I220" s="280" t="str">
        <f t="shared" si="55"/>
        <v>April</v>
      </c>
      <c r="J220" s="275" t="s">
        <v>118</v>
      </c>
      <c r="K220" s="242">
        <f t="shared" si="56"/>
        <v>0</v>
      </c>
      <c r="L220" s="242">
        <f t="shared" si="53"/>
        <v>0</v>
      </c>
      <c r="M220" s="242">
        <f t="shared" si="57"/>
        <v>0</v>
      </c>
      <c r="N220" s="264" t="str">
        <f t="shared" si="6"/>
        <v/>
      </c>
      <c r="O220" s="261">
        <f t="shared" si="59"/>
        <v>0</v>
      </c>
      <c r="P220" s="271">
        <f t="shared" si="54"/>
        <v>6.9</v>
      </c>
      <c r="Q220" s="261">
        <f t="shared" si="9"/>
        <v>0</v>
      </c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</row>
    <row r="221">
      <c r="A221" s="260" t="str">
        <f t="shared" si="10"/>
        <v>January</v>
      </c>
      <c r="B221" s="242">
        <f t="shared" si="11"/>
        <v>0</v>
      </c>
      <c r="C221" s="261" t="str">
        <f t="shared" si="1"/>
        <v/>
      </c>
      <c r="D221" s="267">
        <f t="shared" si="2"/>
        <v>0</v>
      </c>
      <c r="E221" s="240">
        <f>IFERROR(__xludf.DUMMYFUNCTION("IF(REGEXMATCH(TEXT(A221, ""MMMM""), ""October|November|December""), $B$4, $B$5)"),0.78)</f>
        <v>0.78</v>
      </c>
      <c r="F221" s="266">
        <v>0.0</v>
      </c>
      <c r="G221" s="267">
        <f t="shared" si="3"/>
        <v>0</v>
      </c>
      <c r="H221" s="221"/>
      <c r="I221" s="280" t="str">
        <f t="shared" si="55"/>
        <v>May</v>
      </c>
      <c r="J221" s="275" t="s">
        <v>118</v>
      </c>
      <c r="K221" s="242">
        <f t="shared" si="56"/>
        <v>0</v>
      </c>
      <c r="L221" s="242">
        <f t="shared" si="53"/>
        <v>0</v>
      </c>
      <c r="M221" s="242">
        <f t="shared" si="57"/>
        <v>0</v>
      </c>
      <c r="N221" s="264" t="str">
        <f t="shared" si="6"/>
        <v/>
      </c>
      <c r="O221" s="261">
        <f t="shared" si="59"/>
        <v>0</v>
      </c>
      <c r="P221" s="271">
        <f t="shared" si="54"/>
        <v>6.9</v>
      </c>
      <c r="Q221" s="261">
        <f t="shared" si="9"/>
        <v>0</v>
      </c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</row>
    <row r="222">
      <c r="A222" s="260" t="str">
        <f t="shared" si="10"/>
        <v>February</v>
      </c>
      <c r="B222" s="242">
        <f t="shared" si="11"/>
        <v>0</v>
      </c>
      <c r="C222" s="261" t="str">
        <f t="shared" si="1"/>
        <v/>
      </c>
      <c r="D222" s="267">
        <f t="shared" si="2"/>
        <v>0</v>
      </c>
      <c r="E222" s="240">
        <f>IFERROR(__xludf.DUMMYFUNCTION("IF(REGEXMATCH(TEXT(A222, ""MMMM""), ""October|November|December""), $B$4, $B$5)"),0.78)</f>
        <v>0.78</v>
      </c>
      <c r="F222" s="266">
        <v>0.0</v>
      </c>
      <c r="G222" s="267">
        <f t="shared" si="3"/>
        <v>0</v>
      </c>
      <c r="H222" s="221"/>
      <c r="I222" s="280" t="str">
        <f t="shared" si="55"/>
        <v>June</v>
      </c>
      <c r="J222" s="275" t="s">
        <v>118</v>
      </c>
      <c r="K222" s="242">
        <f t="shared" si="56"/>
        <v>0</v>
      </c>
      <c r="L222" s="242">
        <f t="shared" si="53"/>
        <v>0</v>
      </c>
      <c r="M222" s="242">
        <f t="shared" si="57"/>
        <v>0</v>
      </c>
      <c r="N222" s="264" t="str">
        <f t="shared" si="6"/>
        <v/>
      </c>
      <c r="O222" s="261">
        <f t="shared" si="59"/>
        <v>0</v>
      </c>
      <c r="P222" s="271">
        <f t="shared" si="54"/>
        <v>6.9</v>
      </c>
      <c r="Q222" s="261">
        <f t="shared" si="9"/>
        <v>0</v>
      </c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</row>
    <row r="223">
      <c r="A223" s="260" t="str">
        <f t="shared" si="10"/>
        <v>March</v>
      </c>
      <c r="B223" s="242">
        <f t="shared" si="11"/>
        <v>0</v>
      </c>
      <c r="C223" s="261" t="str">
        <f t="shared" si="1"/>
        <v/>
      </c>
      <c r="D223" s="267">
        <f t="shared" si="2"/>
        <v>0</v>
      </c>
      <c r="E223" s="240">
        <f>IFERROR(__xludf.DUMMYFUNCTION("IF(REGEXMATCH(TEXT(A223, ""MMMM""), ""October|November|December""), $B$4, $B$5)"),0.78)</f>
        <v>0.78</v>
      </c>
      <c r="F223" s="266">
        <v>0.0</v>
      </c>
      <c r="G223" s="267">
        <f t="shared" si="3"/>
        <v>0</v>
      </c>
      <c r="H223" s="221"/>
      <c r="I223" s="280" t="str">
        <f t="shared" si="55"/>
        <v>July</v>
      </c>
      <c r="J223" s="275" t="s">
        <v>118</v>
      </c>
      <c r="K223" s="242">
        <f t="shared" si="56"/>
        <v>0</v>
      </c>
      <c r="L223" s="242">
        <f t="shared" si="53"/>
        <v>0</v>
      </c>
      <c r="M223" s="242">
        <f t="shared" si="57"/>
        <v>0</v>
      </c>
      <c r="N223" s="264" t="str">
        <f t="shared" si="6"/>
        <v/>
      </c>
      <c r="O223" s="261">
        <f t="shared" si="59"/>
        <v>0</v>
      </c>
      <c r="P223" s="271">
        <f t="shared" si="54"/>
        <v>6.9</v>
      </c>
      <c r="Q223" s="261">
        <f t="shared" si="9"/>
        <v>0</v>
      </c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</row>
    <row r="224">
      <c r="A224" s="260" t="str">
        <f t="shared" si="10"/>
        <v>April</v>
      </c>
      <c r="B224" s="242">
        <f t="shared" si="11"/>
        <v>0</v>
      </c>
      <c r="C224" s="261" t="str">
        <f t="shared" si="1"/>
        <v/>
      </c>
      <c r="D224" s="267">
        <f t="shared" si="2"/>
        <v>0</v>
      </c>
      <c r="E224" s="240">
        <f>IFERROR(__xludf.DUMMYFUNCTION("IF(REGEXMATCH(TEXT(A224, ""MMMM""), ""October|November|December""), $B$4, $B$5)"),0.78)</f>
        <v>0.78</v>
      </c>
      <c r="F224" s="266">
        <v>0.0</v>
      </c>
      <c r="G224" s="267">
        <f t="shared" si="3"/>
        <v>0</v>
      </c>
      <c r="H224" s="221"/>
      <c r="I224" s="280" t="str">
        <f t="shared" si="55"/>
        <v>August</v>
      </c>
      <c r="J224" s="275" t="s">
        <v>118</v>
      </c>
      <c r="K224" s="242">
        <f t="shared" si="56"/>
        <v>0</v>
      </c>
      <c r="L224" s="242">
        <f t="shared" si="53"/>
        <v>0</v>
      </c>
      <c r="M224" s="242">
        <f t="shared" si="57"/>
        <v>0</v>
      </c>
      <c r="N224" s="264" t="str">
        <f t="shared" si="6"/>
        <v/>
      </c>
      <c r="O224" s="261">
        <f t="shared" si="59"/>
        <v>0</v>
      </c>
      <c r="P224" s="271">
        <f t="shared" si="54"/>
        <v>6.9</v>
      </c>
      <c r="Q224" s="261">
        <f t="shared" si="9"/>
        <v>0</v>
      </c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</row>
    <row r="225">
      <c r="A225" s="260" t="str">
        <f t="shared" si="10"/>
        <v>May</v>
      </c>
      <c r="B225" s="242">
        <f t="shared" si="11"/>
        <v>0</v>
      </c>
      <c r="C225" s="261" t="str">
        <f t="shared" si="1"/>
        <v/>
      </c>
      <c r="D225" s="267">
        <f t="shared" si="2"/>
        <v>0</v>
      </c>
      <c r="E225" s="240">
        <f>IFERROR(__xludf.DUMMYFUNCTION("IF(REGEXMATCH(TEXT(A225, ""MMMM""), ""October|November|December""), $B$4, $B$5)"),0.78)</f>
        <v>0.78</v>
      </c>
      <c r="F225" s="266">
        <v>0.0</v>
      </c>
      <c r="G225" s="267">
        <f t="shared" si="3"/>
        <v>0</v>
      </c>
      <c r="H225" s="221"/>
      <c r="I225" s="280" t="str">
        <f t="shared" si="55"/>
        <v>September</v>
      </c>
      <c r="J225" s="275" t="s">
        <v>118</v>
      </c>
      <c r="K225" s="242">
        <f t="shared" si="56"/>
        <v>0</v>
      </c>
      <c r="L225" s="242">
        <f t="shared" si="53"/>
        <v>0</v>
      </c>
      <c r="M225" s="242">
        <f t="shared" si="57"/>
        <v>0</v>
      </c>
      <c r="N225" s="264" t="str">
        <f t="shared" si="6"/>
        <v/>
      </c>
      <c r="O225" s="261">
        <f t="shared" si="59"/>
        <v>0</v>
      </c>
      <c r="P225" s="271">
        <f t="shared" si="54"/>
        <v>6.9</v>
      </c>
      <c r="Q225" s="261">
        <f t="shared" si="9"/>
        <v>0</v>
      </c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</row>
    <row r="226">
      <c r="A226" s="260" t="str">
        <f t="shared" si="10"/>
        <v>June</v>
      </c>
      <c r="B226" s="242">
        <f t="shared" si="11"/>
        <v>0</v>
      </c>
      <c r="C226" s="261" t="str">
        <f t="shared" si="1"/>
        <v/>
      </c>
      <c r="D226" s="267">
        <f t="shared" si="2"/>
        <v>0</v>
      </c>
      <c r="E226" s="240">
        <f>IFERROR(__xludf.DUMMYFUNCTION("IF(REGEXMATCH(TEXT(A226, ""MMMM""), ""October|November|December""), $B$4, $B$5)"),0.78)</f>
        <v>0.78</v>
      </c>
      <c r="F226" s="266">
        <v>0.0</v>
      </c>
      <c r="G226" s="267">
        <f t="shared" si="3"/>
        <v>0</v>
      </c>
      <c r="H226" s="221"/>
      <c r="I226" s="280" t="str">
        <f t="shared" si="55"/>
        <v>October</v>
      </c>
      <c r="J226" s="275" t="s">
        <v>118</v>
      </c>
      <c r="K226" s="242">
        <f t="shared" si="56"/>
        <v>0</v>
      </c>
      <c r="L226" s="242">
        <f t="shared" si="53"/>
        <v>0</v>
      </c>
      <c r="M226" s="242">
        <f t="shared" si="57"/>
        <v>0</v>
      </c>
      <c r="N226" s="264" t="str">
        <f t="shared" si="6"/>
        <v/>
      </c>
      <c r="O226" s="261">
        <f t="shared" si="59"/>
        <v>0</v>
      </c>
      <c r="P226" s="271">
        <f t="shared" si="54"/>
        <v>6.9</v>
      </c>
      <c r="Q226" s="261">
        <f t="shared" si="9"/>
        <v>0</v>
      </c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</row>
    <row r="227">
      <c r="A227" s="260" t="str">
        <f t="shared" si="10"/>
        <v>July</v>
      </c>
      <c r="B227" s="242">
        <f t="shared" si="11"/>
        <v>0</v>
      </c>
      <c r="C227" s="261" t="str">
        <f t="shared" si="1"/>
        <v/>
      </c>
      <c r="D227" s="267">
        <f t="shared" si="2"/>
        <v>0</v>
      </c>
      <c r="E227" s="240">
        <f>IFERROR(__xludf.DUMMYFUNCTION("IF(REGEXMATCH(TEXT(A227, ""MMMM""), ""October|November|December""), $B$4, $B$5)"),0.78)</f>
        <v>0.78</v>
      </c>
      <c r="F227" s="266">
        <v>0.0</v>
      </c>
      <c r="G227" s="267">
        <f t="shared" si="3"/>
        <v>0</v>
      </c>
      <c r="H227" s="221"/>
      <c r="I227" s="280" t="str">
        <f t="shared" si="55"/>
        <v>November</v>
      </c>
      <c r="J227" s="275" t="s">
        <v>118</v>
      </c>
      <c r="K227" s="242">
        <f t="shared" si="56"/>
        <v>0</v>
      </c>
      <c r="L227" s="242">
        <f t="shared" si="53"/>
        <v>0</v>
      </c>
      <c r="M227" s="242">
        <f t="shared" si="57"/>
        <v>0</v>
      </c>
      <c r="N227" s="264" t="str">
        <f t="shared" si="6"/>
        <v/>
      </c>
      <c r="O227" s="261">
        <f t="shared" si="59"/>
        <v>0</v>
      </c>
      <c r="P227" s="271">
        <f t="shared" si="54"/>
        <v>6.9</v>
      </c>
      <c r="Q227" s="261">
        <f t="shared" si="9"/>
        <v>0</v>
      </c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</row>
    <row r="228">
      <c r="A228" s="260" t="str">
        <f t="shared" si="10"/>
        <v>August</v>
      </c>
      <c r="B228" s="242">
        <f t="shared" si="11"/>
        <v>0</v>
      </c>
      <c r="C228" s="261" t="str">
        <f t="shared" si="1"/>
        <v/>
      </c>
      <c r="D228" s="267">
        <f t="shared" si="2"/>
        <v>0</v>
      </c>
      <c r="E228" s="240">
        <f>IFERROR(__xludf.DUMMYFUNCTION("IF(REGEXMATCH(TEXT(A228, ""MMMM""), ""October|November|December""), $B$4, $B$5)"),0.78)</f>
        <v>0.78</v>
      </c>
      <c r="F228" s="266">
        <v>0.0</v>
      </c>
      <c r="G228" s="267">
        <f t="shared" si="3"/>
        <v>0</v>
      </c>
      <c r="H228" s="221"/>
      <c r="I228" s="280" t="str">
        <f t="shared" si="55"/>
        <v>December</v>
      </c>
      <c r="J228" s="275" t="s">
        <v>118</v>
      </c>
      <c r="K228" s="242">
        <f t="shared" si="56"/>
        <v>0</v>
      </c>
      <c r="L228" s="242">
        <f t="shared" si="53"/>
        <v>0</v>
      </c>
      <c r="M228" s="242">
        <f t="shared" si="57"/>
        <v>0</v>
      </c>
      <c r="N228" s="264" t="str">
        <f t="shared" si="6"/>
        <v/>
      </c>
      <c r="O228" s="261">
        <f t="shared" si="59"/>
        <v>0</v>
      </c>
      <c r="P228" s="271">
        <f t="shared" si="54"/>
        <v>6.9</v>
      </c>
      <c r="Q228" s="261">
        <f t="shared" si="9"/>
        <v>0</v>
      </c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</row>
    <row r="229">
      <c r="A229" s="260" t="str">
        <f t="shared" si="10"/>
        <v>September</v>
      </c>
      <c r="B229" s="242">
        <f t="shared" si="11"/>
        <v>0</v>
      </c>
      <c r="C229" s="261" t="str">
        <f t="shared" si="1"/>
        <v/>
      </c>
      <c r="D229" s="267">
        <f t="shared" si="2"/>
        <v>0</v>
      </c>
      <c r="E229" s="240">
        <f>IFERROR(__xludf.DUMMYFUNCTION("IF(REGEXMATCH(TEXT(A229, ""MMMM""), ""October|November|December""), $B$4, $B$5)"),0.78)</f>
        <v>0.78</v>
      </c>
      <c r="F229" s="266">
        <v>0.0</v>
      </c>
      <c r="G229" s="267">
        <f t="shared" si="3"/>
        <v>0</v>
      </c>
      <c r="H229" s="221"/>
      <c r="I229" s="280" t="str">
        <f t="shared" si="55"/>
        <v>January</v>
      </c>
      <c r="J229" s="275" t="s">
        <v>118</v>
      </c>
      <c r="K229" s="242">
        <f t="shared" si="56"/>
        <v>0</v>
      </c>
      <c r="L229" s="242">
        <f t="shared" si="53"/>
        <v>0</v>
      </c>
      <c r="M229" s="242">
        <f t="shared" si="57"/>
        <v>0</v>
      </c>
      <c r="N229" s="264" t="str">
        <f t="shared" si="6"/>
        <v/>
      </c>
      <c r="O229" s="261">
        <f t="shared" si="59"/>
        <v>0</v>
      </c>
      <c r="P229" s="271">
        <f t="shared" si="54"/>
        <v>6.9</v>
      </c>
      <c r="Q229" s="261">
        <f t="shared" si="9"/>
        <v>0</v>
      </c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</row>
    <row r="230">
      <c r="A230" s="260" t="str">
        <f t="shared" si="10"/>
        <v>October</v>
      </c>
      <c r="B230" s="242">
        <f t="shared" si="11"/>
        <v>0</v>
      </c>
      <c r="C230" s="261" t="str">
        <f t="shared" si="1"/>
        <v/>
      </c>
      <c r="D230" s="267">
        <f t="shared" si="2"/>
        <v>0</v>
      </c>
      <c r="E230" s="240">
        <f>IFERROR(__xludf.DUMMYFUNCTION("IF(REGEXMATCH(TEXT(A230, ""MMMM""), ""October|November|December""), $B$4, $B$5)"),2.4)</f>
        <v>2.4</v>
      </c>
      <c r="F230" s="266">
        <v>0.0</v>
      </c>
      <c r="G230" s="267">
        <f t="shared" si="3"/>
        <v>0</v>
      </c>
      <c r="H230" s="221"/>
      <c r="I230" s="280" t="str">
        <f t="shared" si="55"/>
        <v>February</v>
      </c>
      <c r="J230" s="275" t="s">
        <v>118</v>
      </c>
      <c r="K230" s="242">
        <f t="shared" si="56"/>
        <v>0</v>
      </c>
      <c r="L230" s="242">
        <f t="shared" si="53"/>
        <v>0</v>
      </c>
      <c r="M230" s="242">
        <f t="shared" si="57"/>
        <v>0</v>
      </c>
      <c r="N230" s="264" t="str">
        <f t="shared" si="6"/>
        <v/>
      </c>
      <c r="O230" s="261">
        <f t="shared" si="59"/>
        <v>0</v>
      </c>
      <c r="P230" s="271">
        <f t="shared" si="54"/>
        <v>6.9</v>
      </c>
      <c r="Q230" s="261">
        <f t="shared" si="9"/>
        <v>0</v>
      </c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</row>
    <row r="231">
      <c r="A231" s="260" t="str">
        <f t="shared" si="10"/>
        <v>November</v>
      </c>
      <c r="B231" s="242">
        <f t="shared" si="11"/>
        <v>0</v>
      </c>
      <c r="C231" s="261" t="str">
        <f t="shared" si="1"/>
        <v/>
      </c>
      <c r="D231" s="267">
        <f t="shared" si="2"/>
        <v>0</v>
      </c>
      <c r="E231" s="240">
        <f>IFERROR(__xludf.DUMMYFUNCTION("IF(REGEXMATCH(TEXT(A231, ""MMMM""), ""October|November|December""), $B$4, $B$5)"),2.4)</f>
        <v>2.4</v>
      </c>
      <c r="F231" s="266">
        <v>0.0</v>
      </c>
      <c r="G231" s="267">
        <f t="shared" si="3"/>
        <v>0</v>
      </c>
      <c r="H231" s="221"/>
      <c r="I231" s="280" t="str">
        <f t="shared" si="55"/>
        <v>March</v>
      </c>
      <c r="J231" s="275" t="s">
        <v>118</v>
      </c>
      <c r="K231" s="242">
        <f t="shared" si="56"/>
        <v>0</v>
      </c>
      <c r="L231" s="242">
        <f t="shared" si="53"/>
        <v>0</v>
      </c>
      <c r="M231" s="242">
        <f t="shared" si="57"/>
        <v>0</v>
      </c>
      <c r="N231" s="264" t="str">
        <f t="shared" si="6"/>
        <v/>
      </c>
      <c r="O231" s="261">
        <f t="shared" si="59"/>
        <v>0</v>
      </c>
      <c r="P231" s="271">
        <f t="shared" si="54"/>
        <v>6.9</v>
      </c>
      <c r="Q231" s="261">
        <f t="shared" si="9"/>
        <v>0</v>
      </c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</row>
    <row r="232">
      <c r="A232" s="260" t="str">
        <f t="shared" si="10"/>
        <v>December</v>
      </c>
      <c r="B232" s="242">
        <f t="shared" si="11"/>
        <v>0</v>
      </c>
      <c r="C232" s="261" t="str">
        <f t="shared" si="1"/>
        <v/>
      </c>
      <c r="D232" s="267">
        <f t="shared" si="2"/>
        <v>0</v>
      </c>
      <c r="E232" s="240">
        <f>IFERROR(__xludf.DUMMYFUNCTION("IF(REGEXMATCH(TEXT(A232, ""MMMM""), ""October|November|December""), $B$4, $B$5)"),2.4)</f>
        <v>2.4</v>
      </c>
      <c r="F232" s="266">
        <v>0.0</v>
      </c>
      <c r="G232" s="267">
        <f t="shared" si="3"/>
        <v>0</v>
      </c>
      <c r="H232" s="221"/>
      <c r="I232" s="280" t="str">
        <f t="shared" si="55"/>
        <v>April</v>
      </c>
      <c r="J232" s="275" t="s">
        <v>118</v>
      </c>
      <c r="K232" s="242">
        <f t="shared" si="56"/>
        <v>0</v>
      </c>
      <c r="L232" s="242">
        <f t="shared" si="53"/>
        <v>0</v>
      </c>
      <c r="M232" s="242">
        <f t="shared" si="57"/>
        <v>0</v>
      </c>
      <c r="N232" s="264" t="str">
        <f t="shared" si="6"/>
        <v/>
      </c>
      <c r="O232" s="261">
        <f t="shared" si="59"/>
        <v>0</v>
      </c>
      <c r="P232" s="271">
        <f t="shared" si="54"/>
        <v>6.9</v>
      </c>
      <c r="Q232" s="261">
        <f t="shared" si="9"/>
        <v>0</v>
      </c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</row>
    <row r="233">
      <c r="A233" s="260" t="str">
        <f t="shared" si="10"/>
        <v>January</v>
      </c>
      <c r="B233" s="242">
        <f t="shared" si="11"/>
        <v>0</v>
      </c>
      <c r="C233" s="261" t="str">
        <f t="shared" si="1"/>
        <v/>
      </c>
      <c r="D233" s="267">
        <f t="shared" si="2"/>
        <v>0</v>
      </c>
      <c r="E233" s="240">
        <f>IFERROR(__xludf.DUMMYFUNCTION("IF(REGEXMATCH(TEXT(A233, ""MMMM""), ""October|November|December""), $B$4, $B$5)"),0.78)</f>
        <v>0.78</v>
      </c>
      <c r="F233" s="266">
        <v>0.0</v>
      </c>
      <c r="G233" s="267">
        <f t="shared" si="3"/>
        <v>0</v>
      </c>
      <c r="H233" s="221"/>
      <c r="I233" s="280" t="str">
        <f t="shared" si="55"/>
        <v>May</v>
      </c>
      <c r="J233" s="275" t="s">
        <v>118</v>
      </c>
      <c r="K233" s="242">
        <f t="shared" si="56"/>
        <v>0</v>
      </c>
      <c r="L233" s="242">
        <f t="shared" si="53"/>
        <v>0</v>
      </c>
      <c r="M233" s="242">
        <f t="shared" si="57"/>
        <v>0</v>
      </c>
      <c r="N233" s="264" t="str">
        <f t="shared" si="6"/>
        <v/>
      </c>
      <c r="O233" s="261">
        <f t="shared" si="59"/>
        <v>0</v>
      </c>
      <c r="P233" s="271">
        <f t="shared" si="54"/>
        <v>6.9</v>
      </c>
      <c r="Q233" s="261">
        <f t="shared" si="9"/>
        <v>0</v>
      </c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</row>
    <row r="234">
      <c r="A234" s="260" t="str">
        <f t="shared" si="10"/>
        <v>February</v>
      </c>
      <c r="B234" s="242">
        <f t="shared" si="11"/>
        <v>0</v>
      </c>
      <c r="C234" s="261" t="str">
        <f t="shared" si="1"/>
        <v/>
      </c>
      <c r="D234" s="267">
        <f t="shared" si="2"/>
        <v>0</v>
      </c>
      <c r="E234" s="240">
        <f>IFERROR(__xludf.DUMMYFUNCTION("IF(REGEXMATCH(TEXT(A234, ""MMMM""), ""October|November|December""), $B$4, $B$5)"),0.78)</f>
        <v>0.78</v>
      </c>
      <c r="F234" s="266">
        <v>0.0</v>
      </c>
      <c r="G234" s="267">
        <f t="shared" si="3"/>
        <v>0</v>
      </c>
      <c r="H234" s="221"/>
      <c r="I234" s="280" t="str">
        <f t="shared" si="55"/>
        <v>June</v>
      </c>
      <c r="J234" s="275" t="s">
        <v>118</v>
      </c>
      <c r="K234" s="242">
        <f t="shared" si="56"/>
        <v>0</v>
      </c>
      <c r="L234" s="242">
        <f t="shared" si="53"/>
        <v>0</v>
      </c>
      <c r="M234" s="242">
        <f t="shared" si="57"/>
        <v>0</v>
      </c>
      <c r="N234" s="264" t="str">
        <f t="shared" si="6"/>
        <v/>
      </c>
      <c r="O234" s="261">
        <f t="shared" si="59"/>
        <v>0</v>
      </c>
      <c r="P234" s="271">
        <f t="shared" si="54"/>
        <v>6.9</v>
      </c>
      <c r="Q234" s="261">
        <f t="shared" si="9"/>
        <v>0</v>
      </c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</row>
    <row r="235">
      <c r="A235" s="260" t="str">
        <f t="shared" si="10"/>
        <v>March</v>
      </c>
      <c r="B235" s="242">
        <f t="shared" si="11"/>
        <v>0</v>
      </c>
      <c r="C235" s="261" t="str">
        <f t="shared" si="1"/>
        <v/>
      </c>
      <c r="D235" s="267">
        <f t="shared" si="2"/>
        <v>0</v>
      </c>
      <c r="E235" s="240">
        <f>IFERROR(__xludf.DUMMYFUNCTION("IF(REGEXMATCH(TEXT(A235, ""MMMM""), ""October|November|December""), $B$4, $B$5)"),0.78)</f>
        <v>0.78</v>
      </c>
      <c r="F235" s="266">
        <v>0.0</v>
      </c>
      <c r="G235" s="267">
        <f t="shared" si="3"/>
        <v>0</v>
      </c>
      <c r="H235" s="221"/>
      <c r="I235" s="280" t="str">
        <f t="shared" si="55"/>
        <v>July</v>
      </c>
      <c r="J235" s="275" t="s">
        <v>118</v>
      </c>
      <c r="K235" s="242">
        <f t="shared" si="56"/>
        <v>0</v>
      </c>
      <c r="L235" s="242">
        <f t="shared" si="53"/>
        <v>0</v>
      </c>
      <c r="M235" s="242">
        <f t="shared" si="57"/>
        <v>0</v>
      </c>
      <c r="N235" s="264" t="str">
        <f t="shared" si="6"/>
        <v/>
      </c>
      <c r="O235" s="261">
        <f t="shared" si="59"/>
        <v>0</v>
      </c>
      <c r="P235" s="271">
        <f t="shared" si="54"/>
        <v>6.9</v>
      </c>
      <c r="Q235" s="261">
        <f t="shared" si="9"/>
        <v>0</v>
      </c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</row>
    <row r="236">
      <c r="A236" s="260" t="str">
        <f t="shared" si="10"/>
        <v>April</v>
      </c>
      <c r="B236" s="242">
        <f t="shared" si="11"/>
        <v>0</v>
      </c>
      <c r="C236" s="261" t="str">
        <f t="shared" si="1"/>
        <v/>
      </c>
      <c r="D236" s="267">
        <f t="shared" si="2"/>
        <v>0</v>
      </c>
      <c r="E236" s="240">
        <f>IFERROR(__xludf.DUMMYFUNCTION("IF(REGEXMATCH(TEXT(A236, ""MMMM""), ""October|November|December""), $B$4, $B$5)"),0.78)</f>
        <v>0.78</v>
      </c>
      <c r="F236" s="266">
        <v>0.0</v>
      </c>
      <c r="G236" s="267">
        <f t="shared" si="3"/>
        <v>0</v>
      </c>
      <c r="H236" s="221"/>
      <c r="I236" s="280" t="str">
        <f t="shared" si="55"/>
        <v>August</v>
      </c>
      <c r="J236" s="275" t="s">
        <v>118</v>
      </c>
      <c r="K236" s="242">
        <f t="shared" si="56"/>
        <v>0</v>
      </c>
      <c r="L236" s="242">
        <f t="shared" si="53"/>
        <v>0</v>
      </c>
      <c r="M236" s="242">
        <f t="shared" si="57"/>
        <v>0</v>
      </c>
      <c r="N236" s="264" t="str">
        <f t="shared" si="6"/>
        <v/>
      </c>
      <c r="O236" s="261">
        <f t="shared" si="59"/>
        <v>0</v>
      </c>
      <c r="P236" s="271">
        <f t="shared" si="54"/>
        <v>6.9</v>
      </c>
      <c r="Q236" s="261">
        <f t="shared" si="9"/>
        <v>0</v>
      </c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</row>
    <row r="237">
      <c r="A237" s="260" t="str">
        <f t="shared" si="10"/>
        <v>May</v>
      </c>
      <c r="B237" s="242">
        <f t="shared" si="11"/>
        <v>0</v>
      </c>
      <c r="C237" s="261" t="str">
        <f t="shared" si="1"/>
        <v/>
      </c>
      <c r="D237" s="267">
        <f t="shared" si="2"/>
        <v>0</v>
      </c>
      <c r="E237" s="240">
        <f>IFERROR(__xludf.DUMMYFUNCTION("IF(REGEXMATCH(TEXT(A237, ""MMMM""), ""October|November|December""), $B$4, $B$5)"),0.78)</f>
        <v>0.78</v>
      </c>
      <c r="F237" s="266">
        <v>0.0</v>
      </c>
      <c r="G237" s="267">
        <f t="shared" si="3"/>
        <v>0</v>
      </c>
      <c r="H237" s="221"/>
      <c r="I237" s="280" t="str">
        <f t="shared" si="55"/>
        <v>September</v>
      </c>
      <c r="J237" s="275" t="s">
        <v>118</v>
      </c>
      <c r="K237" s="242">
        <f t="shared" si="56"/>
        <v>0</v>
      </c>
      <c r="L237" s="242">
        <f t="shared" si="53"/>
        <v>0</v>
      </c>
      <c r="M237" s="242">
        <f t="shared" si="57"/>
        <v>0</v>
      </c>
      <c r="N237" s="264" t="str">
        <f t="shared" si="6"/>
        <v/>
      </c>
      <c r="O237" s="261">
        <f t="shared" si="59"/>
        <v>0</v>
      </c>
      <c r="P237" s="271">
        <f t="shared" si="54"/>
        <v>6.9</v>
      </c>
      <c r="Q237" s="261">
        <f t="shared" si="9"/>
        <v>0</v>
      </c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</row>
    <row r="238">
      <c r="A238" s="260" t="str">
        <f t="shared" si="10"/>
        <v>June</v>
      </c>
      <c r="B238" s="242">
        <f t="shared" si="11"/>
        <v>0</v>
      </c>
      <c r="C238" s="261" t="str">
        <f t="shared" si="1"/>
        <v/>
      </c>
      <c r="D238" s="267">
        <f t="shared" si="2"/>
        <v>0</v>
      </c>
      <c r="E238" s="240">
        <f>IFERROR(__xludf.DUMMYFUNCTION("IF(REGEXMATCH(TEXT(A238, ""MMMM""), ""October|November|December""), $B$4, $B$5)"),0.78)</f>
        <v>0.78</v>
      </c>
      <c r="F238" s="266">
        <v>0.0</v>
      </c>
      <c r="G238" s="267">
        <f t="shared" si="3"/>
        <v>0</v>
      </c>
      <c r="H238" s="221"/>
      <c r="I238" s="280" t="str">
        <f t="shared" si="55"/>
        <v>October</v>
      </c>
      <c r="J238" s="275" t="s">
        <v>118</v>
      </c>
      <c r="K238" s="242">
        <f t="shared" si="56"/>
        <v>0</v>
      </c>
      <c r="L238" s="242">
        <f t="shared" si="53"/>
        <v>0</v>
      </c>
      <c r="M238" s="242">
        <f t="shared" si="57"/>
        <v>0</v>
      </c>
      <c r="N238" s="264" t="str">
        <f t="shared" si="6"/>
        <v/>
      </c>
      <c r="O238" s="261">
        <f t="shared" si="59"/>
        <v>0</v>
      </c>
      <c r="P238" s="271">
        <f t="shared" si="54"/>
        <v>6.9</v>
      </c>
      <c r="Q238" s="261">
        <f t="shared" si="9"/>
        <v>0</v>
      </c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</row>
    <row r="239">
      <c r="A239" s="260" t="str">
        <f t="shared" si="10"/>
        <v>July</v>
      </c>
      <c r="B239" s="242">
        <f t="shared" si="11"/>
        <v>0</v>
      </c>
      <c r="C239" s="261" t="str">
        <f t="shared" si="1"/>
        <v/>
      </c>
      <c r="D239" s="267">
        <f t="shared" si="2"/>
        <v>0</v>
      </c>
      <c r="E239" s="240">
        <f>IFERROR(__xludf.DUMMYFUNCTION("IF(REGEXMATCH(TEXT(A239, ""MMMM""), ""October|November|December""), $B$4, $B$5)"),0.78)</f>
        <v>0.78</v>
      </c>
      <c r="F239" s="266">
        <v>0.0</v>
      </c>
      <c r="G239" s="267">
        <f t="shared" si="3"/>
        <v>0</v>
      </c>
      <c r="H239" s="221"/>
      <c r="I239" s="280" t="str">
        <f t="shared" si="55"/>
        <v>November</v>
      </c>
      <c r="J239" s="275" t="s">
        <v>118</v>
      </c>
      <c r="K239" s="242">
        <f t="shared" si="56"/>
        <v>0</v>
      </c>
      <c r="L239" s="242">
        <f t="shared" si="53"/>
        <v>0</v>
      </c>
      <c r="M239" s="242">
        <f t="shared" si="57"/>
        <v>0</v>
      </c>
      <c r="N239" s="264" t="str">
        <f t="shared" si="6"/>
        <v/>
      </c>
      <c r="O239" s="261">
        <f t="shared" si="59"/>
        <v>0</v>
      </c>
      <c r="P239" s="271">
        <f t="shared" si="54"/>
        <v>6.9</v>
      </c>
      <c r="Q239" s="261">
        <f t="shared" si="9"/>
        <v>0</v>
      </c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</row>
    <row r="240">
      <c r="A240" s="260" t="str">
        <f t="shared" si="10"/>
        <v>August</v>
      </c>
      <c r="B240" s="242">
        <f t="shared" si="11"/>
        <v>0</v>
      </c>
      <c r="C240" s="261" t="str">
        <f t="shared" si="1"/>
        <v/>
      </c>
      <c r="D240" s="267">
        <f t="shared" si="2"/>
        <v>0</v>
      </c>
      <c r="E240" s="240">
        <f>IFERROR(__xludf.DUMMYFUNCTION("IF(REGEXMATCH(TEXT(A240, ""MMMM""), ""October|November|December""), $B$4, $B$5)"),0.78)</f>
        <v>0.78</v>
      </c>
      <c r="F240" s="266">
        <v>0.0</v>
      </c>
      <c r="G240" s="267">
        <f t="shared" si="3"/>
        <v>0</v>
      </c>
      <c r="H240" s="221"/>
      <c r="I240" s="280" t="str">
        <f t="shared" si="55"/>
        <v>December</v>
      </c>
      <c r="J240" s="275" t="s">
        <v>118</v>
      </c>
      <c r="K240" s="242">
        <f t="shared" si="56"/>
        <v>0</v>
      </c>
      <c r="L240" s="242">
        <f t="shared" si="53"/>
        <v>0</v>
      </c>
      <c r="M240" s="242">
        <f t="shared" si="57"/>
        <v>0</v>
      </c>
      <c r="N240" s="264" t="str">
        <f t="shared" si="6"/>
        <v/>
      </c>
      <c r="O240" s="261">
        <f t="shared" si="59"/>
        <v>0</v>
      </c>
      <c r="P240" s="271">
        <f t="shared" si="54"/>
        <v>6.9</v>
      </c>
      <c r="Q240" s="261">
        <f t="shared" si="9"/>
        <v>0</v>
      </c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</row>
    <row r="241">
      <c r="A241" s="260" t="str">
        <f t="shared" si="10"/>
        <v>September</v>
      </c>
      <c r="B241" s="242">
        <f t="shared" si="11"/>
        <v>0</v>
      </c>
      <c r="C241" s="261" t="str">
        <f t="shared" si="1"/>
        <v/>
      </c>
      <c r="D241" s="267">
        <f t="shared" si="2"/>
        <v>0</v>
      </c>
      <c r="E241" s="240">
        <f>IFERROR(__xludf.DUMMYFUNCTION("IF(REGEXMATCH(TEXT(A241, ""MMMM""), ""October|November|December""), $B$4, $B$5)"),0.78)</f>
        <v>0.78</v>
      </c>
      <c r="F241" s="266">
        <v>0.0</v>
      </c>
      <c r="G241" s="267">
        <f t="shared" si="3"/>
        <v>0</v>
      </c>
      <c r="H241" s="221"/>
      <c r="I241" s="280" t="str">
        <f t="shared" si="55"/>
        <v>January</v>
      </c>
      <c r="J241" s="275" t="s">
        <v>118</v>
      </c>
      <c r="K241" s="242">
        <f t="shared" si="56"/>
        <v>0</v>
      </c>
      <c r="L241" s="242">
        <f t="shared" si="53"/>
        <v>0</v>
      </c>
      <c r="M241" s="242">
        <f t="shared" si="57"/>
        <v>0</v>
      </c>
      <c r="N241" s="264" t="str">
        <f t="shared" si="6"/>
        <v/>
      </c>
      <c r="O241" s="261">
        <f t="shared" si="59"/>
        <v>0</v>
      </c>
      <c r="P241" s="271">
        <f t="shared" si="54"/>
        <v>6.9</v>
      </c>
      <c r="Q241" s="261">
        <f t="shared" si="9"/>
        <v>0</v>
      </c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</row>
    <row r="242">
      <c r="A242" s="260" t="str">
        <f t="shared" si="10"/>
        <v>October</v>
      </c>
      <c r="B242" s="242">
        <f t="shared" si="11"/>
        <v>0</v>
      </c>
      <c r="C242" s="261" t="str">
        <f t="shared" si="1"/>
        <v/>
      </c>
      <c r="D242" s="267">
        <f t="shared" si="2"/>
        <v>0</v>
      </c>
      <c r="E242" s="240">
        <f>IFERROR(__xludf.DUMMYFUNCTION("IF(REGEXMATCH(TEXT(A242, ""MMMM""), ""October|November|December""), $B$4, $B$5)"),2.4)</f>
        <v>2.4</v>
      </c>
      <c r="F242" s="266">
        <v>0.0</v>
      </c>
      <c r="G242" s="267">
        <f t="shared" si="3"/>
        <v>0</v>
      </c>
      <c r="H242" s="221"/>
      <c r="I242" s="280" t="str">
        <f t="shared" si="55"/>
        <v>February</v>
      </c>
      <c r="J242" s="275" t="s">
        <v>118</v>
      </c>
      <c r="K242" s="242">
        <f t="shared" si="56"/>
        <v>0</v>
      </c>
      <c r="L242" s="242">
        <f t="shared" si="53"/>
        <v>0</v>
      </c>
      <c r="M242" s="242">
        <f t="shared" si="57"/>
        <v>0</v>
      </c>
      <c r="N242" s="264" t="str">
        <f t="shared" si="6"/>
        <v/>
      </c>
      <c r="O242" s="261">
        <f t="shared" si="59"/>
        <v>0</v>
      </c>
      <c r="P242" s="271">
        <f t="shared" si="54"/>
        <v>6.9</v>
      </c>
      <c r="Q242" s="261">
        <f t="shared" si="9"/>
        <v>0</v>
      </c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</row>
    <row r="243">
      <c r="A243" s="260" t="str">
        <f t="shared" si="10"/>
        <v>November</v>
      </c>
      <c r="B243" s="242">
        <f t="shared" si="11"/>
        <v>0</v>
      </c>
      <c r="C243" s="261" t="str">
        <f t="shared" si="1"/>
        <v/>
      </c>
      <c r="D243" s="267">
        <f t="shared" si="2"/>
        <v>0</v>
      </c>
      <c r="E243" s="240">
        <f>IFERROR(__xludf.DUMMYFUNCTION("IF(REGEXMATCH(TEXT(A243, ""MMMM""), ""October|November|December""), $B$4, $B$5)"),2.4)</f>
        <v>2.4</v>
      </c>
      <c r="F243" s="266">
        <v>0.0</v>
      </c>
      <c r="G243" s="267">
        <f t="shared" si="3"/>
        <v>0</v>
      </c>
      <c r="H243" s="221"/>
      <c r="I243" s="280" t="str">
        <f t="shared" si="55"/>
        <v>March</v>
      </c>
      <c r="J243" s="275" t="s">
        <v>118</v>
      </c>
      <c r="K243" s="242">
        <f t="shared" si="56"/>
        <v>0</v>
      </c>
      <c r="L243" s="242">
        <f t="shared" si="53"/>
        <v>0</v>
      </c>
      <c r="M243" s="242">
        <f t="shared" si="57"/>
        <v>0</v>
      </c>
      <c r="N243" s="264" t="str">
        <f t="shared" si="6"/>
        <v/>
      </c>
      <c r="O243" s="261">
        <f t="shared" si="59"/>
        <v>0</v>
      </c>
      <c r="P243" s="271">
        <f t="shared" si="54"/>
        <v>6.9</v>
      </c>
      <c r="Q243" s="261">
        <f t="shared" si="9"/>
        <v>0</v>
      </c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</row>
    <row r="244">
      <c r="A244" s="260" t="str">
        <f t="shared" si="10"/>
        <v>December</v>
      </c>
      <c r="B244" s="242">
        <f t="shared" si="11"/>
        <v>0</v>
      </c>
      <c r="C244" s="261" t="str">
        <f t="shared" si="1"/>
        <v/>
      </c>
      <c r="D244" s="267">
        <f t="shared" si="2"/>
        <v>0</v>
      </c>
      <c r="E244" s="240">
        <f>IFERROR(__xludf.DUMMYFUNCTION("IF(REGEXMATCH(TEXT(A244, ""MMMM""), ""October|November|December""), $B$4, $B$5)"),2.4)</f>
        <v>2.4</v>
      </c>
      <c r="F244" s="266">
        <v>0.0</v>
      </c>
      <c r="G244" s="267">
        <f t="shared" si="3"/>
        <v>0</v>
      </c>
      <c r="H244" s="221"/>
      <c r="I244" s="280" t="str">
        <f t="shared" si="55"/>
        <v>April</v>
      </c>
      <c r="J244" s="275" t="s">
        <v>118</v>
      </c>
      <c r="K244" s="242">
        <f t="shared" si="56"/>
        <v>0</v>
      </c>
      <c r="L244" s="242">
        <f t="shared" si="53"/>
        <v>0</v>
      </c>
      <c r="M244" s="242">
        <f t="shared" si="57"/>
        <v>0</v>
      </c>
      <c r="N244" s="264" t="str">
        <f t="shared" si="6"/>
        <v/>
      </c>
      <c r="O244" s="261">
        <f t="shared" si="59"/>
        <v>0</v>
      </c>
      <c r="P244" s="271">
        <f t="shared" si="54"/>
        <v>6.9</v>
      </c>
      <c r="Q244" s="261">
        <f t="shared" si="9"/>
        <v>0</v>
      </c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</row>
    <row r="245">
      <c r="A245" s="260" t="str">
        <f t="shared" si="10"/>
        <v>January</v>
      </c>
      <c r="B245" s="242">
        <f t="shared" si="11"/>
        <v>0</v>
      </c>
      <c r="C245" s="261" t="str">
        <f t="shared" si="1"/>
        <v/>
      </c>
      <c r="D245" s="267">
        <f t="shared" si="2"/>
        <v>0</v>
      </c>
      <c r="E245" s="240">
        <f>IFERROR(__xludf.DUMMYFUNCTION("IF(REGEXMATCH(TEXT(A245, ""MMMM""), ""October|November|December""), $B$4, $B$5)"),0.78)</f>
        <v>0.78</v>
      </c>
      <c r="F245" s="266">
        <v>0.0</v>
      </c>
      <c r="G245" s="267">
        <f t="shared" si="3"/>
        <v>0</v>
      </c>
      <c r="H245" s="221"/>
      <c r="I245" s="280" t="str">
        <f t="shared" si="55"/>
        <v>May</v>
      </c>
      <c r="J245" s="275" t="s">
        <v>118</v>
      </c>
      <c r="K245" s="242">
        <f t="shared" si="56"/>
        <v>0</v>
      </c>
      <c r="L245" s="242">
        <f t="shared" si="53"/>
        <v>0</v>
      </c>
      <c r="M245" s="242">
        <f t="shared" si="57"/>
        <v>0</v>
      </c>
      <c r="N245" s="264" t="str">
        <f t="shared" si="6"/>
        <v/>
      </c>
      <c r="O245" s="261">
        <f t="shared" si="59"/>
        <v>0</v>
      </c>
      <c r="P245" s="271">
        <f t="shared" si="54"/>
        <v>6.9</v>
      </c>
      <c r="Q245" s="261">
        <f t="shared" si="9"/>
        <v>0</v>
      </c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</row>
    <row r="246">
      <c r="A246" s="260" t="str">
        <f t="shared" si="10"/>
        <v>February</v>
      </c>
      <c r="B246" s="242">
        <f t="shared" si="11"/>
        <v>0</v>
      </c>
      <c r="C246" s="261" t="str">
        <f t="shared" si="1"/>
        <v/>
      </c>
      <c r="D246" s="267">
        <f t="shared" si="2"/>
        <v>0</v>
      </c>
      <c r="E246" s="240">
        <f>IFERROR(__xludf.DUMMYFUNCTION("IF(REGEXMATCH(TEXT(A246, ""MMMM""), ""October|November|December""), $B$4, $B$5)"),0.78)</f>
        <v>0.78</v>
      </c>
      <c r="F246" s="266">
        <v>0.0</v>
      </c>
      <c r="G246" s="267">
        <f t="shared" si="3"/>
        <v>0</v>
      </c>
      <c r="H246" s="221"/>
      <c r="I246" s="280" t="str">
        <f t="shared" si="55"/>
        <v>June</v>
      </c>
      <c r="J246" s="275" t="s">
        <v>118</v>
      </c>
      <c r="K246" s="242">
        <f t="shared" si="56"/>
        <v>0</v>
      </c>
      <c r="L246" s="242">
        <f t="shared" si="53"/>
        <v>0</v>
      </c>
      <c r="M246" s="242">
        <f t="shared" si="57"/>
        <v>0</v>
      </c>
      <c r="N246" s="264" t="str">
        <f t="shared" si="6"/>
        <v/>
      </c>
      <c r="O246" s="261">
        <f t="shared" si="59"/>
        <v>0</v>
      </c>
      <c r="P246" s="271">
        <f t="shared" si="54"/>
        <v>6.9</v>
      </c>
      <c r="Q246" s="261">
        <f t="shared" si="9"/>
        <v>0</v>
      </c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</row>
    <row r="247">
      <c r="A247" s="260" t="str">
        <f t="shared" si="10"/>
        <v>March</v>
      </c>
      <c r="B247" s="242">
        <f t="shared" si="11"/>
        <v>0</v>
      </c>
      <c r="C247" s="261" t="str">
        <f t="shared" si="1"/>
        <v/>
      </c>
      <c r="D247" s="267">
        <f t="shared" si="2"/>
        <v>0</v>
      </c>
      <c r="E247" s="240">
        <f>IFERROR(__xludf.DUMMYFUNCTION("IF(REGEXMATCH(TEXT(A247, ""MMMM""), ""October|November|December""), $B$4, $B$5)"),0.78)</f>
        <v>0.78</v>
      </c>
      <c r="F247" s="266">
        <v>0.0</v>
      </c>
      <c r="G247" s="267">
        <f t="shared" si="3"/>
        <v>0</v>
      </c>
      <c r="H247" s="221"/>
      <c r="I247" s="280" t="str">
        <f t="shared" si="55"/>
        <v>July</v>
      </c>
      <c r="J247" s="275" t="s">
        <v>118</v>
      </c>
      <c r="K247" s="242">
        <f t="shared" si="56"/>
        <v>0</v>
      </c>
      <c r="L247" s="242">
        <f t="shared" si="53"/>
        <v>0</v>
      </c>
      <c r="M247" s="242">
        <f t="shared" si="57"/>
        <v>0</v>
      </c>
      <c r="N247" s="264" t="str">
        <f t="shared" si="6"/>
        <v/>
      </c>
      <c r="O247" s="261">
        <f t="shared" si="59"/>
        <v>0</v>
      </c>
      <c r="P247" s="271">
        <f t="shared" si="54"/>
        <v>6.9</v>
      </c>
      <c r="Q247" s="261">
        <f t="shared" si="9"/>
        <v>0</v>
      </c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</row>
    <row r="248">
      <c r="A248" s="281"/>
      <c r="B248" s="282"/>
      <c r="C248" s="283"/>
      <c r="D248" s="284"/>
      <c r="E248" s="285"/>
      <c r="F248" s="285"/>
      <c r="G248" s="286">
        <f>SUM(G9:G100)</f>
        <v>0</v>
      </c>
      <c r="H248" s="221"/>
      <c r="I248" s="281"/>
      <c r="J248" s="287"/>
      <c r="K248" s="288"/>
      <c r="L248" s="283"/>
      <c r="M248" s="289"/>
      <c r="N248" s="288"/>
      <c r="O248" s="290"/>
      <c r="P248" s="218"/>
      <c r="Q248" s="291">
        <f>SUM(Q9:Q247)</f>
        <v>0</v>
      </c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</row>
    <row r="249">
      <c r="A249" s="281"/>
      <c r="B249" s="282"/>
      <c r="C249" s="283"/>
      <c r="D249" s="284"/>
      <c r="E249" s="285"/>
      <c r="F249" s="285"/>
      <c r="G249" s="284"/>
      <c r="H249" s="221"/>
      <c r="I249" s="281"/>
      <c r="J249" s="287"/>
      <c r="K249" s="288"/>
      <c r="L249" s="283"/>
      <c r="M249" s="289"/>
      <c r="N249" s="288"/>
      <c r="O249" s="290"/>
      <c r="P249" s="218"/>
      <c r="Q249" s="21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</row>
    <row r="250">
      <c r="A250" s="281"/>
      <c r="B250" s="282"/>
      <c r="C250" s="283"/>
      <c r="D250" s="284"/>
      <c r="E250" s="285"/>
      <c r="F250" s="285"/>
      <c r="G250" s="284"/>
      <c r="H250" s="221"/>
      <c r="I250" s="281"/>
      <c r="J250" s="287"/>
      <c r="K250" s="288"/>
      <c r="L250" s="283"/>
      <c r="M250" s="289"/>
      <c r="N250" s="288"/>
      <c r="O250" s="290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</row>
    <row r="251">
      <c r="A251" s="281"/>
      <c r="B251" s="282"/>
      <c r="C251" s="283"/>
      <c r="D251" s="284"/>
      <c r="E251" s="285"/>
      <c r="F251" s="285"/>
      <c r="G251" s="284"/>
      <c r="H251" s="221"/>
      <c r="I251" s="281"/>
      <c r="J251" s="287"/>
      <c r="K251" s="288"/>
      <c r="L251" s="283"/>
      <c r="M251" s="289"/>
      <c r="N251" s="288"/>
      <c r="O251" s="290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</row>
    <row r="252">
      <c r="A252" s="292" t="s">
        <v>120</v>
      </c>
      <c r="B252" s="218"/>
      <c r="C252" s="218"/>
      <c r="D252" s="218"/>
      <c r="E252" s="218"/>
      <c r="F252" s="218"/>
      <c r="G252" s="218"/>
      <c r="H252" s="221"/>
      <c r="I252" s="281"/>
      <c r="J252" s="287"/>
      <c r="K252" s="288"/>
      <c r="L252" s="283"/>
      <c r="M252" s="289"/>
      <c r="N252" s="288"/>
      <c r="O252" s="290"/>
      <c r="P252" s="218"/>
      <c r="Q252" s="218"/>
      <c r="R252" s="218"/>
      <c r="S252" s="218"/>
      <c r="T252" s="218"/>
      <c r="U252" s="218"/>
      <c r="V252" s="218"/>
      <c r="W252" s="218"/>
      <c r="X252" s="218"/>
      <c r="Y252" s="218"/>
      <c r="Z252" s="218"/>
      <c r="AA252" s="218"/>
    </row>
    <row r="253">
      <c r="A253" s="218"/>
      <c r="B253" s="218"/>
      <c r="C253" s="218"/>
      <c r="D253" s="218"/>
      <c r="E253" s="218"/>
      <c r="F253" s="218"/>
      <c r="G253" s="218"/>
      <c r="H253" s="221"/>
      <c r="I253" s="281"/>
      <c r="J253" s="287"/>
      <c r="K253" s="288"/>
      <c r="L253" s="283"/>
      <c r="M253" s="289"/>
      <c r="N253" s="288"/>
      <c r="O253" s="290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</row>
    <row r="254">
      <c r="A254" s="219" t="s">
        <v>16</v>
      </c>
      <c r="B254" s="220" t="s">
        <v>18</v>
      </c>
      <c r="C254" s="219" t="s">
        <v>44</v>
      </c>
      <c r="D254" s="219" t="s">
        <v>23</v>
      </c>
      <c r="E254" s="293" t="s">
        <v>45</v>
      </c>
      <c r="F254" s="294" t="s">
        <v>46</v>
      </c>
      <c r="G254" s="219" t="s">
        <v>121</v>
      </c>
      <c r="H254" s="219" t="s">
        <v>122</v>
      </c>
      <c r="I254" s="219" t="s">
        <v>123</v>
      </c>
      <c r="J254" s="223"/>
      <c r="K254" s="295" t="s">
        <v>124</v>
      </c>
      <c r="L254" s="267">
        <f>25/61.11</f>
        <v>0.4090983472</v>
      </c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</row>
    <row r="255">
      <c r="A255" s="119" t="str">
        <f t="shared" ref="A255:B255" si="60">D2</f>
        <v/>
      </c>
      <c r="B255" s="119" t="str">
        <f t="shared" si="60"/>
        <v/>
      </c>
      <c r="C255" s="296" t="str">
        <f>$D$5</f>
        <v/>
      </c>
      <c r="D255" s="297">
        <f>$E$5</f>
        <v>0</v>
      </c>
      <c r="E255" s="298">
        <v>75.0</v>
      </c>
      <c r="F255" s="299">
        <v>100.0</v>
      </c>
      <c r="G255" s="300">
        <f>ROUND($C$255*75,0)</f>
        <v>0</v>
      </c>
      <c r="H255" s="300">
        <f>ROUND($C$255*21,0)</f>
        <v>0</v>
      </c>
      <c r="I255" s="300">
        <f>ROUND($C$255*30,0)</f>
        <v>0</v>
      </c>
      <c r="J255" s="223"/>
      <c r="K255" s="295" t="s">
        <v>125</v>
      </c>
      <c r="L255" s="267">
        <f>D257</f>
        <v>4</v>
      </c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</row>
    <row r="256">
      <c r="A256" s="218"/>
      <c r="B256" s="218"/>
      <c r="C256" s="218"/>
      <c r="D256" s="218"/>
      <c r="E256" s="218"/>
      <c r="F256" s="218"/>
      <c r="G256" s="218"/>
      <c r="H256" s="218"/>
      <c r="I256" s="218"/>
      <c r="J256" s="227"/>
      <c r="K256" s="295" t="s">
        <v>126</v>
      </c>
      <c r="L256" s="301">
        <f>S267</f>
        <v>0</v>
      </c>
      <c r="M256" s="224"/>
      <c r="N256" s="218"/>
      <c r="O256" s="218"/>
      <c r="P256" s="218"/>
      <c r="Q256" s="218"/>
      <c r="R256" s="218"/>
      <c r="S256" s="218"/>
      <c r="T256" s="218"/>
      <c r="U256" s="218"/>
      <c r="V256" s="218"/>
      <c r="W256" s="218"/>
      <c r="X256" s="218"/>
      <c r="Y256" s="218"/>
      <c r="Z256" s="218"/>
      <c r="AA256" s="218"/>
    </row>
    <row r="257">
      <c r="A257" s="218"/>
      <c r="B257" s="295" t="s">
        <v>127</v>
      </c>
      <c r="C257" s="302"/>
      <c r="D257" s="281">
        <v>4.0</v>
      </c>
      <c r="E257" s="218"/>
      <c r="F257" s="218"/>
      <c r="G257" s="218"/>
      <c r="H257" s="218"/>
      <c r="I257" s="218"/>
      <c r="J257" s="227"/>
      <c r="K257" s="223"/>
      <c r="L257" s="218"/>
      <c r="M257" s="224"/>
      <c r="N257" s="218"/>
      <c r="O257" s="218"/>
      <c r="P257" s="218"/>
      <c r="Q257" s="218"/>
      <c r="R257" s="218"/>
      <c r="S257" s="218"/>
      <c r="T257" s="218"/>
      <c r="U257" s="218"/>
      <c r="V257" s="218"/>
      <c r="W257" s="218"/>
      <c r="X257" s="218"/>
      <c r="Y257" s="218"/>
      <c r="Z257" s="218"/>
      <c r="AA257" s="218"/>
    </row>
    <row r="258">
      <c r="A258" s="218"/>
      <c r="B258" s="295" t="s">
        <v>128</v>
      </c>
      <c r="C258" s="302"/>
      <c r="D258" s="218">
        <f>$D$5*50</f>
        <v>0</v>
      </c>
      <c r="E258" s="218"/>
      <c r="F258" s="218"/>
      <c r="G258" s="218"/>
      <c r="H258" s="218"/>
      <c r="I258" s="303" t="s">
        <v>129</v>
      </c>
      <c r="L258" s="304"/>
      <c r="M258" s="218"/>
      <c r="N258" s="218"/>
      <c r="O258" s="305"/>
      <c r="P258" s="305" t="s">
        <v>130</v>
      </c>
      <c r="Q258" s="305"/>
      <c r="R258" s="218"/>
      <c r="S258" s="218"/>
      <c r="T258" s="218"/>
      <c r="U258" s="218"/>
      <c r="V258" s="218"/>
      <c r="W258" s="218"/>
      <c r="X258" s="218"/>
      <c r="Y258" s="218"/>
      <c r="Z258" s="218"/>
      <c r="AA258" s="218"/>
    </row>
    <row r="259">
      <c r="A259" s="306" t="s">
        <v>131</v>
      </c>
      <c r="B259" s="307" t="s">
        <v>132</v>
      </c>
      <c r="C259" s="307" t="s">
        <v>133</v>
      </c>
      <c r="D259" s="307" t="s">
        <v>134</v>
      </c>
      <c r="E259" s="307" t="s">
        <v>24</v>
      </c>
      <c r="F259" s="307" t="s">
        <v>135</v>
      </c>
      <c r="G259" s="307" t="s">
        <v>136</v>
      </c>
      <c r="H259" s="308" t="s">
        <v>137</v>
      </c>
      <c r="I259" s="309" t="s">
        <v>138</v>
      </c>
      <c r="J259" s="309" t="s">
        <v>139</v>
      </c>
      <c r="K259" s="310" t="s">
        <v>69</v>
      </c>
      <c r="L259" s="308" t="s">
        <v>140</v>
      </c>
      <c r="M259" s="218"/>
      <c r="N259" s="306" t="s">
        <v>92</v>
      </c>
      <c r="O259" s="311" t="s">
        <v>141</v>
      </c>
      <c r="P259" s="311" t="s">
        <v>142</v>
      </c>
      <c r="Q259" s="307" t="s">
        <v>69</v>
      </c>
      <c r="R259" s="218"/>
      <c r="S259" s="218"/>
      <c r="T259" s="218"/>
      <c r="U259" s="218"/>
      <c r="V259" s="218"/>
      <c r="W259" s="218"/>
      <c r="X259" s="218"/>
      <c r="Y259" s="218"/>
      <c r="Z259" s="218"/>
      <c r="AA259" s="218"/>
    </row>
    <row r="260">
      <c r="A260" s="312" t="str">
        <f>F2</f>
        <v>May</v>
      </c>
      <c r="B260" s="313">
        <f>G255</f>
        <v>0</v>
      </c>
      <c r="C260" s="314">
        <f>IF(B260&lt;=$H$255,$I$255,0)</f>
        <v>0</v>
      </c>
      <c r="D260" s="314">
        <f t="shared" ref="D260:D379" si="61">SUM(B260:C260)</f>
        <v>0</v>
      </c>
      <c r="E260" s="315">
        <f>F255</f>
        <v>100</v>
      </c>
      <c r="F260" s="316" t="str">
        <f t="shared" ref="F260:F379" si="62">$B$3</f>
        <v/>
      </c>
      <c r="G260" s="240">
        <f>IFERROR(__xludf.DUMMYFUNCTION("IF(REGEXMATCH(TEXT(A260, ""MMMM""), ""October|November|December""), $B$4, $B$5)"),0.78)</f>
        <v>0.78</v>
      </c>
      <c r="H260" s="301">
        <f t="shared" ref="H260:H379" si="63">B260*F260*G260</f>
        <v>0</v>
      </c>
      <c r="I260" s="317">
        <f t="shared" ref="I260:I379" si="64">IF(C260=0,0, 25)</f>
        <v>0</v>
      </c>
      <c r="J260" s="317" t="str">
        <f t="shared" ref="J260:J379" si="65">(C260/$L$256)*1.15</f>
        <v>#DIV/0!</v>
      </c>
      <c r="K260" s="317" t="str">
        <f t="shared" ref="K260:K379" si="66">SUM(I260:J260)</f>
        <v>#DIV/0!</v>
      </c>
      <c r="L260" s="318">
        <f t="shared" ref="L260:L379" si="67">CEILING(E260/$D$257, 1)*$L$254*$L$256</f>
        <v>0</v>
      </c>
      <c r="M260" s="218"/>
      <c r="N260" s="319">
        <f>$F255</f>
        <v>100</v>
      </c>
      <c r="O260" s="320">
        <v>3.0</v>
      </c>
      <c r="P260" s="317">
        <v>0.5</v>
      </c>
      <c r="Q260" s="317">
        <f>O260+((N260-1)*P260)</f>
        <v>52.5</v>
      </c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</row>
    <row r="261">
      <c r="A261" s="312" t="str">
        <f t="shared" ref="A261:A379" si="68">TEXT(DATE(1, MATCH(A260, {"January","February","March","April","May","June","July","August","September","October","November","December"}, 0) + 1, 1), "mmmm")</f>
        <v>June</v>
      </c>
      <c r="B261" s="314">
        <f t="shared" ref="B261:B379" si="69">if((D260-$I$255)&gt; 0,(D260-$I$255), 0)</f>
        <v>0</v>
      </c>
      <c r="C261" s="266">
        <f t="shared" ref="C261:C379" si="70">IF((D260-($I$255*2))&lt; 0, if($D$257&gt;E260,E260,if((MAX(0, CEILING(ABS(D260-$I$255*2), $D$257) / $D$257)* $D$257)&gt;E260,E260,(MAX(0, CEILING(ABS(D260-$I$255*2), $D$257) / $D$257)* $D$257))), 0)</f>
        <v>0</v>
      </c>
      <c r="D261" s="314">
        <f t="shared" si="61"/>
        <v>0</v>
      </c>
      <c r="E261" s="314">
        <f t="shared" ref="E261:E379" si="71">E260-C261</f>
        <v>100</v>
      </c>
      <c r="F261" s="316" t="str">
        <f t="shared" si="62"/>
        <v/>
      </c>
      <c r="G261" s="240">
        <f>IFERROR(__xludf.DUMMYFUNCTION("IF(REGEXMATCH(TEXT(A261, ""MMMM""), ""October|November|December""), $B$4, $B$5)"),0.78)</f>
        <v>0.78</v>
      </c>
      <c r="H261" s="301">
        <f t="shared" si="63"/>
        <v>0</v>
      </c>
      <c r="I261" s="317">
        <f t="shared" si="64"/>
        <v>0</v>
      </c>
      <c r="J261" s="317" t="str">
        <f t="shared" si="65"/>
        <v>#DIV/0!</v>
      </c>
      <c r="K261" s="317" t="str">
        <f t="shared" si="66"/>
        <v>#DIV/0!</v>
      </c>
      <c r="L261" s="318">
        <f t="shared" si="67"/>
        <v>0</v>
      </c>
      <c r="M261" s="218"/>
      <c r="N261" s="321">
        <f>SUM(N260)</f>
        <v>100</v>
      </c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/>
    </row>
    <row r="262">
      <c r="A262" s="312" t="str">
        <f t="shared" si="68"/>
        <v>July</v>
      </c>
      <c r="B262" s="314">
        <f t="shared" si="69"/>
        <v>0</v>
      </c>
      <c r="C262" s="266">
        <f t="shared" si="70"/>
        <v>0</v>
      </c>
      <c r="D262" s="314">
        <f t="shared" si="61"/>
        <v>0</v>
      </c>
      <c r="E262" s="314">
        <f t="shared" si="71"/>
        <v>100</v>
      </c>
      <c r="F262" s="316" t="str">
        <f t="shared" si="62"/>
        <v/>
      </c>
      <c r="G262" s="240">
        <f>IFERROR(__xludf.DUMMYFUNCTION("IF(REGEXMATCH(TEXT(A262, ""MMMM""), ""October|November|December""), $B$4, $B$5)"),0.78)</f>
        <v>0.78</v>
      </c>
      <c r="H262" s="301">
        <f t="shared" si="63"/>
        <v>0</v>
      </c>
      <c r="I262" s="317">
        <f t="shared" si="64"/>
        <v>0</v>
      </c>
      <c r="J262" s="317" t="str">
        <f t="shared" si="65"/>
        <v>#DIV/0!</v>
      </c>
      <c r="K262" s="317" t="str">
        <f t="shared" si="66"/>
        <v>#DIV/0!</v>
      </c>
      <c r="L262" s="318">
        <f t="shared" si="67"/>
        <v>0</v>
      </c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/>
    </row>
    <row r="263">
      <c r="A263" s="312" t="str">
        <f t="shared" si="68"/>
        <v>August</v>
      </c>
      <c r="B263" s="314">
        <f t="shared" si="69"/>
        <v>0</v>
      </c>
      <c r="C263" s="266">
        <f t="shared" si="70"/>
        <v>0</v>
      </c>
      <c r="D263" s="314">
        <f t="shared" si="61"/>
        <v>0</v>
      </c>
      <c r="E263" s="314">
        <f t="shared" si="71"/>
        <v>100</v>
      </c>
      <c r="F263" s="316" t="str">
        <f t="shared" si="62"/>
        <v/>
      </c>
      <c r="G263" s="240">
        <f>IFERROR(__xludf.DUMMYFUNCTION("IF(REGEXMATCH(TEXT(A263, ""MMMM""), ""October|November|December""), $B$4, $B$5)"),0.78)</f>
        <v>0.78</v>
      </c>
      <c r="H263" s="301">
        <f t="shared" si="63"/>
        <v>0</v>
      </c>
      <c r="I263" s="317">
        <f t="shared" si="64"/>
        <v>0</v>
      </c>
      <c r="J263" s="317" t="str">
        <f t="shared" si="65"/>
        <v>#DIV/0!</v>
      </c>
      <c r="K263" s="317" t="str">
        <f t="shared" si="66"/>
        <v>#DIV/0!</v>
      </c>
      <c r="L263" s="318">
        <f t="shared" si="67"/>
        <v>0</v>
      </c>
      <c r="M263" s="218"/>
      <c r="N263" s="322" t="s">
        <v>65</v>
      </c>
      <c r="O263" s="84"/>
      <c r="P263" s="84"/>
      <c r="Q263" s="84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/>
    </row>
    <row r="264">
      <c r="A264" s="312" t="str">
        <f t="shared" si="68"/>
        <v>September</v>
      </c>
      <c r="B264" s="314">
        <f t="shared" si="69"/>
        <v>0</v>
      </c>
      <c r="C264" s="266">
        <f t="shared" si="70"/>
        <v>0</v>
      </c>
      <c r="D264" s="314">
        <f t="shared" si="61"/>
        <v>0</v>
      </c>
      <c r="E264" s="314">
        <f t="shared" si="71"/>
        <v>100</v>
      </c>
      <c r="F264" s="316" t="str">
        <f t="shared" si="62"/>
        <v/>
      </c>
      <c r="G264" s="240">
        <f>IFERROR(__xludf.DUMMYFUNCTION("IF(REGEXMATCH(TEXT(A264, ""MMMM""), ""October|November|December""), $B$4, $B$5)"),0.78)</f>
        <v>0.78</v>
      </c>
      <c r="H264" s="301">
        <f t="shared" si="63"/>
        <v>0</v>
      </c>
      <c r="I264" s="317">
        <f t="shared" si="64"/>
        <v>0</v>
      </c>
      <c r="J264" s="317" t="str">
        <f t="shared" si="65"/>
        <v>#DIV/0!</v>
      </c>
      <c r="K264" s="317" t="str">
        <f t="shared" si="66"/>
        <v>#DIV/0!</v>
      </c>
      <c r="L264" s="318">
        <f t="shared" si="67"/>
        <v>0</v>
      </c>
      <c r="M264" s="218"/>
      <c r="N264" s="84"/>
      <c r="O264" s="84"/>
      <c r="P264" s="84"/>
      <c r="Q264" s="84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</row>
    <row r="265">
      <c r="A265" s="312" t="str">
        <f t="shared" si="68"/>
        <v>October</v>
      </c>
      <c r="B265" s="314">
        <f t="shared" si="69"/>
        <v>0</v>
      </c>
      <c r="C265" s="266">
        <f t="shared" si="70"/>
        <v>0</v>
      </c>
      <c r="D265" s="314">
        <f t="shared" si="61"/>
        <v>0</v>
      </c>
      <c r="E265" s="314">
        <f t="shared" si="71"/>
        <v>100</v>
      </c>
      <c r="F265" s="316" t="str">
        <f t="shared" si="62"/>
        <v/>
      </c>
      <c r="G265" s="240">
        <f>IFERROR(__xludf.DUMMYFUNCTION("IF(REGEXMATCH(TEXT(A265, ""MMMM""), ""October|November|December""), $B$4, $B$5)"),2.4)</f>
        <v>2.4</v>
      </c>
      <c r="H265" s="301">
        <f t="shared" si="63"/>
        <v>0</v>
      </c>
      <c r="I265" s="317">
        <f t="shared" si="64"/>
        <v>0</v>
      </c>
      <c r="J265" s="317" t="str">
        <f t="shared" si="65"/>
        <v>#DIV/0!</v>
      </c>
      <c r="K265" s="317" t="str">
        <f t="shared" si="66"/>
        <v>#DIV/0!</v>
      </c>
      <c r="L265" s="318">
        <f t="shared" si="67"/>
        <v>0</v>
      </c>
      <c r="M265" s="218"/>
      <c r="N265" s="323" t="s">
        <v>143</v>
      </c>
      <c r="O265" s="84"/>
      <c r="P265" s="84"/>
      <c r="Q265" s="84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</row>
    <row r="266">
      <c r="A266" s="312" t="str">
        <f t="shared" si="68"/>
        <v>November</v>
      </c>
      <c r="B266" s="314">
        <f t="shared" si="69"/>
        <v>0</v>
      </c>
      <c r="C266" s="266">
        <f t="shared" si="70"/>
        <v>0</v>
      </c>
      <c r="D266" s="314">
        <f t="shared" si="61"/>
        <v>0</v>
      </c>
      <c r="E266" s="314">
        <f t="shared" si="71"/>
        <v>100</v>
      </c>
      <c r="F266" s="316" t="str">
        <f t="shared" si="62"/>
        <v/>
      </c>
      <c r="G266" s="240">
        <f>IFERROR(__xludf.DUMMYFUNCTION("IF(REGEXMATCH(TEXT(A266, ""MMMM""), ""October|November|December""), $B$4, $B$5)"),2.4)</f>
        <v>2.4</v>
      </c>
      <c r="H266" s="301">
        <f t="shared" si="63"/>
        <v>0</v>
      </c>
      <c r="I266" s="317">
        <f t="shared" si="64"/>
        <v>0</v>
      </c>
      <c r="J266" s="317" t="str">
        <f t="shared" si="65"/>
        <v>#DIV/0!</v>
      </c>
      <c r="K266" s="317" t="str">
        <f t="shared" si="66"/>
        <v>#DIV/0!</v>
      </c>
      <c r="L266" s="318">
        <f t="shared" si="67"/>
        <v>0</v>
      </c>
      <c r="M266" s="218"/>
      <c r="N266" s="84"/>
      <c r="O266" s="84" t="s">
        <v>144</v>
      </c>
      <c r="P266" s="84" t="s">
        <v>145</v>
      </c>
      <c r="Q266" s="84" t="s">
        <v>146</v>
      </c>
      <c r="R266" s="324" t="s">
        <v>147</v>
      </c>
      <c r="S266" s="324" t="s">
        <v>148</v>
      </c>
      <c r="T266" s="84" t="s">
        <v>149</v>
      </c>
      <c r="U266" s="84"/>
      <c r="V266" s="218"/>
      <c r="W266" s="218"/>
      <c r="X266" s="218"/>
      <c r="Y266" s="218"/>
      <c r="Z266" s="218"/>
      <c r="AA266" s="218"/>
    </row>
    <row r="267">
      <c r="A267" s="312" t="str">
        <f t="shared" si="68"/>
        <v>December</v>
      </c>
      <c r="B267" s="314">
        <f t="shared" si="69"/>
        <v>0</v>
      </c>
      <c r="C267" s="266">
        <f t="shared" si="70"/>
        <v>0</v>
      </c>
      <c r="D267" s="314">
        <f t="shared" si="61"/>
        <v>0</v>
      </c>
      <c r="E267" s="314">
        <f t="shared" si="71"/>
        <v>100</v>
      </c>
      <c r="F267" s="316" t="str">
        <f t="shared" si="62"/>
        <v/>
      </c>
      <c r="G267" s="240">
        <f>IFERROR(__xludf.DUMMYFUNCTION("IF(REGEXMATCH(TEXT(A267, ""MMMM""), ""October|November|December""), $B$4, $B$5)"),2.4)</f>
        <v>2.4</v>
      </c>
      <c r="H267" s="301">
        <f t="shared" si="63"/>
        <v>0</v>
      </c>
      <c r="I267" s="317">
        <f t="shared" si="64"/>
        <v>0</v>
      </c>
      <c r="J267" s="317" t="str">
        <f t="shared" si="65"/>
        <v>#DIV/0!</v>
      </c>
      <c r="K267" s="317" t="str">
        <f t="shared" si="66"/>
        <v>#DIV/0!</v>
      </c>
      <c r="L267" s="318">
        <f t="shared" si="67"/>
        <v>0</v>
      </c>
      <c r="M267" s="218"/>
      <c r="N267" s="84" t="s">
        <v>150</v>
      </c>
      <c r="O267" s="325">
        <v>0.0</v>
      </c>
      <c r="P267" s="325">
        <v>0.0</v>
      </c>
      <c r="Q267" s="325">
        <v>0.0</v>
      </c>
      <c r="R267" s="326">
        <f>O267*P267*Q267</f>
        <v>0</v>
      </c>
      <c r="S267" s="326">
        <f>R267/1728</f>
        <v>0</v>
      </c>
      <c r="T267" s="326">
        <f>S267*0.409</f>
        <v>0</v>
      </c>
      <c r="U267" s="84"/>
      <c r="V267" s="218"/>
      <c r="W267" s="218"/>
      <c r="X267" s="218"/>
      <c r="Y267" s="218"/>
      <c r="Z267" s="218"/>
      <c r="AA267" s="218"/>
    </row>
    <row r="268">
      <c r="A268" s="312" t="str">
        <f t="shared" si="68"/>
        <v>January</v>
      </c>
      <c r="B268" s="314">
        <f t="shared" si="69"/>
        <v>0</v>
      </c>
      <c r="C268" s="266">
        <f t="shared" si="70"/>
        <v>0</v>
      </c>
      <c r="D268" s="314">
        <f t="shared" si="61"/>
        <v>0</v>
      </c>
      <c r="E268" s="314">
        <f t="shared" si="71"/>
        <v>100</v>
      </c>
      <c r="F268" s="316" t="str">
        <f t="shared" si="62"/>
        <v/>
      </c>
      <c r="G268" s="240">
        <f>IFERROR(__xludf.DUMMYFUNCTION("IF(REGEXMATCH(TEXT(A268, ""MMMM""), ""October|November|December""), $B$4, $B$5)"),0.78)</f>
        <v>0.78</v>
      </c>
      <c r="H268" s="301">
        <f t="shared" si="63"/>
        <v>0</v>
      </c>
      <c r="I268" s="317">
        <f t="shared" si="64"/>
        <v>0</v>
      </c>
      <c r="J268" s="317" t="str">
        <f t="shared" si="65"/>
        <v>#DIV/0!</v>
      </c>
      <c r="K268" s="317" t="str">
        <f t="shared" si="66"/>
        <v>#DIV/0!</v>
      </c>
      <c r="L268" s="318">
        <f t="shared" si="67"/>
        <v>0</v>
      </c>
      <c r="M268" s="218"/>
      <c r="N268" s="327"/>
      <c r="O268" s="84"/>
      <c r="P268" s="84"/>
      <c r="Q268" s="84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</row>
    <row r="269">
      <c r="A269" s="312" t="str">
        <f t="shared" si="68"/>
        <v>February</v>
      </c>
      <c r="B269" s="314">
        <f t="shared" si="69"/>
        <v>0</v>
      </c>
      <c r="C269" s="266">
        <f t="shared" si="70"/>
        <v>0</v>
      </c>
      <c r="D269" s="314">
        <f t="shared" si="61"/>
        <v>0</v>
      </c>
      <c r="E269" s="314">
        <f t="shared" si="71"/>
        <v>100</v>
      </c>
      <c r="F269" s="316" t="str">
        <f t="shared" si="62"/>
        <v/>
      </c>
      <c r="G269" s="240">
        <f>IFERROR(__xludf.DUMMYFUNCTION("IF(REGEXMATCH(TEXT(A269, ""MMMM""), ""October|November|December""), $B$4, $B$5)"),0.78)</f>
        <v>0.78</v>
      </c>
      <c r="H269" s="301">
        <f t="shared" si="63"/>
        <v>0</v>
      </c>
      <c r="I269" s="317">
        <f t="shared" si="64"/>
        <v>0</v>
      </c>
      <c r="J269" s="317" t="str">
        <f t="shared" si="65"/>
        <v>#DIV/0!</v>
      </c>
      <c r="K269" s="317" t="str">
        <f t="shared" si="66"/>
        <v>#DIV/0!</v>
      </c>
      <c r="L269" s="318">
        <f t="shared" si="67"/>
        <v>0</v>
      </c>
      <c r="M269" s="218"/>
      <c r="N269" s="327"/>
      <c r="O269" s="84"/>
      <c r="P269" s="84"/>
      <c r="Q269" s="84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</row>
    <row r="270">
      <c r="A270" s="312" t="str">
        <f t="shared" si="68"/>
        <v>March</v>
      </c>
      <c r="B270" s="314">
        <f t="shared" si="69"/>
        <v>0</v>
      </c>
      <c r="C270" s="266">
        <f t="shared" si="70"/>
        <v>0</v>
      </c>
      <c r="D270" s="314">
        <f t="shared" si="61"/>
        <v>0</v>
      </c>
      <c r="E270" s="314">
        <f t="shared" si="71"/>
        <v>100</v>
      </c>
      <c r="F270" s="316" t="str">
        <f t="shared" si="62"/>
        <v/>
      </c>
      <c r="G270" s="240">
        <f>IFERROR(__xludf.DUMMYFUNCTION("IF(REGEXMATCH(TEXT(A270, ""MMMM""), ""October|November|December""), $B$4, $B$5)"),0.78)</f>
        <v>0.78</v>
      </c>
      <c r="H270" s="301">
        <f t="shared" si="63"/>
        <v>0</v>
      </c>
      <c r="I270" s="317">
        <f t="shared" si="64"/>
        <v>0</v>
      </c>
      <c r="J270" s="317" t="str">
        <f t="shared" si="65"/>
        <v>#DIV/0!</v>
      </c>
      <c r="K270" s="317" t="str">
        <f t="shared" si="66"/>
        <v>#DIV/0!</v>
      </c>
      <c r="L270" s="318">
        <f t="shared" si="67"/>
        <v>0</v>
      </c>
      <c r="M270" s="218"/>
      <c r="N270" s="323" t="s">
        <v>151</v>
      </c>
      <c r="O270" s="84"/>
      <c r="P270" s="84"/>
      <c r="Q270" s="84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</row>
    <row r="271">
      <c r="A271" s="312" t="str">
        <f t="shared" si="68"/>
        <v>April</v>
      </c>
      <c r="B271" s="314">
        <f t="shared" si="69"/>
        <v>0</v>
      </c>
      <c r="C271" s="266">
        <f t="shared" si="70"/>
        <v>0</v>
      </c>
      <c r="D271" s="314">
        <f t="shared" si="61"/>
        <v>0</v>
      </c>
      <c r="E271" s="314">
        <f t="shared" si="71"/>
        <v>100</v>
      </c>
      <c r="F271" s="316" t="str">
        <f t="shared" si="62"/>
        <v/>
      </c>
      <c r="G271" s="240">
        <f>IFERROR(__xludf.DUMMYFUNCTION("IF(REGEXMATCH(TEXT(A271, ""MMMM""), ""October|November|December""), $B$4, $B$5)"),0.78)</f>
        <v>0.78</v>
      </c>
      <c r="H271" s="301">
        <f t="shared" si="63"/>
        <v>0</v>
      </c>
      <c r="I271" s="317">
        <f t="shared" si="64"/>
        <v>0</v>
      </c>
      <c r="J271" s="317" t="str">
        <f t="shared" si="65"/>
        <v>#DIV/0!</v>
      </c>
      <c r="K271" s="317" t="str">
        <f t="shared" si="66"/>
        <v>#DIV/0!</v>
      </c>
      <c r="L271" s="318">
        <f t="shared" si="67"/>
        <v>0</v>
      </c>
      <c r="M271" s="218"/>
      <c r="N271" s="84"/>
      <c r="O271" s="84" t="s">
        <v>144</v>
      </c>
      <c r="P271" s="84" t="s">
        <v>145</v>
      </c>
      <c r="Q271" s="84" t="s">
        <v>146</v>
      </c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</row>
    <row r="272">
      <c r="A272" s="312" t="str">
        <f t="shared" si="68"/>
        <v>May</v>
      </c>
      <c r="B272" s="314">
        <f t="shared" si="69"/>
        <v>0</v>
      </c>
      <c r="C272" s="266">
        <f t="shared" si="70"/>
        <v>0</v>
      </c>
      <c r="D272" s="314">
        <f t="shared" si="61"/>
        <v>0</v>
      </c>
      <c r="E272" s="314">
        <f t="shared" si="71"/>
        <v>100</v>
      </c>
      <c r="F272" s="316" t="str">
        <f t="shared" si="62"/>
        <v/>
      </c>
      <c r="G272" s="240">
        <f>IFERROR(__xludf.DUMMYFUNCTION("IF(REGEXMATCH(TEXT(A272, ""MMMM""), ""October|November|December""), $B$4, $B$5)"),0.78)</f>
        <v>0.78</v>
      </c>
      <c r="H272" s="301">
        <f t="shared" si="63"/>
        <v>0</v>
      </c>
      <c r="I272" s="317">
        <f t="shared" si="64"/>
        <v>0</v>
      </c>
      <c r="J272" s="317" t="str">
        <f t="shared" si="65"/>
        <v>#DIV/0!</v>
      </c>
      <c r="K272" s="317" t="str">
        <f t="shared" si="66"/>
        <v>#DIV/0!</v>
      </c>
      <c r="L272" s="318">
        <f t="shared" si="67"/>
        <v>0</v>
      </c>
      <c r="M272" s="218"/>
      <c r="N272" s="84" t="s">
        <v>150</v>
      </c>
      <c r="O272" s="328">
        <v>48.0</v>
      </c>
      <c r="P272" s="328">
        <v>40.0</v>
      </c>
      <c r="Q272" s="328">
        <v>72.0</v>
      </c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</row>
    <row r="273">
      <c r="A273" s="312" t="str">
        <f t="shared" si="68"/>
        <v>June</v>
      </c>
      <c r="B273" s="314">
        <f t="shared" si="69"/>
        <v>0</v>
      </c>
      <c r="C273" s="266">
        <f t="shared" si="70"/>
        <v>0</v>
      </c>
      <c r="D273" s="314">
        <f t="shared" si="61"/>
        <v>0</v>
      </c>
      <c r="E273" s="314">
        <f t="shared" si="71"/>
        <v>100</v>
      </c>
      <c r="F273" s="316" t="str">
        <f t="shared" si="62"/>
        <v/>
      </c>
      <c r="G273" s="240">
        <f>IFERROR(__xludf.DUMMYFUNCTION("IF(REGEXMATCH(TEXT(A273, ""MMMM""), ""October|November|December""), $B$4, $B$5)"),0.78)</f>
        <v>0.78</v>
      </c>
      <c r="H273" s="301">
        <f t="shared" si="63"/>
        <v>0</v>
      </c>
      <c r="I273" s="317">
        <f t="shared" si="64"/>
        <v>0</v>
      </c>
      <c r="J273" s="317" t="str">
        <f t="shared" si="65"/>
        <v>#DIV/0!</v>
      </c>
      <c r="K273" s="317" t="str">
        <f t="shared" si="66"/>
        <v>#DIV/0!</v>
      </c>
      <c r="L273" s="318">
        <f t="shared" si="67"/>
        <v>0</v>
      </c>
      <c r="M273" s="218"/>
      <c r="N273" s="84"/>
      <c r="O273" s="328"/>
      <c r="P273" s="328"/>
      <c r="Q273" s="32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</row>
    <row r="274">
      <c r="A274" s="312" t="str">
        <f t="shared" si="68"/>
        <v>July</v>
      </c>
      <c r="B274" s="314">
        <f t="shared" si="69"/>
        <v>0</v>
      </c>
      <c r="C274" s="266">
        <f t="shared" si="70"/>
        <v>0</v>
      </c>
      <c r="D274" s="314">
        <f t="shared" si="61"/>
        <v>0</v>
      </c>
      <c r="E274" s="314">
        <f t="shared" si="71"/>
        <v>100</v>
      </c>
      <c r="F274" s="316" t="str">
        <f t="shared" si="62"/>
        <v/>
      </c>
      <c r="G274" s="240">
        <f>IFERROR(__xludf.DUMMYFUNCTION("IF(REGEXMATCH(TEXT(A274, ""MMMM""), ""October|November|December""), $B$4, $B$5)"),0.78)</f>
        <v>0.78</v>
      </c>
      <c r="H274" s="301">
        <f t="shared" si="63"/>
        <v>0</v>
      </c>
      <c r="I274" s="317">
        <f t="shared" si="64"/>
        <v>0</v>
      </c>
      <c r="J274" s="317" t="str">
        <f t="shared" si="65"/>
        <v>#DIV/0!</v>
      </c>
      <c r="K274" s="317" t="str">
        <f t="shared" si="66"/>
        <v>#DIV/0!</v>
      </c>
      <c r="L274" s="318">
        <f t="shared" si="67"/>
        <v>0</v>
      </c>
      <c r="M274" s="218"/>
      <c r="N274" s="84"/>
      <c r="O274" s="328"/>
      <c r="P274" s="328"/>
      <c r="Q274" s="32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</row>
    <row r="275">
      <c r="A275" s="312" t="str">
        <f t="shared" si="68"/>
        <v>August</v>
      </c>
      <c r="B275" s="314">
        <f t="shared" si="69"/>
        <v>0</v>
      </c>
      <c r="C275" s="266">
        <f t="shared" si="70"/>
        <v>0</v>
      </c>
      <c r="D275" s="314">
        <f t="shared" si="61"/>
        <v>0</v>
      </c>
      <c r="E275" s="314">
        <f t="shared" si="71"/>
        <v>100</v>
      </c>
      <c r="F275" s="316" t="str">
        <f t="shared" si="62"/>
        <v/>
      </c>
      <c r="G275" s="240">
        <f>IFERROR(__xludf.DUMMYFUNCTION("IF(REGEXMATCH(TEXT(A275, ""MMMM""), ""October|November|December""), $B$4, $B$5)"),0.78)</f>
        <v>0.78</v>
      </c>
      <c r="H275" s="301">
        <f t="shared" si="63"/>
        <v>0</v>
      </c>
      <c r="I275" s="317">
        <f t="shared" si="64"/>
        <v>0</v>
      </c>
      <c r="J275" s="317" t="str">
        <f t="shared" si="65"/>
        <v>#DIV/0!</v>
      </c>
      <c r="K275" s="317" t="str">
        <f t="shared" si="66"/>
        <v>#DIV/0!</v>
      </c>
      <c r="L275" s="318">
        <f t="shared" si="67"/>
        <v>0</v>
      </c>
      <c r="M275" s="224"/>
      <c r="N275" s="329" t="s">
        <v>152</v>
      </c>
      <c r="O275" s="330" t="str">
        <f>FLOOR(O272/O267,1)*FLOOR(P272/P267,1)*FLOOR(Q272/Q267,1)</f>
        <v>#DIV/0!</v>
      </c>
      <c r="P275" s="328"/>
      <c r="Q275" s="32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</row>
    <row r="276">
      <c r="A276" s="312" t="str">
        <f t="shared" si="68"/>
        <v>September</v>
      </c>
      <c r="B276" s="314">
        <f t="shared" si="69"/>
        <v>0</v>
      </c>
      <c r="C276" s="266">
        <f t="shared" si="70"/>
        <v>0</v>
      </c>
      <c r="D276" s="314">
        <f t="shared" si="61"/>
        <v>0</v>
      </c>
      <c r="E276" s="314">
        <f t="shared" si="71"/>
        <v>100</v>
      </c>
      <c r="F276" s="316" t="str">
        <f t="shared" si="62"/>
        <v/>
      </c>
      <c r="G276" s="240">
        <f>IFERROR(__xludf.DUMMYFUNCTION("IF(REGEXMATCH(TEXT(A276, ""MMMM""), ""October|November|December""), $B$4, $B$5)"),0.78)</f>
        <v>0.78</v>
      </c>
      <c r="H276" s="301">
        <f t="shared" si="63"/>
        <v>0</v>
      </c>
      <c r="I276" s="317">
        <f t="shared" si="64"/>
        <v>0</v>
      </c>
      <c r="J276" s="317" t="str">
        <f t="shared" si="65"/>
        <v>#DIV/0!</v>
      </c>
      <c r="K276" s="317" t="str">
        <f t="shared" si="66"/>
        <v>#DIV/0!</v>
      </c>
      <c r="L276" s="318">
        <f t="shared" si="67"/>
        <v>0</v>
      </c>
      <c r="M276" s="224"/>
      <c r="N276" s="218"/>
      <c r="O276" s="218"/>
      <c r="P276" s="218"/>
      <c r="Q276" s="218"/>
      <c r="R276" s="218"/>
      <c r="S276" s="331"/>
      <c r="T276" s="281"/>
      <c r="U276" s="218"/>
      <c r="V276" s="218"/>
      <c r="W276" s="218"/>
      <c r="X276" s="218"/>
      <c r="Y276" s="218"/>
      <c r="Z276" s="218"/>
      <c r="AA276" s="218"/>
    </row>
    <row r="277">
      <c r="A277" s="312" t="str">
        <f t="shared" si="68"/>
        <v>October</v>
      </c>
      <c r="B277" s="314">
        <f t="shared" si="69"/>
        <v>0</v>
      </c>
      <c r="C277" s="266">
        <f t="shared" si="70"/>
        <v>0</v>
      </c>
      <c r="D277" s="314">
        <f t="shared" si="61"/>
        <v>0</v>
      </c>
      <c r="E277" s="314">
        <f t="shared" si="71"/>
        <v>100</v>
      </c>
      <c r="F277" s="316" t="str">
        <f t="shared" si="62"/>
        <v/>
      </c>
      <c r="G277" s="240">
        <f>IFERROR(__xludf.DUMMYFUNCTION("IF(REGEXMATCH(TEXT(A277, ""MMMM""), ""October|November|December""), $B$4, $B$5)"),2.4)</f>
        <v>2.4</v>
      </c>
      <c r="H277" s="301">
        <f t="shared" si="63"/>
        <v>0</v>
      </c>
      <c r="I277" s="317">
        <f t="shared" si="64"/>
        <v>0</v>
      </c>
      <c r="J277" s="317" t="str">
        <f t="shared" si="65"/>
        <v>#DIV/0!</v>
      </c>
      <c r="K277" s="317" t="str">
        <f t="shared" si="66"/>
        <v>#DIV/0!</v>
      </c>
      <c r="L277" s="318">
        <f t="shared" si="67"/>
        <v>0</v>
      </c>
      <c r="M277" s="224"/>
      <c r="N277" s="218"/>
      <c r="O277" s="218"/>
      <c r="P277" s="218"/>
      <c r="Q277" s="218"/>
      <c r="R277" s="218"/>
      <c r="S277" s="331"/>
      <c r="T277" s="281"/>
      <c r="U277" s="218"/>
      <c r="V277" s="218"/>
      <c r="W277" s="218"/>
      <c r="X277" s="218"/>
      <c r="Y277" s="218"/>
      <c r="Z277" s="218"/>
      <c r="AA277" s="218"/>
    </row>
    <row r="278">
      <c r="A278" s="312" t="str">
        <f t="shared" si="68"/>
        <v>November</v>
      </c>
      <c r="B278" s="314">
        <f t="shared" si="69"/>
        <v>0</v>
      </c>
      <c r="C278" s="266">
        <f t="shared" si="70"/>
        <v>0</v>
      </c>
      <c r="D278" s="314">
        <f t="shared" si="61"/>
        <v>0</v>
      </c>
      <c r="E278" s="314">
        <f t="shared" si="71"/>
        <v>100</v>
      </c>
      <c r="F278" s="316" t="str">
        <f t="shared" si="62"/>
        <v/>
      </c>
      <c r="G278" s="240">
        <f>IFERROR(__xludf.DUMMYFUNCTION("IF(REGEXMATCH(TEXT(A278, ""MMMM""), ""October|November|December""), $B$4, $B$5)"),2.4)</f>
        <v>2.4</v>
      </c>
      <c r="H278" s="301">
        <f t="shared" si="63"/>
        <v>0</v>
      </c>
      <c r="I278" s="317">
        <f t="shared" si="64"/>
        <v>0</v>
      </c>
      <c r="J278" s="317" t="str">
        <f t="shared" si="65"/>
        <v>#DIV/0!</v>
      </c>
      <c r="K278" s="317" t="str">
        <f t="shared" si="66"/>
        <v>#DIV/0!</v>
      </c>
      <c r="L278" s="318">
        <f t="shared" si="67"/>
        <v>0</v>
      </c>
      <c r="M278" s="224"/>
      <c r="N278" s="218"/>
      <c r="O278" s="218"/>
      <c r="P278" s="218"/>
      <c r="Q278" s="218"/>
      <c r="R278" s="218"/>
      <c r="S278" s="331"/>
      <c r="T278" s="281"/>
      <c r="U278" s="218"/>
      <c r="V278" s="218"/>
      <c r="W278" s="218"/>
      <c r="X278" s="218"/>
      <c r="Y278" s="218"/>
      <c r="Z278" s="218"/>
      <c r="AA278" s="218"/>
    </row>
    <row r="279">
      <c r="A279" s="312" t="str">
        <f t="shared" si="68"/>
        <v>December</v>
      </c>
      <c r="B279" s="314">
        <f t="shared" si="69"/>
        <v>0</v>
      </c>
      <c r="C279" s="266">
        <f t="shared" si="70"/>
        <v>0</v>
      </c>
      <c r="D279" s="314">
        <f t="shared" si="61"/>
        <v>0</v>
      </c>
      <c r="E279" s="314">
        <f t="shared" si="71"/>
        <v>100</v>
      </c>
      <c r="F279" s="316" t="str">
        <f t="shared" si="62"/>
        <v/>
      </c>
      <c r="G279" s="240">
        <f>IFERROR(__xludf.DUMMYFUNCTION("IF(REGEXMATCH(TEXT(A279, ""MMMM""), ""October|November|December""), $B$4, $B$5)"),2.4)</f>
        <v>2.4</v>
      </c>
      <c r="H279" s="301">
        <f t="shared" si="63"/>
        <v>0</v>
      </c>
      <c r="I279" s="317">
        <f t="shared" si="64"/>
        <v>0</v>
      </c>
      <c r="J279" s="317" t="str">
        <f t="shared" si="65"/>
        <v>#DIV/0!</v>
      </c>
      <c r="K279" s="317" t="str">
        <f t="shared" si="66"/>
        <v>#DIV/0!</v>
      </c>
      <c r="L279" s="318">
        <f t="shared" si="67"/>
        <v>0</v>
      </c>
      <c r="M279" s="224"/>
      <c r="N279" s="218"/>
      <c r="O279" s="218"/>
      <c r="P279" s="218"/>
      <c r="Q279" s="218"/>
      <c r="R279" s="218"/>
      <c r="S279" s="331"/>
      <c r="T279" s="281"/>
      <c r="U279" s="218"/>
      <c r="V279" s="218"/>
      <c r="W279" s="218"/>
      <c r="X279" s="218"/>
      <c r="Y279" s="218"/>
      <c r="Z279" s="218"/>
      <c r="AA279" s="218"/>
    </row>
    <row r="280">
      <c r="A280" s="312" t="str">
        <f t="shared" si="68"/>
        <v>January</v>
      </c>
      <c r="B280" s="314">
        <f t="shared" si="69"/>
        <v>0</v>
      </c>
      <c r="C280" s="266">
        <f t="shared" si="70"/>
        <v>0</v>
      </c>
      <c r="D280" s="314">
        <f t="shared" si="61"/>
        <v>0</v>
      </c>
      <c r="E280" s="314">
        <f t="shared" si="71"/>
        <v>100</v>
      </c>
      <c r="F280" s="316" t="str">
        <f t="shared" si="62"/>
        <v/>
      </c>
      <c r="G280" s="240">
        <f>IFERROR(__xludf.DUMMYFUNCTION("IF(REGEXMATCH(TEXT(A280, ""MMMM""), ""October|November|December""), $B$4, $B$5)"),0.78)</f>
        <v>0.78</v>
      </c>
      <c r="H280" s="301">
        <f t="shared" si="63"/>
        <v>0</v>
      </c>
      <c r="I280" s="317">
        <f t="shared" si="64"/>
        <v>0</v>
      </c>
      <c r="J280" s="317" t="str">
        <f t="shared" si="65"/>
        <v>#DIV/0!</v>
      </c>
      <c r="K280" s="317" t="str">
        <f t="shared" si="66"/>
        <v>#DIV/0!</v>
      </c>
      <c r="L280" s="318">
        <f t="shared" si="67"/>
        <v>0</v>
      </c>
      <c r="M280" s="224"/>
      <c r="N280" s="218"/>
      <c r="O280" s="218"/>
      <c r="P280" s="218"/>
      <c r="Q280" s="218"/>
      <c r="R280" s="218"/>
      <c r="S280" s="331"/>
      <c r="T280" s="281"/>
      <c r="U280" s="218"/>
      <c r="V280" s="218"/>
      <c r="W280" s="218"/>
      <c r="X280" s="218"/>
      <c r="Y280" s="218"/>
      <c r="Z280" s="218"/>
      <c r="AA280" s="218"/>
    </row>
    <row r="281">
      <c r="A281" s="312" t="str">
        <f t="shared" si="68"/>
        <v>February</v>
      </c>
      <c r="B281" s="314">
        <f t="shared" si="69"/>
        <v>0</v>
      </c>
      <c r="C281" s="266">
        <f t="shared" si="70"/>
        <v>0</v>
      </c>
      <c r="D281" s="314">
        <f t="shared" si="61"/>
        <v>0</v>
      </c>
      <c r="E281" s="314">
        <f t="shared" si="71"/>
        <v>100</v>
      </c>
      <c r="F281" s="316" t="str">
        <f t="shared" si="62"/>
        <v/>
      </c>
      <c r="G281" s="240">
        <f>IFERROR(__xludf.DUMMYFUNCTION("IF(REGEXMATCH(TEXT(A281, ""MMMM""), ""October|November|December""), $B$4, $B$5)"),0.78)</f>
        <v>0.78</v>
      </c>
      <c r="H281" s="301">
        <f t="shared" si="63"/>
        <v>0</v>
      </c>
      <c r="I281" s="317">
        <f t="shared" si="64"/>
        <v>0</v>
      </c>
      <c r="J281" s="317" t="str">
        <f t="shared" si="65"/>
        <v>#DIV/0!</v>
      </c>
      <c r="K281" s="317" t="str">
        <f t="shared" si="66"/>
        <v>#DIV/0!</v>
      </c>
      <c r="L281" s="318">
        <f t="shared" si="67"/>
        <v>0</v>
      </c>
      <c r="M281" s="224"/>
      <c r="N281" s="218"/>
      <c r="O281" s="218"/>
      <c r="P281" s="218"/>
      <c r="Q281" s="218"/>
      <c r="R281" s="218"/>
      <c r="S281" s="331"/>
      <c r="T281" s="281"/>
      <c r="U281" s="218"/>
      <c r="V281" s="218"/>
      <c r="W281" s="218"/>
      <c r="X281" s="218"/>
      <c r="Y281" s="218"/>
      <c r="Z281" s="218"/>
      <c r="AA281" s="218"/>
    </row>
    <row r="282">
      <c r="A282" s="312" t="str">
        <f t="shared" si="68"/>
        <v>March</v>
      </c>
      <c r="B282" s="314">
        <f t="shared" si="69"/>
        <v>0</v>
      </c>
      <c r="C282" s="266">
        <f t="shared" si="70"/>
        <v>0</v>
      </c>
      <c r="D282" s="314">
        <f t="shared" si="61"/>
        <v>0</v>
      </c>
      <c r="E282" s="314">
        <f t="shared" si="71"/>
        <v>100</v>
      </c>
      <c r="F282" s="316" t="str">
        <f t="shared" si="62"/>
        <v/>
      </c>
      <c r="G282" s="240">
        <f>IFERROR(__xludf.DUMMYFUNCTION("IF(REGEXMATCH(TEXT(A282, ""MMMM""), ""October|November|December""), $B$4, $B$5)"),0.78)</f>
        <v>0.78</v>
      </c>
      <c r="H282" s="301">
        <f t="shared" si="63"/>
        <v>0</v>
      </c>
      <c r="I282" s="317">
        <f t="shared" si="64"/>
        <v>0</v>
      </c>
      <c r="J282" s="317" t="str">
        <f t="shared" si="65"/>
        <v>#DIV/0!</v>
      </c>
      <c r="K282" s="317" t="str">
        <f t="shared" si="66"/>
        <v>#DIV/0!</v>
      </c>
      <c r="L282" s="318">
        <f t="shared" si="67"/>
        <v>0</v>
      </c>
      <c r="M282" s="224"/>
      <c r="N282" s="218"/>
      <c r="O282" s="218"/>
      <c r="P282" s="218"/>
      <c r="Q282" s="218"/>
      <c r="R282" s="218"/>
      <c r="S282" s="331"/>
      <c r="T282" s="281"/>
      <c r="U282" s="218"/>
      <c r="V282" s="218"/>
      <c r="W282" s="218"/>
      <c r="X282" s="218"/>
      <c r="Y282" s="218"/>
      <c r="Z282" s="218"/>
      <c r="AA282" s="218"/>
    </row>
    <row r="283">
      <c r="A283" s="312" t="str">
        <f t="shared" si="68"/>
        <v>April</v>
      </c>
      <c r="B283" s="314">
        <f t="shared" si="69"/>
        <v>0</v>
      </c>
      <c r="C283" s="266">
        <f t="shared" si="70"/>
        <v>0</v>
      </c>
      <c r="D283" s="314">
        <f t="shared" si="61"/>
        <v>0</v>
      </c>
      <c r="E283" s="314">
        <f t="shared" si="71"/>
        <v>100</v>
      </c>
      <c r="F283" s="316" t="str">
        <f t="shared" si="62"/>
        <v/>
      </c>
      <c r="G283" s="240">
        <f>IFERROR(__xludf.DUMMYFUNCTION("IF(REGEXMATCH(TEXT(A283, ""MMMM""), ""October|November|December""), $B$4, $B$5)"),0.78)</f>
        <v>0.78</v>
      </c>
      <c r="H283" s="301">
        <f t="shared" si="63"/>
        <v>0</v>
      </c>
      <c r="I283" s="317">
        <f t="shared" si="64"/>
        <v>0</v>
      </c>
      <c r="J283" s="317" t="str">
        <f t="shared" si="65"/>
        <v>#DIV/0!</v>
      </c>
      <c r="K283" s="317" t="str">
        <f t="shared" si="66"/>
        <v>#DIV/0!</v>
      </c>
      <c r="L283" s="318">
        <f t="shared" si="67"/>
        <v>0</v>
      </c>
      <c r="M283" s="224"/>
      <c r="N283" s="218"/>
      <c r="O283" s="218"/>
      <c r="P283" s="218"/>
      <c r="Q283" s="218"/>
      <c r="R283" s="218"/>
      <c r="S283" s="331"/>
      <c r="T283" s="281"/>
      <c r="U283" s="218"/>
      <c r="V283" s="218"/>
      <c r="W283" s="218"/>
      <c r="X283" s="218"/>
      <c r="Y283" s="218"/>
    </row>
    <row r="284">
      <c r="A284" s="312" t="str">
        <f t="shared" si="68"/>
        <v>May</v>
      </c>
      <c r="B284" s="314">
        <f t="shared" si="69"/>
        <v>0</v>
      </c>
      <c r="C284" s="266">
        <f t="shared" si="70"/>
        <v>0</v>
      </c>
      <c r="D284" s="314">
        <f t="shared" si="61"/>
        <v>0</v>
      </c>
      <c r="E284" s="314">
        <f t="shared" si="71"/>
        <v>100</v>
      </c>
      <c r="F284" s="316" t="str">
        <f t="shared" si="62"/>
        <v/>
      </c>
      <c r="G284" s="240">
        <f>IFERROR(__xludf.DUMMYFUNCTION("IF(REGEXMATCH(TEXT(A284, ""MMMM""), ""October|November|December""), $B$4, $B$5)"),0.78)</f>
        <v>0.78</v>
      </c>
      <c r="H284" s="301">
        <f t="shared" si="63"/>
        <v>0</v>
      </c>
      <c r="I284" s="317">
        <f t="shared" si="64"/>
        <v>0</v>
      </c>
      <c r="J284" s="317" t="str">
        <f t="shared" si="65"/>
        <v>#DIV/0!</v>
      </c>
      <c r="K284" s="317" t="str">
        <f t="shared" si="66"/>
        <v>#DIV/0!</v>
      </c>
      <c r="L284" s="318">
        <f t="shared" si="67"/>
        <v>0</v>
      </c>
      <c r="M284" s="224"/>
      <c r="N284" s="218"/>
      <c r="O284" s="218"/>
      <c r="P284" s="218"/>
      <c r="Q284" s="218"/>
      <c r="R284" s="218"/>
      <c r="S284" s="331"/>
      <c r="T284" s="281"/>
      <c r="U284" s="218"/>
      <c r="V284" s="218"/>
      <c r="W284" s="218"/>
      <c r="X284" s="218"/>
      <c r="Y284" s="218"/>
    </row>
    <row r="285">
      <c r="A285" s="312" t="str">
        <f t="shared" si="68"/>
        <v>June</v>
      </c>
      <c r="B285" s="314">
        <f t="shared" si="69"/>
        <v>0</v>
      </c>
      <c r="C285" s="266">
        <f t="shared" si="70"/>
        <v>0</v>
      </c>
      <c r="D285" s="314">
        <f t="shared" si="61"/>
        <v>0</v>
      </c>
      <c r="E285" s="314">
        <f t="shared" si="71"/>
        <v>100</v>
      </c>
      <c r="F285" s="316" t="str">
        <f t="shared" si="62"/>
        <v/>
      </c>
      <c r="G285" s="240">
        <f>IFERROR(__xludf.DUMMYFUNCTION("IF(REGEXMATCH(TEXT(A285, ""MMMM""), ""October|November|December""), $B$4, $B$5)"),0.78)</f>
        <v>0.78</v>
      </c>
      <c r="H285" s="301">
        <f t="shared" si="63"/>
        <v>0</v>
      </c>
      <c r="I285" s="317">
        <f t="shared" si="64"/>
        <v>0</v>
      </c>
      <c r="J285" s="317" t="str">
        <f t="shared" si="65"/>
        <v>#DIV/0!</v>
      </c>
      <c r="K285" s="317" t="str">
        <f t="shared" si="66"/>
        <v>#DIV/0!</v>
      </c>
      <c r="L285" s="318">
        <f t="shared" si="67"/>
        <v>0</v>
      </c>
      <c r="M285" s="224"/>
      <c r="N285" s="218"/>
      <c r="O285" s="218"/>
      <c r="P285" s="218"/>
      <c r="Q285" s="218"/>
      <c r="R285" s="218"/>
      <c r="S285" s="331"/>
      <c r="T285" s="281"/>
      <c r="U285" s="218"/>
      <c r="V285" s="218"/>
      <c r="W285" s="218"/>
      <c r="X285" s="218"/>
      <c r="Y285" s="218"/>
    </row>
    <row r="286">
      <c r="A286" s="312" t="str">
        <f t="shared" si="68"/>
        <v>July</v>
      </c>
      <c r="B286" s="314">
        <f t="shared" si="69"/>
        <v>0</v>
      </c>
      <c r="C286" s="266">
        <f t="shared" si="70"/>
        <v>0</v>
      </c>
      <c r="D286" s="314">
        <f t="shared" si="61"/>
        <v>0</v>
      </c>
      <c r="E286" s="314">
        <f t="shared" si="71"/>
        <v>100</v>
      </c>
      <c r="F286" s="316" t="str">
        <f t="shared" si="62"/>
        <v/>
      </c>
      <c r="G286" s="240">
        <f>IFERROR(__xludf.DUMMYFUNCTION("IF(REGEXMATCH(TEXT(A286, ""MMMM""), ""October|November|December""), $B$4, $B$5)"),0.78)</f>
        <v>0.78</v>
      </c>
      <c r="H286" s="301">
        <f t="shared" si="63"/>
        <v>0</v>
      </c>
      <c r="I286" s="317">
        <f t="shared" si="64"/>
        <v>0</v>
      </c>
      <c r="J286" s="317" t="str">
        <f t="shared" si="65"/>
        <v>#DIV/0!</v>
      </c>
      <c r="K286" s="317" t="str">
        <f t="shared" si="66"/>
        <v>#DIV/0!</v>
      </c>
      <c r="L286" s="318">
        <f t="shared" si="67"/>
        <v>0</v>
      </c>
      <c r="M286" s="224"/>
      <c r="N286" s="218"/>
      <c r="O286" s="218"/>
      <c r="P286" s="218"/>
      <c r="Q286" s="218"/>
      <c r="R286" s="218"/>
      <c r="S286" s="331"/>
      <c r="T286" s="281"/>
      <c r="U286" s="218"/>
      <c r="V286" s="218"/>
      <c r="W286" s="218"/>
      <c r="X286" s="218"/>
      <c r="Y286" s="218"/>
    </row>
    <row r="287">
      <c r="A287" s="312" t="str">
        <f t="shared" si="68"/>
        <v>August</v>
      </c>
      <c r="B287" s="314">
        <f t="shared" si="69"/>
        <v>0</v>
      </c>
      <c r="C287" s="266">
        <f t="shared" si="70"/>
        <v>0</v>
      </c>
      <c r="D287" s="314">
        <f t="shared" si="61"/>
        <v>0</v>
      </c>
      <c r="E287" s="314">
        <f t="shared" si="71"/>
        <v>100</v>
      </c>
      <c r="F287" s="316" t="str">
        <f t="shared" si="62"/>
        <v/>
      </c>
      <c r="G287" s="240">
        <f>IFERROR(__xludf.DUMMYFUNCTION("IF(REGEXMATCH(TEXT(A287, ""MMMM""), ""October|November|December""), $B$4, $B$5)"),0.78)</f>
        <v>0.78</v>
      </c>
      <c r="H287" s="301">
        <f t="shared" si="63"/>
        <v>0</v>
      </c>
      <c r="I287" s="317">
        <f t="shared" si="64"/>
        <v>0</v>
      </c>
      <c r="J287" s="317" t="str">
        <f t="shared" si="65"/>
        <v>#DIV/0!</v>
      </c>
      <c r="K287" s="317" t="str">
        <f t="shared" si="66"/>
        <v>#DIV/0!</v>
      </c>
      <c r="L287" s="318">
        <f t="shared" si="67"/>
        <v>0</v>
      </c>
      <c r="M287" s="224"/>
      <c r="N287" s="218"/>
      <c r="O287" s="218"/>
      <c r="P287" s="218"/>
      <c r="Q287" s="218"/>
      <c r="R287" s="218"/>
      <c r="S287" s="331"/>
      <c r="T287" s="281"/>
      <c r="U287" s="218"/>
      <c r="V287" s="218"/>
      <c r="W287" s="218"/>
      <c r="X287" s="218"/>
      <c r="Y287" s="218"/>
    </row>
    <row r="288">
      <c r="A288" s="312" t="str">
        <f t="shared" si="68"/>
        <v>September</v>
      </c>
      <c r="B288" s="314">
        <f t="shared" si="69"/>
        <v>0</v>
      </c>
      <c r="C288" s="266">
        <f t="shared" si="70"/>
        <v>0</v>
      </c>
      <c r="D288" s="314">
        <f t="shared" si="61"/>
        <v>0</v>
      </c>
      <c r="E288" s="314">
        <f t="shared" si="71"/>
        <v>100</v>
      </c>
      <c r="F288" s="316" t="str">
        <f t="shared" si="62"/>
        <v/>
      </c>
      <c r="G288" s="240">
        <f>IFERROR(__xludf.DUMMYFUNCTION("IF(REGEXMATCH(TEXT(A288, ""MMMM""), ""October|November|December""), $B$4, $B$5)"),0.78)</f>
        <v>0.78</v>
      </c>
      <c r="H288" s="301">
        <f t="shared" si="63"/>
        <v>0</v>
      </c>
      <c r="I288" s="317">
        <f t="shared" si="64"/>
        <v>0</v>
      </c>
      <c r="J288" s="317" t="str">
        <f t="shared" si="65"/>
        <v>#DIV/0!</v>
      </c>
      <c r="K288" s="317" t="str">
        <f t="shared" si="66"/>
        <v>#DIV/0!</v>
      </c>
      <c r="L288" s="318">
        <f t="shared" si="67"/>
        <v>0</v>
      </c>
      <c r="M288" s="224"/>
      <c r="N288" s="218"/>
      <c r="O288" s="218"/>
      <c r="P288" s="218"/>
      <c r="Q288" s="218"/>
      <c r="R288" s="218"/>
      <c r="S288" s="331"/>
      <c r="T288" s="281"/>
      <c r="U288" s="218"/>
      <c r="V288" s="218"/>
      <c r="W288" s="218"/>
      <c r="X288" s="218"/>
      <c r="Y288" s="218"/>
    </row>
    <row r="289">
      <c r="A289" s="312" t="str">
        <f t="shared" si="68"/>
        <v>October</v>
      </c>
      <c r="B289" s="314">
        <f t="shared" si="69"/>
        <v>0</v>
      </c>
      <c r="C289" s="266">
        <f t="shared" si="70"/>
        <v>0</v>
      </c>
      <c r="D289" s="314">
        <f t="shared" si="61"/>
        <v>0</v>
      </c>
      <c r="E289" s="314">
        <f t="shared" si="71"/>
        <v>100</v>
      </c>
      <c r="F289" s="316" t="str">
        <f t="shared" si="62"/>
        <v/>
      </c>
      <c r="G289" s="240">
        <f>IFERROR(__xludf.DUMMYFUNCTION("IF(REGEXMATCH(TEXT(A289, ""MMMM""), ""October|November|December""), $B$4, $B$5)"),2.4)</f>
        <v>2.4</v>
      </c>
      <c r="H289" s="301">
        <f t="shared" si="63"/>
        <v>0</v>
      </c>
      <c r="I289" s="317">
        <f t="shared" si="64"/>
        <v>0</v>
      </c>
      <c r="J289" s="317" t="str">
        <f t="shared" si="65"/>
        <v>#DIV/0!</v>
      </c>
      <c r="K289" s="317" t="str">
        <f t="shared" si="66"/>
        <v>#DIV/0!</v>
      </c>
      <c r="L289" s="318">
        <f t="shared" si="67"/>
        <v>0</v>
      </c>
      <c r="M289" s="224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</row>
    <row r="290">
      <c r="A290" s="312" t="str">
        <f t="shared" si="68"/>
        <v>November</v>
      </c>
      <c r="B290" s="314">
        <f t="shared" si="69"/>
        <v>0</v>
      </c>
      <c r="C290" s="266">
        <f t="shared" si="70"/>
        <v>0</v>
      </c>
      <c r="D290" s="314">
        <f t="shared" si="61"/>
        <v>0</v>
      </c>
      <c r="E290" s="314">
        <f t="shared" si="71"/>
        <v>100</v>
      </c>
      <c r="F290" s="316" t="str">
        <f t="shared" si="62"/>
        <v/>
      </c>
      <c r="G290" s="240">
        <f>IFERROR(__xludf.DUMMYFUNCTION("IF(REGEXMATCH(TEXT(A290, ""MMMM""), ""October|November|December""), $B$4, $B$5)"),2.4)</f>
        <v>2.4</v>
      </c>
      <c r="H290" s="301">
        <f t="shared" si="63"/>
        <v>0</v>
      </c>
      <c r="I290" s="317">
        <f t="shared" si="64"/>
        <v>0</v>
      </c>
      <c r="J290" s="317" t="str">
        <f t="shared" si="65"/>
        <v>#DIV/0!</v>
      </c>
      <c r="K290" s="317" t="str">
        <f t="shared" si="66"/>
        <v>#DIV/0!</v>
      </c>
      <c r="L290" s="318">
        <f t="shared" si="67"/>
        <v>0</v>
      </c>
      <c r="M290" s="224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</row>
    <row r="291">
      <c r="A291" s="312" t="str">
        <f t="shared" si="68"/>
        <v>December</v>
      </c>
      <c r="B291" s="314">
        <f t="shared" si="69"/>
        <v>0</v>
      </c>
      <c r="C291" s="266">
        <f t="shared" si="70"/>
        <v>0</v>
      </c>
      <c r="D291" s="314">
        <f t="shared" si="61"/>
        <v>0</v>
      </c>
      <c r="E291" s="314">
        <f t="shared" si="71"/>
        <v>100</v>
      </c>
      <c r="F291" s="316" t="str">
        <f t="shared" si="62"/>
        <v/>
      </c>
      <c r="G291" s="240">
        <f>IFERROR(__xludf.DUMMYFUNCTION("IF(REGEXMATCH(TEXT(A291, ""MMMM""), ""October|November|December""), $B$4, $B$5)"),2.4)</f>
        <v>2.4</v>
      </c>
      <c r="H291" s="301">
        <f t="shared" si="63"/>
        <v>0</v>
      </c>
      <c r="I291" s="317">
        <f t="shared" si="64"/>
        <v>0</v>
      </c>
      <c r="J291" s="317" t="str">
        <f t="shared" si="65"/>
        <v>#DIV/0!</v>
      </c>
      <c r="K291" s="317" t="str">
        <f t="shared" si="66"/>
        <v>#DIV/0!</v>
      </c>
      <c r="L291" s="318">
        <f t="shared" si="67"/>
        <v>0</v>
      </c>
      <c r="M291" s="224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</row>
    <row r="292">
      <c r="A292" s="312" t="str">
        <f t="shared" si="68"/>
        <v>January</v>
      </c>
      <c r="B292" s="314">
        <f t="shared" si="69"/>
        <v>0</v>
      </c>
      <c r="C292" s="266">
        <f t="shared" si="70"/>
        <v>0</v>
      </c>
      <c r="D292" s="314">
        <f t="shared" si="61"/>
        <v>0</v>
      </c>
      <c r="E292" s="314">
        <f t="shared" si="71"/>
        <v>100</v>
      </c>
      <c r="F292" s="316" t="str">
        <f t="shared" si="62"/>
        <v/>
      </c>
      <c r="G292" s="240">
        <f>IFERROR(__xludf.DUMMYFUNCTION("IF(REGEXMATCH(TEXT(A292, ""MMMM""), ""October|November|December""), $B$4, $B$5)"),0.78)</f>
        <v>0.78</v>
      </c>
      <c r="H292" s="301">
        <f t="shared" si="63"/>
        <v>0</v>
      </c>
      <c r="I292" s="317">
        <f t="shared" si="64"/>
        <v>0</v>
      </c>
      <c r="J292" s="317" t="str">
        <f t="shared" si="65"/>
        <v>#DIV/0!</v>
      </c>
      <c r="K292" s="317" t="str">
        <f t="shared" si="66"/>
        <v>#DIV/0!</v>
      </c>
      <c r="L292" s="318">
        <f t="shared" si="67"/>
        <v>0</v>
      </c>
      <c r="M292" s="224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</row>
    <row r="293">
      <c r="A293" s="312" t="str">
        <f t="shared" si="68"/>
        <v>February</v>
      </c>
      <c r="B293" s="314">
        <f t="shared" si="69"/>
        <v>0</v>
      </c>
      <c r="C293" s="266">
        <f t="shared" si="70"/>
        <v>0</v>
      </c>
      <c r="D293" s="314">
        <f t="shared" si="61"/>
        <v>0</v>
      </c>
      <c r="E293" s="314">
        <f t="shared" si="71"/>
        <v>100</v>
      </c>
      <c r="F293" s="316" t="str">
        <f t="shared" si="62"/>
        <v/>
      </c>
      <c r="G293" s="240">
        <f>IFERROR(__xludf.DUMMYFUNCTION("IF(REGEXMATCH(TEXT(A293, ""MMMM""), ""October|November|December""), $B$4, $B$5)"),0.78)</f>
        <v>0.78</v>
      </c>
      <c r="H293" s="301">
        <f t="shared" si="63"/>
        <v>0</v>
      </c>
      <c r="I293" s="317">
        <f t="shared" si="64"/>
        <v>0</v>
      </c>
      <c r="J293" s="317" t="str">
        <f t="shared" si="65"/>
        <v>#DIV/0!</v>
      </c>
      <c r="K293" s="317" t="str">
        <f t="shared" si="66"/>
        <v>#DIV/0!</v>
      </c>
      <c r="L293" s="318">
        <f t="shared" si="67"/>
        <v>0</v>
      </c>
      <c r="M293" s="224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</row>
    <row r="294">
      <c r="A294" s="312" t="str">
        <f t="shared" si="68"/>
        <v>March</v>
      </c>
      <c r="B294" s="314">
        <f t="shared" si="69"/>
        <v>0</v>
      </c>
      <c r="C294" s="266">
        <f t="shared" si="70"/>
        <v>0</v>
      </c>
      <c r="D294" s="314">
        <f t="shared" si="61"/>
        <v>0</v>
      </c>
      <c r="E294" s="314">
        <f t="shared" si="71"/>
        <v>100</v>
      </c>
      <c r="F294" s="316" t="str">
        <f t="shared" si="62"/>
        <v/>
      </c>
      <c r="G294" s="240">
        <f>IFERROR(__xludf.DUMMYFUNCTION("IF(REGEXMATCH(TEXT(A294, ""MMMM""), ""October|November|December""), $B$4, $B$5)"),0.78)</f>
        <v>0.78</v>
      </c>
      <c r="H294" s="301">
        <f t="shared" si="63"/>
        <v>0</v>
      </c>
      <c r="I294" s="317">
        <f t="shared" si="64"/>
        <v>0</v>
      </c>
      <c r="J294" s="317" t="str">
        <f t="shared" si="65"/>
        <v>#DIV/0!</v>
      </c>
      <c r="K294" s="317" t="str">
        <f t="shared" si="66"/>
        <v>#DIV/0!</v>
      </c>
      <c r="L294" s="318">
        <f t="shared" si="67"/>
        <v>0</v>
      </c>
      <c r="M294" s="224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</row>
    <row r="295">
      <c r="A295" s="312" t="str">
        <f t="shared" si="68"/>
        <v>April</v>
      </c>
      <c r="B295" s="314">
        <f t="shared" si="69"/>
        <v>0</v>
      </c>
      <c r="C295" s="266">
        <f t="shared" si="70"/>
        <v>0</v>
      </c>
      <c r="D295" s="314">
        <f t="shared" si="61"/>
        <v>0</v>
      </c>
      <c r="E295" s="314">
        <f t="shared" si="71"/>
        <v>100</v>
      </c>
      <c r="F295" s="316" t="str">
        <f t="shared" si="62"/>
        <v/>
      </c>
      <c r="G295" s="240">
        <f>IFERROR(__xludf.DUMMYFUNCTION("IF(REGEXMATCH(TEXT(A295, ""MMMM""), ""October|November|December""), $B$4, $B$5)"),0.78)</f>
        <v>0.78</v>
      </c>
      <c r="H295" s="301">
        <f t="shared" si="63"/>
        <v>0</v>
      </c>
      <c r="I295" s="317">
        <f t="shared" si="64"/>
        <v>0</v>
      </c>
      <c r="J295" s="317" t="str">
        <f t="shared" si="65"/>
        <v>#DIV/0!</v>
      </c>
      <c r="K295" s="317" t="str">
        <f t="shared" si="66"/>
        <v>#DIV/0!</v>
      </c>
      <c r="L295" s="318">
        <f t="shared" si="67"/>
        <v>0</v>
      </c>
      <c r="M295" s="224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</row>
    <row r="296">
      <c r="A296" s="312" t="str">
        <f t="shared" si="68"/>
        <v>May</v>
      </c>
      <c r="B296" s="314">
        <f t="shared" si="69"/>
        <v>0</v>
      </c>
      <c r="C296" s="266">
        <f t="shared" si="70"/>
        <v>0</v>
      </c>
      <c r="D296" s="314">
        <f t="shared" si="61"/>
        <v>0</v>
      </c>
      <c r="E296" s="314">
        <f t="shared" si="71"/>
        <v>100</v>
      </c>
      <c r="F296" s="316" t="str">
        <f t="shared" si="62"/>
        <v/>
      </c>
      <c r="G296" s="240">
        <f>IFERROR(__xludf.DUMMYFUNCTION("IF(REGEXMATCH(TEXT(A296, ""MMMM""), ""October|November|December""), $B$4, $B$5)"),0.78)</f>
        <v>0.78</v>
      </c>
      <c r="H296" s="301">
        <f t="shared" si="63"/>
        <v>0</v>
      </c>
      <c r="I296" s="317">
        <f t="shared" si="64"/>
        <v>0</v>
      </c>
      <c r="J296" s="317" t="str">
        <f t="shared" si="65"/>
        <v>#DIV/0!</v>
      </c>
      <c r="K296" s="317" t="str">
        <f t="shared" si="66"/>
        <v>#DIV/0!</v>
      </c>
      <c r="L296" s="318">
        <f t="shared" si="67"/>
        <v>0</v>
      </c>
      <c r="M296" s="224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</row>
    <row r="297">
      <c r="A297" s="312" t="str">
        <f t="shared" si="68"/>
        <v>June</v>
      </c>
      <c r="B297" s="314">
        <f t="shared" si="69"/>
        <v>0</v>
      </c>
      <c r="C297" s="266">
        <f t="shared" si="70"/>
        <v>0</v>
      </c>
      <c r="D297" s="314">
        <f t="shared" si="61"/>
        <v>0</v>
      </c>
      <c r="E297" s="314">
        <f t="shared" si="71"/>
        <v>100</v>
      </c>
      <c r="F297" s="316" t="str">
        <f t="shared" si="62"/>
        <v/>
      </c>
      <c r="G297" s="240">
        <f>IFERROR(__xludf.DUMMYFUNCTION("IF(REGEXMATCH(TEXT(A297, ""MMMM""), ""October|November|December""), $B$4, $B$5)"),0.78)</f>
        <v>0.78</v>
      </c>
      <c r="H297" s="301">
        <f t="shared" si="63"/>
        <v>0</v>
      </c>
      <c r="I297" s="317">
        <f t="shared" si="64"/>
        <v>0</v>
      </c>
      <c r="J297" s="317" t="str">
        <f t="shared" si="65"/>
        <v>#DIV/0!</v>
      </c>
      <c r="K297" s="317" t="str">
        <f t="shared" si="66"/>
        <v>#DIV/0!</v>
      </c>
      <c r="L297" s="318">
        <f t="shared" si="67"/>
        <v>0</v>
      </c>
      <c r="M297" s="224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</row>
    <row r="298">
      <c r="A298" s="312" t="str">
        <f t="shared" si="68"/>
        <v>July</v>
      </c>
      <c r="B298" s="314">
        <f t="shared" si="69"/>
        <v>0</v>
      </c>
      <c r="C298" s="266">
        <f t="shared" si="70"/>
        <v>0</v>
      </c>
      <c r="D298" s="314">
        <f t="shared" si="61"/>
        <v>0</v>
      </c>
      <c r="E298" s="314">
        <f t="shared" si="71"/>
        <v>100</v>
      </c>
      <c r="F298" s="316" t="str">
        <f t="shared" si="62"/>
        <v/>
      </c>
      <c r="G298" s="240">
        <f>IFERROR(__xludf.DUMMYFUNCTION("IF(REGEXMATCH(TEXT(A298, ""MMMM""), ""October|November|December""), $B$4, $B$5)"),0.78)</f>
        <v>0.78</v>
      </c>
      <c r="H298" s="301">
        <f t="shared" si="63"/>
        <v>0</v>
      </c>
      <c r="I298" s="317">
        <f t="shared" si="64"/>
        <v>0</v>
      </c>
      <c r="J298" s="317" t="str">
        <f t="shared" si="65"/>
        <v>#DIV/0!</v>
      </c>
      <c r="K298" s="317" t="str">
        <f t="shared" si="66"/>
        <v>#DIV/0!</v>
      </c>
      <c r="L298" s="318">
        <f t="shared" si="67"/>
        <v>0</v>
      </c>
      <c r="M298" s="224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</row>
    <row r="299">
      <c r="A299" s="312" t="str">
        <f t="shared" si="68"/>
        <v>August</v>
      </c>
      <c r="B299" s="314">
        <f t="shared" si="69"/>
        <v>0</v>
      </c>
      <c r="C299" s="266">
        <f t="shared" si="70"/>
        <v>0</v>
      </c>
      <c r="D299" s="314">
        <f t="shared" si="61"/>
        <v>0</v>
      </c>
      <c r="E299" s="314">
        <f t="shared" si="71"/>
        <v>100</v>
      </c>
      <c r="F299" s="316" t="str">
        <f t="shared" si="62"/>
        <v/>
      </c>
      <c r="G299" s="240">
        <f>IFERROR(__xludf.DUMMYFUNCTION("IF(REGEXMATCH(TEXT(A299, ""MMMM""), ""October|November|December""), $B$4, $B$5)"),0.78)</f>
        <v>0.78</v>
      </c>
      <c r="H299" s="301">
        <f t="shared" si="63"/>
        <v>0</v>
      </c>
      <c r="I299" s="317">
        <f t="shared" si="64"/>
        <v>0</v>
      </c>
      <c r="J299" s="317" t="str">
        <f t="shared" si="65"/>
        <v>#DIV/0!</v>
      </c>
      <c r="K299" s="317" t="str">
        <f t="shared" si="66"/>
        <v>#DIV/0!</v>
      </c>
      <c r="L299" s="318">
        <f t="shared" si="67"/>
        <v>0</v>
      </c>
      <c r="M299" s="224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</row>
    <row r="300">
      <c r="A300" s="312" t="str">
        <f t="shared" si="68"/>
        <v>September</v>
      </c>
      <c r="B300" s="314">
        <f t="shared" si="69"/>
        <v>0</v>
      </c>
      <c r="C300" s="266">
        <f t="shared" si="70"/>
        <v>0</v>
      </c>
      <c r="D300" s="314">
        <f t="shared" si="61"/>
        <v>0</v>
      </c>
      <c r="E300" s="314">
        <f t="shared" si="71"/>
        <v>100</v>
      </c>
      <c r="F300" s="316" t="str">
        <f t="shared" si="62"/>
        <v/>
      </c>
      <c r="G300" s="240">
        <f>IFERROR(__xludf.DUMMYFUNCTION("IF(REGEXMATCH(TEXT(A300, ""MMMM""), ""October|November|December""), $B$4, $B$5)"),0.78)</f>
        <v>0.78</v>
      </c>
      <c r="H300" s="301">
        <f t="shared" si="63"/>
        <v>0</v>
      </c>
      <c r="I300" s="317">
        <f t="shared" si="64"/>
        <v>0</v>
      </c>
      <c r="J300" s="317" t="str">
        <f t="shared" si="65"/>
        <v>#DIV/0!</v>
      </c>
      <c r="K300" s="317" t="str">
        <f t="shared" si="66"/>
        <v>#DIV/0!</v>
      </c>
      <c r="L300" s="318">
        <f t="shared" si="67"/>
        <v>0</v>
      </c>
      <c r="M300" s="224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</row>
    <row r="301">
      <c r="A301" s="312" t="str">
        <f t="shared" si="68"/>
        <v>October</v>
      </c>
      <c r="B301" s="314">
        <f t="shared" si="69"/>
        <v>0</v>
      </c>
      <c r="C301" s="266">
        <f t="shared" si="70"/>
        <v>0</v>
      </c>
      <c r="D301" s="314">
        <f t="shared" si="61"/>
        <v>0</v>
      </c>
      <c r="E301" s="314">
        <f t="shared" si="71"/>
        <v>100</v>
      </c>
      <c r="F301" s="316" t="str">
        <f t="shared" si="62"/>
        <v/>
      </c>
      <c r="G301" s="240">
        <f>IFERROR(__xludf.DUMMYFUNCTION("IF(REGEXMATCH(TEXT(A301, ""MMMM""), ""October|November|December""), $B$4, $B$5)"),2.4)</f>
        <v>2.4</v>
      </c>
      <c r="H301" s="301">
        <f t="shared" si="63"/>
        <v>0</v>
      </c>
      <c r="I301" s="317">
        <f t="shared" si="64"/>
        <v>0</v>
      </c>
      <c r="J301" s="317" t="str">
        <f t="shared" si="65"/>
        <v>#DIV/0!</v>
      </c>
      <c r="K301" s="317" t="str">
        <f t="shared" si="66"/>
        <v>#DIV/0!</v>
      </c>
      <c r="L301" s="318">
        <f t="shared" si="67"/>
        <v>0</v>
      </c>
      <c r="M301" s="224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</row>
    <row r="302">
      <c r="A302" s="312" t="str">
        <f t="shared" si="68"/>
        <v>November</v>
      </c>
      <c r="B302" s="314">
        <f t="shared" si="69"/>
        <v>0</v>
      </c>
      <c r="C302" s="266">
        <f t="shared" si="70"/>
        <v>0</v>
      </c>
      <c r="D302" s="314">
        <f t="shared" si="61"/>
        <v>0</v>
      </c>
      <c r="E302" s="314">
        <f t="shared" si="71"/>
        <v>100</v>
      </c>
      <c r="F302" s="316" t="str">
        <f t="shared" si="62"/>
        <v/>
      </c>
      <c r="G302" s="240">
        <f>IFERROR(__xludf.DUMMYFUNCTION("IF(REGEXMATCH(TEXT(A302, ""MMMM""), ""October|November|December""), $B$4, $B$5)"),2.4)</f>
        <v>2.4</v>
      </c>
      <c r="H302" s="301">
        <f t="shared" si="63"/>
        <v>0</v>
      </c>
      <c r="I302" s="317">
        <f t="shared" si="64"/>
        <v>0</v>
      </c>
      <c r="J302" s="317" t="str">
        <f t="shared" si="65"/>
        <v>#DIV/0!</v>
      </c>
      <c r="K302" s="317" t="str">
        <f t="shared" si="66"/>
        <v>#DIV/0!</v>
      </c>
      <c r="L302" s="318">
        <f t="shared" si="67"/>
        <v>0</v>
      </c>
      <c r="M302" s="224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</row>
    <row r="303">
      <c r="A303" s="312" t="str">
        <f t="shared" si="68"/>
        <v>December</v>
      </c>
      <c r="B303" s="314">
        <f t="shared" si="69"/>
        <v>0</v>
      </c>
      <c r="C303" s="266">
        <f t="shared" si="70"/>
        <v>0</v>
      </c>
      <c r="D303" s="314">
        <f t="shared" si="61"/>
        <v>0</v>
      </c>
      <c r="E303" s="314">
        <f t="shared" si="71"/>
        <v>100</v>
      </c>
      <c r="F303" s="316" t="str">
        <f t="shared" si="62"/>
        <v/>
      </c>
      <c r="G303" s="240">
        <f>IFERROR(__xludf.DUMMYFUNCTION("IF(REGEXMATCH(TEXT(A303, ""MMMM""), ""October|November|December""), $B$4, $B$5)"),2.4)</f>
        <v>2.4</v>
      </c>
      <c r="H303" s="301">
        <f t="shared" si="63"/>
        <v>0</v>
      </c>
      <c r="I303" s="317">
        <f t="shared" si="64"/>
        <v>0</v>
      </c>
      <c r="J303" s="317" t="str">
        <f t="shared" si="65"/>
        <v>#DIV/0!</v>
      </c>
      <c r="K303" s="317" t="str">
        <f t="shared" si="66"/>
        <v>#DIV/0!</v>
      </c>
      <c r="L303" s="318">
        <f t="shared" si="67"/>
        <v>0</v>
      </c>
      <c r="M303" s="224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</row>
    <row r="304">
      <c r="A304" s="312" t="str">
        <f t="shared" si="68"/>
        <v>January</v>
      </c>
      <c r="B304" s="314">
        <f t="shared" si="69"/>
        <v>0</v>
      </c>
      <c r="C304" s="266">
        <f t="shared" si="70"/>
        <v>0</v>
      </c>
      <c r="D304" s="314">
        <f t="shared" si="61"/>
        <v>0</v>
      </c>
      <c r="E304" s="314">
        <f t="shared" si="71"/>
        <v>100</v>
      </c>
      <c r="F304" s="316" t="str">
        <f t="shared" si="62"/>
        <v/>
      </c>
      <c r="G304" s="240">
        <f>IFERROR(__xludf.DUMMYFUNCTION("IF(REGEXMATCH(TEXT(A304, ""MMMM""), ""October|November|December""), $B$4, $B$5)"),0.78)</f>
        <v>0.78</v>
      </c>
      <c r="H304" s="301">
        <f t="shared" si="63"/>
        <v>0</v>
      </c>
      <c r="I304" s="317">
        <f t="shared" si="64"/>
        <v>0</v>
      </c>
      <c r="J304" s="317" t="str">
        <f t="shared" si="65"/>
        <v>#DIV/0!</v>
      </c>
      <c r="K304" s="317" t="str">
        <f t="shared" si="66"/>
        <v>#DIV/0!</v>
      </c>
      <c r="L304" s="318">
        <f t="shared" si="67"/>
        <v>0</v>
      </c>
      <c r="M304" s="224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</row>
    <row r="305">
      <c r="A305" s="312" t="str">
        <f t="shared" si="68"/>
        <v>February</v>
      </c>
      <c r="B305" s="314">
        <f t="shared" si="69"/>
        <v>0</v>
      </c>
      <c r="C305" s="266">
        <f t="shared" si="70"/>
        <v>0</v>
      </c>
      <c r="D305" s="314">
        <f t="shared" si="61"/>
        <v>0</v>
      </c>
      <c r="E305" s="314">
        <f t="shared" si="71"/>
        <v>100</v>
      </c>
      <c r="F305" s="316" t="str">
        <f t="shared" si="62"/>
        <v/>
      </c>
      <c r="G305" s="240">
        <f>IFERROR(__xludf.DUMMYFUNCTION("IF(REGEXMATCH(TEXT(A305, ""MMMM""), ""October|November|December""), $B$4, $B$5)"),0.78)</f>
        <v>0.78</v>
      </c>
      <c r="H305" s="301">
        <f t="shared" si="63"/>
        <v>0</v>
      </c>
      <c r="I305" s="317">
        <f t="shared" si="64"/>
        <v>0</v>
      </c>
      <c r="J305" s="317" t="str">
        <f t="shared" si="65"/>
        <v>#DIV/0!</v>
      </c>
      <c r="K305" s="317" t="str">
        <f t="shared" si="66"/>
        <v>#DIV/0!</v>
      </c>
      <c r="L305" s="318">
        <f t="shared" si="67"/>
        <v>0</v>
      </c>
      <c r="M305" s="224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</row>
    <row r="306">
      <c r="A306" s="312" t="str">
        <f t="shared" si="68"/>
        <v>March</v>
      </c>
      <c r="B306" s="314">
        <f t="shared" si="69"/>
        <v>0</v>
      </c>
      <c r="C306" s="266">
        <f t="shared" si="70"/>
        <v>0</v>
      </c>
      <c r="D306" s="314">
        <f t="shared" si="61"/>
        <v>0</v>
      </c>
      <c r="E306" s="314">
        <f t="shared" si="71"/>
        <v>100</v>
      </c>
      <c r="F306" s="316" t="str">
        <f t="shared" si="62"/>
        <v/>
      </c>
      <c r="G306" s="240">
        <f>IFERROR(__xludf.DUMMYFUNCTION("IF(REGEXMATCH(TEXT(A306, ""MMMM""), ""October|November|December""), $B$4, $B$5)"),0.78)</f>
        <v>0.78</v>
      </c>
      <c r="H306" s="301">
        <f t="shared" si="63"/>
        <v>0</v>
      </c>
      <c r="I306" s="317">
        <f t="shared" si="64"/>
        <v>0</v>
      </c>
      <c r="J306" s="317" t="str">
        <f t="shared" si="65"/>
        <v>#DIV/0!</v>
      </c>
      <c r="K306" s="317" t="str">
        <f t="shared" si="66"/>
        <v>#DIV/0!</v>
      </c>
      <c r="L306" s="318">
        <f t="shared" si="67"/>
        <v>0</v>
      </c>
      <c r="M306" s="224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</row>
    <row r="307">
      <c r="A307" s="312" t="str">
        <f t="shared" si="68"/>
        <v>April</v>
      </c>
      <c r="B307" s="314">
        <f t="shared" si="69"/>
        <v>0</v>
      </c>
      <c r="C307" s="266">
        <f t="shared" si="70"/>
        <v>0</v>
      </c>
      <c r="D307" s="314">
        <f t="shared" si="61"/>
        <v>0</v>
      </c>
      <c r="E307" s="314">
        <f t="shared" si="71"/>
        <v>100</v>
      </c>
      <c r="F307" s="316" t="str">
        <f t="shared" si="62"/>
        <v/>
      </c>
      <c r="G307" s="240">
        <f>IFERROR(__xludf.DUMMYFUNCTION("IF(REGEXMATCH(TEXT(A307, ""MMMM""), ""October|November|December""), $B$4, $B$5)"),0.78)</f>
        <v>0.78</v>
      </c>
      <c r="H307" s="301">
        <f t="shared" si="63"/>
        <v>0</v>
      </c>
      <c r="I307" s="317">
        <f t="shared" si="64"/>
        <v>0</v>
      </c>
      <c r="J307" s="317" t="str">
        <f t="shared" si="65"/>
        <v>#DIV/0!</v>
      </c>
      <c r="K307" s="317" t="str">
        <f t="shared" si="66"/>
        <v>#DIV/0!</v>
      </c>
      <c r="L307" s="318">
        <f t="shared" si="67"/>
        <v>0</v>
      </c>
      <c r="M307" s="224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</row>
    <row r="308">
      <c r="A308" s="312" t="str">
        <f t="shared" si="68"/>
        <v>May</v>
      </c>
      <c r="B308" s="314">
        <f t="shared" si="69"/>
        <v>0</v>
      </c>
      <c r="C308" s="266">
        <f t="shared" si="70"/>
        <v>0</v>
      </c>
      <c r="D308" s="314">
        <f t="shared" si="61"/>
        <v>0</v>
      </c>
      <c r="E308" s="314">
        <f t="shared" si="71"/>
        <v>100</v>
      </c>
      <c r="F308" s="316" t="str">
        <f t="shared" si="62"/>
        <v/>
      </c>
      <c r="G308" s="240">
        <f>IFERROR(__xludf.DUMMYFUNCTION("IF(REGEXMATCH(TEXT(A308, ""MMMM""), ""October|November|December""), $B$4, $B$5)"),0.78)</f>
        <v>0.78</v>
      </c>
      <c r="H308" s="301">
        <f t="shared" si="63"/>
        <v>0</v>
      </c>
      <c r="I308" s="317">
        <f t="shared" si="64"/>
        <v>0</v>
      </c>
      <c r="J308" s="317" t="str">
        <f t="shared" si="65"/>
        <v>#DIV/0!</v>
      </c>
      <c r="K308" s="317" t="str">
        <f t="shared" si="66"/>
        <v>#DIV/0!</v>
      </c>
      <c r="L308" s="318">
        <f t="shared" si="67"/>
        <v>0</v>
      </c>
      <c r="M308" s="224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</row>
    <row r="309">
      <c r="A309" s="312" t="str">
        <f t="shared" si="68"/>
        <v>June</v>
      </c>
      <c r="B309" s="314">
        <f t="shared" si="69"/>
        <v>0</v>
      </c>
      <c r="C309" s="266">
        <f t="shared" si="70"/>
        <v>0</v>
      </c>
      <c r="D309" s="314">
        <f t="shared" si="61"/>
        <v>0</v>
      </c>
      <c r="E309" s="314">
        <f t="shared" si="71"/>
        <v>100</v>
      </c>
      <c r="F309" s="316" t="str">
        <f t="shared" si="62"/>
        <v/>
      </c>
      <c r="G309" s="240">
        <f>IFERROR(__xludf.DUMMYFUNCTION("IF(REGEXMATCH(TEXT(A309, ""MMMM""), ""October|November|December""), $B$4, $B$5)"),0.78)</f>
        <v>0.78</v>
      </c>
      <c r="H309" s="301">
        <f t="shared" si="63"/>
        <v>0</v>
      </c>
      <c r="I309" s="317">
        <f t="shared" si="64"/>
        <v>0</v>
      </c>
      <c r="J309" s="317" t="str">
        <f t="shared" si="65"/>
        <v>#DIV/0!</v>
      </c>
      <c r="K309" s="317" t="str">
        <f t="shared" si="66"/>
        <v>#DIV/0!</v>
      </c>
      <c r="L309" s="318">
        <f t="shared" si="67"/>
        <v>0</v>
      </c>
      <c r="M309" s="224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</row>
    <row r="310">
      <c r="A310" s="312" t="str">
        <f t="shared" si="68"/>
        <v>July</v>
      </c>
      <c r="B310" s="314">
        <f t="shared" si="69"/>
        <v>0</v>
      </c>
      <c r="C310" s="266">
        <f t="shared" si="70"/>
        <v>0</v>
      </c>
      <c r="D310" s="314">
        <f t="shared" si="61"/>
        <v>0</v>
      </c>
      <c r="E310" s="314">
        <f t="shared" si="71"/>
        <v>100</v>
      </c>
      <c r="F310" s="316" t="str">
        <f t="shared" si="62"/>
        <v/>
      </c>
      <c r="G310" s="240">
        <f>IFERROR(__xludf.DUMMYFUNCTION("IF(REGEXMATCH(TEXT(A310, ""MMMM""), ""October|November|December""), $B$4, $B$5)"),0.78)</f>
        <v>0.78</v>
      </c>
      <c r="H310" s="301">
        <f t="shared" si="63"/>
        <v>0</v>
      </c>
      <c r="I310" s="317">
        <f t="shared" si="64"/>
        <v>0</v>
      </c>
      <c r="J310" s="317" t="str">
        <f t="shared" si="65"/>
        <v>#DIV/0!</v>
      </c>
      <c r="K310" s="317" t="str">
        <f t="shared" si="66"/>
        <v>#DIV/0!</v>
      </c>
      <c r="L310" s="318">
        <f t="shared" si="67"/>
        <v>0</v>
      </c>
      <c r="M310" s="224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</row>
    <row r="311">
      <c r="A311" s="312" t="str">
        <f t="shared" si="68"/>
        <v>August</v>
      </c>
      <c r="B311" s="314">
        <f t="shared" si="69"/>
        <v>0</v>
      </c>
      <c r="C311" s="266">
        <f t="shared" si="70"/>
        <v>0</v>
      </c>
      <c r="D311" s="314">
        <f t="shared" si="61"/>
        <v>0</v>
      </c>
      <c r="E311" s="314">
        <f t="shared" si="71"/>
        <v>100</v>
      </c>
      <c r="F311" s="316" t="str">
        <f t="shared" si="62"/>
        <v/>
      </c>
      <c r="G311" s="240">
        <f>IFERROR(__xludf.DUMMYFUNCTION("IF(REGEXMATCH(TEXT(A311, ""MMMM""), ""October|November|December""), $B$4, $B$5)"),0.78)</f>
        <v>0.78</v>
      </c>
      <c r="H311" s="301">
        <f t="shared" si="63"/>
        <v>0</v>
      </c>
      <c r="I311" s="317">
        <f t="shared" si="64"/>
        <v>0</v>
      </c>
      <c r="J311" s="317" t="str">
        <f t="shared" si="65"/>
        <v>#DIV/0!</v>
      </c>
      <c r="K311" s="317" t="str">
        <f t="shared" si="66"/>
        <v>#DIV/0!</v>
      </c>
      <c r="L311" s="318">
        <f t="shared" si="67"/>
        <v>0</v>
      </c>
      <c r="M311" s="224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</row>
    <row r="312">
      <c r="A312" s="312" t="str">
        <f t="shared" si="68"/>
        <v>September</v>
      </c>
      <c r="B312" s="314">
        <f t="shared" si="69"/>
        <v>0</v>
      </c>
      <c r="C312" s="266">
        <f t="shared" si="70"/>
        <v>0</v>
      </c>
      <c r="D312" s="314">
        <f t="shared" si="61"/>
        <v>0</v>
      </c>
      <c r="E312" s="314">
        <f t="shared" si="71"/>
        <v>100</v>
      </c>
      <c r="F312" s="316" t="str">
        <f t="shared" si="62"/>
        <v/>
      </c>
      <c r="G312" s="240">
        <f>IFERROR(__xludf.DUMMYFUNCTION("IF(REGEXMATCH(TEXT(A312, ""MMMM""), ""October|November|December""), $B$4, $B$5)"),0.78)</f>
        <v>0.78</v>
      </c>
      <c r="H312" s="301">
        <f t="shared" si="63"/>
        <v>0</v>
      </c>
      <c r="I312" s="317">
        <f t="shared" si="64"/>
        <v>0</v>
      </c>
      <c r="J312" s="317" t="str">
        <f t="shared" si="65"/>
        <v>#DIV/0!</v>
      </c>
      <c r="K312" s="317" t="str">
        <f t="shared" si="66"/>
        <v>#DIV/0!</v>
      </c>
      <c r="L312" s="318">
        <f t="shared" si="67"/>
        <v>0</v>
      </c>
      <c r="M312" s="224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</row>
    <row r="313">
      <c r="A313" s="312" t="str">
        <f t="shared" si="68"/>
        <v>October</v>
      </c>
      <c r="B313" s="314">
        <f t="shared" si="69"/>
        <v>0</v>
      </c>
      <c r="C313" s="266">
        <f t="shared" si="70"/>
        <v>0</v>
      </c>
      <c r="D313" s="314">
        <f t="shared" si="61"/>
        <v>0</v>
      </c>
      <c r="E313" s="314">
        <f t="shared" si="71"/>
        <v>100</v>
      </c>
      <c r="F313" s="316" t="str">
        <f t="shared" si="62"/>
        <v/>
      </c>
      <c r="G313" s="240">
        <f>IFERROR(__xludf.DUMMYFUNCTION("IF(REGEXMATCH(TEXT(A313, ""MMMM""), ""October|November|December""), $B$4, $B$5)"),2.4)</f>
        <v>2.4</v>
      </c>
      <c r="H313" s="301">
        <f t="shared" si="63"/>
        <v>0</v>
      </c>
      <c r="I313" s="317">
        <f t="shared" si="64"/>
        <v>0</v>
      </c>
      <c r="J313" s="317" t="str">
        <f t="shared" si="65"/>
        <v>#DIV/0!</v>
      </c>
      <c r="K313" s="317" t="str">
        <f t="shared" si="66"/>
        <v>#DIV/0!</v>
      </c>
      <c r="L313" s="318">
        <f t="shared" si="67"/>
        <v>0</v>
      </c>
      <c r="M313" s="224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</row>
    <row r="314">
      <c r="A314" s="312" t="str">
        <f t="shared" si="68"/>
        <v>November</v>
      </c>
      <c r="B314" s="314">
        <f t="shared" si="69"/>
        <v>0</v>
      </c>
      <c r="C314" s="266">
        <f t="shared" si="70"/>
        <v>0</v>
      </c>
      <c r="D314" s="314">
        <f t="shared" si="61"/>
        <v>0</v>
      </c>
      <c r="E314" s="314">
        <f t="shared" si="71"/>
        <v>100</v>
      </c>
      <c r="F314" s="316" t="str">
        <f t="shared" si="62"/>
        <v/>
      </c>
      <c r="G314" s="240">
        <f>IFERROR(__xludf.DUMMYFUNCTION("IF(REGEXMATCH(TEXT(A314, ""MMMM""), ""October|November|December""), $B$4, $B$5)"),2.4)</f>
        <v>2.4</v>
      </c>
      <c r="H314" s="301">
        <f t="shared" si="63"/>
        <v>0</v>
      </c>
      <c r="I314" s="317">
        <f t="shared" si="64"/>
        <v>0</v>
      </c>
      <c r="J314" s="317" t="str">
        <f t="shared" si="65"/>
        <v>#DIV/0!</v>
      </c>
      <c r="K314" s="317" t="str">
        <f t="shared" si="66"/>
        <v>#DIV/0!</v>
      </c>
      <c r="L314" s="318">
        <f t="shared" si="67"/>
        <v>0</v>
      </c>
      <c r="M314" s="224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</row>
    <row r="315">
      <c r="A315" s="312" t="str">
        <f t="shared" si="68"/>
        <v>December</v>
      </c>
      <c r="B315" s="314">
        <f t="shared" si="69"/>
        <v>0</v>
      </c>
      <c r="C315" s="266">
        <f t="shared" si="70"/>
        <v>0</v>
      </c>
      <c r="D315" s="314">
        <f t="shared" si="61"/>
        <v>0</v>
      </c>
      <c r="E315" s="314">
        <f t="shared" si="71"/>
        <v>100</v>
      </c>
      <c r="F315" s="316" t="str">
        <f t="shared" si="62"/>
        <v/>
      </c>
      <c r="G315" s="240">
        <f>IFERROR(__xludf.DUMMYFUNCTION("IF(REGEXMATCH(TEXT(A315, ""MMMM""), ""October|November|December""), $B$4, $B$5)"),2.4)</f>
        <v>2.4</v>
      </c>
      <c r="H315" s="301">
        <f t="shared" si="63"/>
        <v>0</v>
      </c>
      <c r="I315" s="317">
        <f t="shared" si="64"/>
        <v>0</v>
      </c>
      <c r="J315" s="317" t="str">
        <f t="shared" si="65"/>
        <v>#DIV/0!</v>
      </c>
      <c r="K315" s="317" t="str">
        <f t="shared" si="66"/>
        <v>#DIV/0!</v>
      </c>
      <c r="L315" s="318">
        <f t="shared" si="67"/>
        <v>0</v>
      </c>
      <c r="M315" s="224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</row>
    <row r="316">
      <c r="A316" s="312" t="str">
        <f t="shared" si="68"/>
        <v>January</v>
      </c>
      <c r="B316" s="314">
        <f t="shared" si="69"/>
        <v>0</v>
      </c>
      <c r="C316" s="266">
        <f t="shared" si="70"/>
        <v>0</v>
      </c>
      <c r="D316" s="314">
        <f t="shared" si="61"/>
        <v>0</v>
      </c>
      <c r="E316" s="314">
        <f t="shared" si="71"/>
        <v>100</v>
      </c>
      <c r="F316" s="316" t="str">
        <f t="shared" si="62"/>
        <v/>
      </c>
      <c r="G316" s="240">
        <f>IFERROR(__xludf.DUMMYFUNCTION("IF(REGEXMATCH(TEXT(A316, ""MMMM""), ""October|November|December""), $B$4, $B$5)"),0.78)</f>
        <v>0.78</v>
      </c>
      <c r="H316" s="301">
        <f t="shared" si="63"/>
        <v>0</v>
      </c>
      <c r="I316" s="317">
        <f t="shared" si="64"/>
        <v>0</v>
      </c>
      <c r="J316" s="317" t="str">
        <f t="shared" si="65"/>
        <v>#DIV/0!</v>
      </c>
      <c r="K316" s="317" t="str">
        <f t="shared" si="66"/>
        <v>#DIV/0!</v>
      </c>
      <c r="L316" s="318">
        <f t="shared" si="67"/>
        <v>0</v>
      </c>
      <c r="M316" s="224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</row>
    <row r="317">
      <c r="A317" s="312" t="str">
        <f t="shared" si="68"/>
        <v>February</v>
      </c>
      <c r="B317" s="314">
        <f t="shared" si="69"/>
        <v>0</v>
      </c>
      <c r="C317" s="266">
        <f t="shared" si="70"/>
        <v>0</v>
      </c>
      <c r="D317" s="314">
        <f t="shared" si="61"/>
        <v>0</v>
      </c>
      <c r="E317" s="314">
        <f t="shared" si="71"/>
        <v>100</v>
      </c>
      <c r="F317" s="316" t="str">
        <f t="shared" si="62"/>
        <v/>
      </c>
      <c r="G317" s="240">
        <f>IFERROR(__xludf.DUMMYFUNCTION("IF(REGEXMATCH(TEXT(A317, ""MMMM""), ""October|November|December""), $B$4, $B$5)"),0.78)</f>
        <v>0.78</v>
      </c>
      <c r="H317" s="301">
        <f t="shared" si="63"/>
        <v>0</v>
      </c>
      <c r="I317" s="317">
        <f t="shared" si="64"/>
        <v>0</v>
      </c>
      <c r="J317" s="317" t="str">
        <f t="shared" si="65"/>
        <v>#DIV/0!</v>
      </c>
      <c r="K317" s="317" t="str">
        <f t="shared" si="66"/>
        <v>#DIV/0!</v>
      </c>
      <c r="L317" s="318">
        <f t="shared" si="67"/>
        <v>0</v>
      </c>
      <c r="M317" s="224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</row>
    <row r="318">
      <c r="A318" s="312" t="str">
        <f t="shared" si="68"/>
        <v>March</v>
      </c>
      <c r="B318" s="314">
        <f t="shared" si="69"/>
        <v>0</v>
      </c>
      <c r="C318" s="266">
        <f t="shared" si="70"/>
        <v>0</v>
      </c>
      <c r="D318" s="314">
        <f t="shared" si="61"/>
        <v>0</v>
      </c>
      <c r="E318" s="314">
        <f t="shared" si="71"/>
        <v>100</v>
      </c>
      <c r="F318" s="316" t="str">
        <f t="shared" si="62"/>
        <v/>
      </c>
      <c r="G318" s="240">
        <f>IFERROR(__xludf.DUMMYFUNCTION("IF(REGEXMATCH(TEXT(A318, ""MMMM""), ""October|November|December""), $B$4, $B$5)"),0.78)</f>
        <v>0.78</v>
      </c>
      <c r="H318" s="301">
        <f t="shared" si="63"/>
        <v>0</v>
      </c>
      <c r="I318" s="317">
        <f t="shared" si="64"/>
        <v>0</v>
      </c>
      <c r="J318" s="317" t="str">
        <f t="shared" si="65"/>
        <v>#DIV/0!</v>
      </c>
      <c r="K318" s="317" t="str">
        <f t="shared" si="66"/>
        <v>#DIV/0!</v>
      </c>
      <c r="L318" s="318">
        <f t="shared" si="67"/>
        <v>0</v>
      </c>
      <c r="M318" s="224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</row>
    <row r="319">
      <c r="A319" s="312" t="str">
        <f t="shared" si="68"/>
        <v>April</v>
      </c>
      <c r="B319" s="314">
        <f t="shared" si="69"/>
        <v>0</v>
      </c>
      <c r="C319" s="266">
        <f t="shared" si="70"/>
        <v>0</v>
      </c>
      <c r="D319" s="314">
        <f t="shared" si="61"/>
        <v>0</v>
      </c>
      <c r="E319" s="314">
        <f t="shared" si="71"/>
        <v>100</v>
      </c>
      <c r="F319" s="316" t="str">
        <f t="shared" si="62"/>
        <v/>
      </c>
      <c r="G319" s="240">
        <f>IFERROR(__xludf.DUMMYFUNCTION("IF(REGEXMATCH(TEXT(A319, ""MMMM""), ""October|November|December""), $B$4, $B$5)"),0.78)</f>
        <v>0.78</v>
      </c>
      <c r="H319" s="301">
        <f t="shared" si="63"/>
        <v>0</v>
      </c>
      <c r="I319" s="317">
        <f t="shared" si="64"/>
        <v>0</v>
      </c>
      <c r="J319" s="317" t="str">
        <f t="shared" si="65"/>
        <v>#DIV/0!</v>
      </c>
      <c r="K319" s="317" t="str">
        <f t="shared" si="66"/>
        <v>#DIV/0!</v>
      </c>
      <c r="L319" s="318">
        <f t="shared" si="67"/>
        <v>0</v>
      </c>
      <c r="M319" s="224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</row>
    <row r="320">
      <c r="A320" s="312" t="str">
        <f t="shared" si="68"/>
        <v>May</v>
      </c>
      <c r="B320" s="314">
        <f t="shared" si="69"/>
        <v>0</v>
      </c>
      <c r="C320" s="266">
        <f t="shared" si="70"/>
        <v>0</v>
      </c>
      <c r="D320" s="314">
        <f t="shared" si="61"/>
        <v>0</v>
      </c>
      <c r="E320" s="314">
        <f t="shared" si="71"/>
        <v>100</v>
      </c>
      <c r="F320" s="316" t="str">
        <f t="shared" si="62"/>
        <v/>
      </c>
      <c r="G320" s="240">
        <f>IFERROR(__xludf.DUMMYFUNCTION("IF(REGEXMATCH(TEXT(A320, ""MMMM""), ""October|November|December""), $B$4, $B$5)"),0.78)</f>
        <v>0.78</v>
      </c>
      <c r="H320" s="301">
        <f t="shared" si="63"/>
        <v>0</v>
      </c>
      <c r="I320" s="317">
        <f t="shared" si="64"/>
        <v>0</v>
      </c>
      <c r="J320" s="317" t="str">
        <f t="shared" si="65"/>
        <v>#DIV/0!</v>
      </c>
      <c r="K320" s="317" t="str">
        <f t="shared" si="66"/>
        <v>#DIV/0!</v>
      </c>
      <c r="L320" s="318">
        <f t="shared" si="67"/>
        <v>0</v>
      </c>
      <c r="M320" s="224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</row>
    <row r="321">
      <c r="A321" s="312" t="str">
        <f t="shared" si="68"/>
        <v>June</v>
      </c>
      <c r="B321" s="314">
        <f t="shared" si="69"/>
        <v>0</v>
      </c>
      <c r="C321" s="266">
        <f t="shared" si="70"/>
        <v>0</v>
      </c>
      <c r="D321" s="314">
        <f t="shared" si="61"/>
        <v>0</v>
      </c>
      <c r="E321" s="314">
        <f t="shared" si="71"/>
        <v>100</v>
      </c>
      <c r="F321" s="316" t="str">
        <f t="shared" si="62"/>
        <v/>
      </c>
      <c r="G321" s="240">
        <f>IFERROR(__xludf.DUMMYFUNCTION("IF(REGEXMATCH(TEXT(A321, ""MMMM""), ""October|November|December""), $B$4, $B$5)"),0.78)</f>
        <v>0.78</v>
      </c>
      <c r="H321" s="301">
        <f t="shared" si="63"/>
        <v>0</v>
      </c>
      <c r="I321" s="317">
        <f t="shared" si="64"/>
        <v>0</v>
      </c>
      <c r="J321" s="317" t="str">
        <f t="shared" si="65"/>
        <v>#DIV/0!</v>
      </c>
      <c r="K321" s="317" t="str">
        <f t="shared" si="66"/>
        <v>#DIV/0!</v>
      </c>
      <c r="L321" s="318">
        <f t="shared" si="67"/>
        <v>0</v>
      </c>
      <c r="M321" s="224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</row>
    <row r="322">
      <c r="A322" s="312" t="str">
        <f t="shared" si="68"/>
        <v>July</v>
      </c>
      <c r="B322" s="314">
        <f t="shared" si="69"/>
        <v>0</v>
      </c>
      <c r="C322" s="266">
        <f t="shared" si="70"/>
        <v>0</v>
      </c>
      <c r="D322" s="314">
        <f t="shared" si="61"/>
        <v>0</v>
      </c>
      <c r="E322" s="314">
        <f t="shared" si="71"/>
        <v>100</v>
      </c>
      <c r="F322" s="316" t="str">
        <f t="shared" si="62"/>
        <v/>
      </c>
      <c r="G322" s="240">
        <f>IFERROR(__xludf.DUMMYFUNCTION("IF(REGEXMATCH(TEXT(A322, ""MMMM""), ""October|November|December""), $B$4, $B$5)"),0.78)</f>
        <v>0.78</v>
      </c>
      <c r="H322" s="301">
        <f t="shared" si="63"/>
        <v>0</v>
      </c>
      <c r="I322" s="317">
        <f t="shared" si="64"/>
        <v>0</v>
      </c>
      <c r="J322" s="317" t="str">
        <f t="shared" si="65"/>
        <v>#DIV/0!</v>
      </c>
      <c r="K322" s="317" t="str">
        <f t="shared" si="66"/>
        <v>#DIV/0!</v>
      </c>
      <c r="L322" s="318">
        <f t="shared" si="67"/>
        <v>0</v>
      </c>
      <c r="M322" s="224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</row>
    <row r="323">
      <c r="A323" s="312" t="str">
        <f t="shared" si="68"/>
        <v>August</v>
      </c>
      <c r="B323" s="314">
        <f t="shared" si="69"/>
        <v>0</v>
      </c>
      <c r="C323" s="266">
        <f t="shared" si="70"/>
        <v>0</v>
      </c>
      <c r="D323" s="314">
        <f t="shared" si="61"/>
        <v>0</v>
      </c>
      <c r="E323" s="314">
        <f t="shared" si="71"/>
        <v>100</v>
      </c>
      <c r="F323" s="316" t="str">
        <f t="shared" si="62"/>
        <v/>
      </c>
      <c r="G323" s="240">
        <f>IFERROR(__xludf.DUMMYFUNCTION("IF(REGEXMATCH(TEXT(A323, ""MMMM""), ""October|November|December""), $B$4, $B$5)"),0.78)</f>
        <v>0.78</v>
      </c>
      <c r="H323" s="301">
        <f t="shared" si="63"/>
        <v>0</v>
      </c>
      <c r="I323" s="317">
        <f t="shared" si="64"/>
        <v>0</v>
      </c>
      <c r="J323" s="317" t="str">
        <f t="shared" si="65"/>
        <v>#DIV/0!</v>
      </c>
      <c r="K323" s="317" t="str">
        <f t="shared" si="66"/>
        <v>#DIV/0!</v>
      </c>
      <c r="L323" s="318">
        <f t="shared" si="67"/>
        <v>0</v>
      </c>
      <c r="M323" s="224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</row>
    <row r="324">
      <c r="A324" s="312" t="str">
        <f t="shared" si="68"/>
        <v>September</v>
      </c>
      <c r="B324" s="314">
        <f t="shared" si="69"/>
        <v>0</v>
      </c>
      <c r="C324" s="266">
        <f t="shared" si="70"/>
        <v>0</v>
      </c>
      <c r="D324" s="314">
        <f t="shared" si="61"/>
        <v>0</v>
      </c>
      <c r="E324" s="314">
        <f t="shared" si="71"/>
        <v>100</v>
      </c>
      <c r="F324" s="316" t="str">
        <f t="shared" si="62"/>
        <v/>
      </c>
      <c r="G324" s="240">
        <f>IFERROR(__xludf.DUMMYFUNCTION("IF(REGEXMATCH(TEXT(A324, ""MMMM""), ""October|November|December""), $B$4, $B$5)"),0.78)</f>
        <v>0.78</v>
      </c>
      <c r="H324" s="301">
        <f t="shared" si="63"/>
        <v>0</v>
      </c>
      <c r="I324" s="317">
        <f t="shared" si="64"/>
        <v>0</v>
      </c>
      <c r="J324" s="317" t="str">
        <f t="shared" si="65"/>
        <v>#DIV/0!</v>
      </c>
      <c r="K324" s="317" t="str">
        <f t="shared" si="66"/>
        <v>#DIV/0!</v>
      </c>
      <c r="L324" s="318">
        <f t="shared" si="67"/>
        <v>0</v>
      </c>
      <c r="M324" s="224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</row>
    <row r="325">
      <c r="A325" s="312" t="str">
        <f t="shared" si="68"/>
        <v>October</v>
      </c>
      <c r="B325" s="314">
        <f t="shared" si="69"/>
        <v>0</v>
      </c>
      <c r="C325" s="266">
        <f t="shared" si="70"/>
        <v>0</v>
      </c>
      <c r="D325" s="314">
        <f t="shared" si="61"/>
        <v>0</v>
      </c>
      <c r="E325" s="314">
        <f t="shared" si="71"/>
        <v>100</v>
      </c>
      <c r="F325" s="316" t="str">
        <f t="shared" si="62"/>
        <v/>
      </c>
      <c r="G325" s="240">
        <f>IFERROR(__xludf.DUMMYFUNCTION("IF(REGEXMATCH(TEXT(A325, ""MMMM""), ""October|November|December""), $B$4, $B$5)"),2.4)</f>
        <v>2.4</v>
      </c>
      <c r="H325" s="301">
        <f t="shared" si="63"/>
        <v>0</v>
      </c>
      <c r="I325" s="317">
        <f t="shared" si="64"/>
        <v>0</v>
      </c>
      <c r="J325" s="317" t="str">
        <f t="shared" si="65"/>
        <v>#DIV/0!</v>
      </c>
      <c r="K325" s="317" t="str">
        <f t="shared" si="66"/>
        <v>#DIV/0!</v>
      </c>
      <c r="L325" s="318">
        <f t="shared" si="67"/>
        <v>0</v>
      </c>
      <c r="M325" s="224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</row>
    <row r="326">
      <c r="A326" s="312" t="str">
        <f t="shared" si="68"/>
        <v>November</v>
      </c>
      <c r="B326" s="314">
        <f t="shared" si="69"/>
        <v>0</v>
      </c>
      <c r="C326" s="266">
        <f t="shared" si="70"/>
        <v>0</v>
      </c>
      <c r="D326" s="314">
        <f t="shared" si="61"/>
        <v>0</v>
      </c>
      <c r="E326" s="314">
        <f t="shared" si="71"/>
        <v>100</v>
      </c>
      <c r="F326" s="316" t="str">
        <f t="shared" si="62"/>
        <v/>
      </c>
      <c r="G326" s="240">
        <f>IFERROR(__xludf.DUMMYFUNCTION("IF(REGEXMATCH(TEXT(A326, ""MMMM""), ""October|November|December""), $B$4, $B$5)"),2.4)</f>
        <v>2.4</v>
      </c>
      <c r="H326" s="301">
        <f t="shared" si="63"/>
        <v>0</v>
      </c>
      <c r="I326" s="317">
        <f t="shared" si="64"/>
        <v>0</v>
      </c>
      <c r="J326" s="317" t="str">
        <f t="shared" si="65"/>
        <v>#DIV/0!</v>
      </c>
      <c r="K326" s="317" t="str">
        <f t="shared" si="66"/>
        <v>#DIV/0!</v>
      </c>
      <c r="L326" s="318">
        <f t="shared" si="67"/>
        <v>0</v>
      </c>
      <c r="M326" s="224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</row>
    <row r="327">
      <c r="A327" s="312" t="str">
        <f t="shared" si="68"/>
        <v>December</v>
      </c>
      <c r="B327" s="314">
        <f t="shared" si="69"/>
        <v>0</v>
      </c>
      <c r="C327" s="266">
        <f t="shared" si="70"/>
        <v>0</v>
      </c>
      <c r="D327" s="314">
        <f t="shared" si="61"/>
        <v>0</v>
      </c>
      <c r="E327" s="314">
        <f t="shared" si="71"/>
        <v>100</v>
      </c>
      <c r="F327" s="316" t="str">
        <f t="shared" si="62"/>
        <v/>
      </c>
      <c r="G327" s="240">
        <f>IFERROR(__xludf.DUMMYFUNCTION("IF(REGEXMATCH(TEXT(A327, ""MMMM""), ""October|November|December""), $B$4, $B$5)"),2.4)</f>
        <v>2.4</v>
      </c>
      <c r="H327" s="301">
        <f t="shared" si="63"/>
        <v>0</v>
      </c>
      <c r="I327" s="317">
        <f t="shared" si="64"/>
        <v>0</v>
      </c>
      <c r="J327" s="317" t="str">
        <f t="shared" si="65"/>
        <v>#DIV/0!</v>
      </c>
      <c r="K327" s="317" t="str">
        <f t="shared" si="66"/>
        <v>#DIV/0!</v>
      </c>
      <c r="L327" s="318">
        <f t="shared" si="67"/>
        <v>0</v>
      </c>
      <c r="M327" s="224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</row>
    <row r="328">
      <c r="A328" s="312" t="str">
        <f t="shared" si="68"/>
        <v>January</v>
      </c>
      <c r="B328" s="314">
        <f t="shared" si="69"/>
        <v>0</v>
      </c>
      <c r="C328" s="266">
        <f t="shared" si="70"/>
        <v>0</v>
      </c>
      <c r="D328" s="314">
        <f t="shared" si="61"/>
        <v>0</v>
      </c>
      <c r="E328" s="314">
        <f t="shared" si="71"/>
        <v>100</v>
      </c>
      <c r="F328" s="316" t="str">
        <f t="shared" si="62"/>
        <v/>
      </c>
      <c r="G328" s="240">
        <f>IFERROR(__xludf.DUMMYFUNCTION("IF(REGEXMATCH(TEXT(A328, ""MMMM""), ""October|November|December""), $B$4, $B$5)"),0.78)</f>
        <v>0.78</v>
      </c>
      <c r="H328" s="301">
        <f t="shared" si="63"/>
        <v>0</v>
      </c>
      <c r="I328" s="317">
        <f t="shared" si="64"/>
        <v>0</v>
      </c>
      <c r="J328" s="317" t="str">
        <f t="shared" si="65"/>
        <v>#DIV/0!</v>
      </c>
      <c r="K328" s="317" t="str">
        <f t="shared" si="66"/>
        <v>#DIV/0!</v>
      </c>
      <c r="L328" s="318">
        <f t="shared" si="67"/>
        <v>0</v>
      </c>
      <c r="M328" s="224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</row>
    <row r="329">
      <c r="A329" s="312" t="str">
        <f t="shared" si="68"/>
        <v>February</v>
      </c>
      <c r="B329" s="314">
        <f t="shared" si="69"/>
        <v>0</v>
      </c>
      <c r="C329" s="266">
        <f t="shared" si="70"/>
        <v>0</v>
      </c>
      <c r="D329" s="314">
        <f t="shared" si="61"/>
        <v>0</v>
      </c>
      <c r="E329" s="314">
        <f t="shared" si="71"/>
        <v>100</v>
      </c>
      <c r="F329" s="316" t="str">
        <f t="shared" si="62"/>
        <v/>
      </c>
      <c r="G329" s="240">
        <f>IFERROR(__xludf.DUMMYFUNCTION("IF(REGEXMATCH(TEXT(A329, ""MMMM""), ""October|November|December""), $B$4, $B$5)"),0.78)</f>
        <v>0.78</v>
      </c>
      <c r="H329" s="301">
        <f t="shared" si="63"/>
        <v>0</v>
      </c>
      <c r="I329" s="317">
        <f t="shared" si="64"/>
        <v>0</v>
      </c>
      <c r="J329" s="317" t="str">
        <f t="shared" si="65"/>
        <v>#DIV/0!</v>
      </c>
      <c r="K329" s="317" t="str">
        <f t="shared" si="66"/>
        <v>#DIV/0!</v>
      </c>
      <c r="L329" s="318">
        <f t="shared" si="67"/>
        <v>0</v>
      </c>
      <c r="M329" s="224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</row>
    <row r="330">
      <c r="A330" s="312" t="str">
        <f t="shared" si="68"/>
        <v>March</v>
      </c>
      <c r="B330" s="314">
        <f t="shared" si="69"/>
        <v>0</v>
      </c>
      <c r="C330" s="266">
        <f t="shared" si="70"/>
        <v>0</v>
      </c>
      <c r="D330" s="314">
        <f t="shared" si="61"/>
        <v>0</v>
      </c>
      <c r="E330" s="314">
        <f t="shared" si="71"/>
        <v>100</v>
      </c>
      <c r="F330" s="316" t="str">
        <f t="shared" si="62"/>
        <v/>
      </c>
      <c r="G330" s="240">
        <f>IFERROR(__xludf.DUMMYFUNCTION("IF(REGEXMATCH(TEXT(A330, ""MMMM""), ""October|November|December""), $B$4, $B$5)"),0.78)</f>
        <v>0.78</v>
      </c>
      <c r="H330" s="301">
        <f t="shared" si="63"/>
        <v>0</v>
      </c>
      <c r="I330" s="317">
        <f t="shared" si="64"/>
        <v>0</v>
      </c>
      <c r="J330" s="317" t="str">
        <f t="shared" si="65"/>
        <v>#DIV/0!</v>
      </c>
      <c r="K330" s="317" t="str">
        <f t="shared" si="66"/>
        <v>#DIV/0!</v>
      </c>
      <c r="L330" s="318">
        <f t="shared" si="67"/>
        <v>0</v>
      </c>
      <c r="M330" s="224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</row>
    <row r="331">
      <c r="A331" s="312" t="str">
        <f t="shared" si="68"/>
        <v>April</v>
      </c>
      <c r="B331" s="314">
        <f t="shared" si="69"/>
        <v>0</v>
      </c>
      <c r="C331" s="266">
        <f t="shared" si="70"/>
        <v>0</v>
      </c>
      <c r="D331" s="314">
        <f t="shared" si="61"/>
        <v>0</v>
      </c>
      <c r="E331" s="314">
        <f t="shared" si="71"/>
        <v>100</v>
      </c>
      <c r="F331" s="316" t="str">
        <f t="shared" si="62"/>
        <v/>
      </c>
      <c r="G331" s="240">
        <f>IFERROR(__xludf.DUMMYFUNCTION("IF(REGEXMATCH(TEXT(A331, ""MMMM""), ""October|November|December""), $B$4, $B$5)"),0.78)</f>
        <v>0.78</v>
      </c>
      <c r="H331" s="301">
        <f t="shared" si="63"/>
        <v>0</v>
      </c>
      <c r="I331" s="317">
        <f t="shared" si="64"/>
        <v>0</v>
      </c>
      <c r="J331" s="317" t="str">
        <f t="shared" si="65"/>
        <v>#DIV/0!</v>
      </c>
      <c r="K331" s="317" t="str">
        <f t="shared" si="66"/>
        <v>#DIV/0!</v>
      </c>
      <c r="L331" s="318">
        <f t="shared" si="67"/>
        <v>0</v>
      </c>
      <c r="M331" s="224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</row>
    <row r="332">
      <c r="A332" s="312" t="str">
        <f t="shared" si="68"/>
        <v>May</v>
      </c>
      <c r="B332" s="314">
        <f t="shared" si="69"/>
        <v>0</v>
      </c>
      <c r="C332" s="266">
        <f t="shared" si="70"/>
        <v>0</v>
      </c>
      <c r="D332" s="314">
        <f t="shared" si="61"/>
        <v>0</v>
      </c>
      <c r="E332" s="314">
        <f t="shared" si="71"/>
        <v>100</v>
      </c>
      <c r="F332" s="316" t="str">
        <f t="shared" si="62"/>
        <v/>
      </c>
      <c r="G332" s="240">
        <f>IFERROR(__xludf.DUMMYFUNCTION("IF(REGEXMATCH(TEXT(A332, ""MMMM""), ""October|November|December""), $B$4, $B$5)"),0.78)</f>
        <v>0.78</v>
      </c>
      <c r="H332" s="301">
        <f t="shared" si="63"/>
        <v>0</v>
      </c>
      <c r="I332" s="317">
        <f t="shared" si="64"/>
        <v>0</v>
      </c>
      <c r="J332" s="317" t="str">
        <f t="shared" si="65"/>
        <v>#DIV/0!</v>
      </c>
      <c r="K332" s="317" t="str">
        <f t="shared" si="66"/>
        <v>#DIV/0!</v>
      </c>
      <c r="L332" s="318">
        <f t="shared" si="67"/>
        <v>0</v>
      </c>
      <c r="M332" s="224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</row>
    <row r="333">
      <c r="A333" s="312" t="str">
        <f t="shared" si="68"/>
        <v>June</v>
      </c>
      <c r="B333" s="314">
        <f t="shared" si="69"/>
        <v>0</v>
      </c>
      <c r="C333" s="266">
        <f t="shared" si="70"/>
        <v>0</v>
      </c>
      <c r="D333" s="314">
        <f t="shared" si="61"/>
        <v>0</v>
      </c>
      <c r="E333" s="314">
        <f t="shared" si="71"/>
        <v>100</v>
      </c>
      <c r="F333" s="316" t="str">
        <f t="shared" si="62"/>
        <v/>
      </c>
      <c r="G333" s="240">
        <f>IFERROR(__xludf.DUMMYFUNCTION("IF(REGEXMATCH(TEXT(A333, ""MMMM""), ""October|November|December""), $B$4, $B$5)"),0.78)</f>
        <v>0.78</v>
      </c>
      <c r="H333" s="301">
        <f t="shared" si="63"/>
        <v>0</v>
      </c>
      <c r="I333" s="317">
        <f t="shared" si="64"/>
        <v>0</v>
      </c>
      <c r="J333" s="317" t="str">
        <f t="shared" si="65"/>
        <v>#DIV/0!</v>
      </c>
      <c r="K333" s="317" t="str">
        <f t="shared" si="66"/>
        <v>#DIV/0!</v>
      </c>
      <c r="L333" s="318">
        <f t="shared" si="67"/>
        <v>0</v>
      </c>
      <c r="M333" s="224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</row>
    <row r="334">
      <c r="A334" s="312" t="str">
        <f t="shared" si="68"/>
        <v>July</v>
      </c>
      <c r="B334" s="314">
        <f t="shared" si="69"/>
        <v>0</v>
      </c>
      <c r="C334" s="266">
        <f t="shared" si="70"/>
        <v>0</v>
      </c>
      <c r="D334" s="314">
        <f t="shared" si="61"/>
        <v>0</v>
      </c>
      <c r="E334" s="314">
        <f t="shared" si="71"/>
        <v>100</v>
      </c>
      <c r="F334" s="316" t="str">
        <f t="shared" si="62"/>
        <v/>
      </c>
      <c r="G334" s="240">
        <f>IFERROR(__xludf.DUMMYFUNCTION("IF(REGEXMATCH(TEXT(A334, ""MMMM""), ""October|November|December""), $B$4, $B$5)"),0.78)</f>
        <v>0.78</v>
      </c>
      <c r="H334" s="301">
        <f t="shared" si="63"/>
        <v>0</v>
      </c>
      <c r="I334" s="317">
        <f t="shared" si="64"/>
        <v>0</v>
      </c>
      <c r="J334" s="317" t="str">
        <f t="shared" si="65"/>
        <v>#DIV/0!</v>
      </c>
      <c r="K334" s="317" t="str">
        <f t="shared" si="66"/>
        <v>#DIV/0!</v>
      </c>
      <c r="L334" s="318">
        <f t="shared" si="67"/>
        <v>0</v>
      </c>
      <c r="M334" s="224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</row>
    <row r="335">
      <c r="A335" s="312" t="str">
        <f t="shared" si="68"/>
        <v>August</v>
      </c>
      <c r="B335" s="314">
        <f t="shared" si="69"/>
        <v>0</v>
      </c>
      <c r="C335" s="266">
        <f t="shared" si="70"/>
        <v>0</v>
      </c>
      <c r="D335" s="314">
        <f t="shared" si="61"/>
        <v>0</v>
      </c>
      <c r="E335" s="314">
        <f t="shared" si="71"/>
        <v>100</v>
      </c>
      <c r="F335" s="316" t="str">
        <f t="shared" si="62"/>
        <v/>
      </c>
      <c r="G335" s="240">
        <f>IFERROR(__xludf.DUMMYFUNCTION("IF(REGEXMATCH(TEXT(A335, ""MMMM""), ""October|November|December""), $B$4, $B$5)"),0.78)</f>
        <v>0.78</v>
      </c>
      <c r="H335" s="301">
        <f t="shared" si="63"/>
        <v>0</v>
      </c>
      <c r="I335" s="317">
        <f t="shared" si="64"/>
        <v>0</v>
      </c>
      <c r="J335" s="317" t="str">
        <f t="shared" si="65"/>
        <v>#DIV/0!</v>
      </c>
      <c r="K335" s="317" t="str">
        <f t="shared" si="66"/>
        <v>#DIV/0!</v>
      </c>
      <c r="L335" s="318">
        <f t="shared" si="67"/>
        <v>0</v>
      </c>
      <c r="M335" s="224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</row>
    <row r="336">
      <c r="A336" s="312" t="str">
        <f t="shared" si="68"/>
        <v>September</v>
      </c>
      <c r="B336" s="314">
        <f t="shared" si="69"/>
        <v>0</v>
      </c>
      <c r="C336" s="266">
        <f t="shared" si="70"/>
        <v>0</v>
      </c>
      <c r="D336" s="314">
        <f t="shared" si="61"/>
        <v>0</v>
      </c>
      <c r="E336" s="314">
        <f t="shared" si="71"/>
        <v>100</v>
      </c>
      <c r="F336" s="316" t="str">
        <f t="shared" si="62"/>
        <v/>
      </c>
      <c r="G336" s="240">
        <f>IFERROR(__xludf.DUMMYFUNCTION("IF(REGEXMATCH(TEXT(A336, ""MMMM""), ""October|November|December""), $B$4, $B$5)"),0.78)</f>
        <v>0.78</v>
      </c>
      <c r="H336" s="301">
        <f t="shared" si="63"/>
        <v>0</v>
      </c>
      <c r="I336" s="317">
        <f t="shared" si="64"/>
        <v>0</v>
      </c>
      <c r="J336" s="317" t="str">
        <f t="shared" si="65"/>
        <v>#DIV/0!</v>
      </c>
      <c r="K336" s="317" t="str">
        <f t="shared" si="66"/>
        <v>#DIV/0!</v>
      </c>
      <c r="L336" s="318">
        <f t="shared" si="67"/>
        <v>0</v>
      </c>
      <c r="M336" s="224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</row>
    <row r="337">
      <c r="A337" s="312" t="str">
        <f t="shared" si="68"/>
        <v>October</v>
      </c>
      <c r="B337" s="314">
        <f t="shared" si="69"/>
        <v>0</v>
      </c>
      <c r="C337" s="266">
        <f t="shared" si="70"/>
        <v>0</v>
      </c>
      <c r="D337" s="314">
        <f t="shared" si="61"/>
        <v>0</v>
      </c>
      <c r="E337" s="314">
        <f t="shared" si="71"/>
        <v>100</v>
      </c>
      <c r="F337" s="316" t="str">
        <f t="shared" si="62"/>
        <v/>
      </c>
      <c r="G337" s="240">
        <f>IFERROR(__xludf.DUMMYFUNCTION("IF(REGEXMATCH(TEXT(A337, ""MMMM""), ""October|November|December""), $B$4, $B$5)"),2.4)</f>
        <v>2.4</v>
      </c>
      <c r="H337" s="301">
        <f t="shared" si="63"/>
        <v>0</v>
      </c>
      <c r="I337" s="317">
        <f t="shared" si="64"/>
        <v>0</v>
      </c>
      <c r="J337" s="317" t="str">
        <f t="shared" si="65"/>
        <v>#DIV/0!</v>
      </c>
      <c r="K337" s="317" t="str">
        <f t="shared" si="66"/>
        <v>#DIV/0!</v>
      </c>
      <c r="L337" s="318">
        <f t="shared" si="67"/>
        <v>0</v>
      </c>
      <c r="M337" s="224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</row>
    <row r="338">
      <c r="A338" s="312" t="str">
        <f t="shared" si="68"/>
        <v>November</v>
      </c>
      <c r="B338" s="314">
        <f t="shared" si="69"/>
        <v>0</v>
      </c>
      <c r="C338" s="266">
        <f t="shared" si="70"/>
        <v>0</v>
      </c>
      <c r="D338" s="314">
        <f t="shared" si="61"/>
        <v>0</v>
      </c>
      <c r="E338" s="314">
        <f t="shared" si="71"/>
        <v>100</v>
      </c>
      <c r="F338" s="316" t="str">
        <f t="shared" si="62"/>
        <v/>
      </c>
      <c r="G338" s="240">
        <f>IFERROR(__xludf.DUMMYFUNCTION("IF(REGEXMATCH(TEXT(A338, ""MMMM""), ""October|November|December""), $B$4, $B$5)"),2.4)</f>
        <v>2.4</v>
      </c>
      <c r="H338" s="301">
        <f t="shared" si="63"/>
        <v>0</v>
      </c>
      <c r="I338" s="317">
        <f t="shared" si="64"/>
        <v>0</v>
      </c>
      <c r="J338" s="317" t="str">
        <f t="shared" si="65"/>
        <v>#DIV/0!</v>
      </c>
      <c r="K338" s="317" t="str">
        <f t="shared" si="66"/>
        <v>#DIV/0!</v>
      </c>
      <c r="L338" s="318">
        <f t="shared" si="67"/>
        <v>0</v>
      </c>
      <c r="M338" s="224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</row>
    <row r="339">
      <c r="A339" s="312" t="str">
        <f t="shared" si="68"/>
        <v>December</v>
      </c>
      <c r="B339" s="314">
        <f t="shared" si="69"/>
        <v>0</v>
      </c>
      <c r="C339" s="266">
        <f t="shared" si="70"/>
        <v>0</v>
      </c>
      <c r="D339" s="314">
        <f t="shared" si="61"/>
        <v>0</v>
      </c>
      <c r="E339" s="314">
        <f t="shared" si="71"/>
        <v>100</v>
      </c>
      <c r="F339" s="316" t="str">
        <f t="shared" si="62"/>
        <v/>
      </c>
      <c r="G339" s="240">
        <f>IFERROR(__xludf.DUMMYFUNCTION("IF(REGEXMATCH(TEXT(A339, ""MMMM""), ""October|November|December""), $B$4, $B$5)"),2.4)</f>
        <v>2.4</v>
      </c>
      <c r="H339" s="301">
        <f t="shared" si="63"/>
        <v>0</v>
      </c>
      <c r="I339" s="317">
        <f t="shared" si="64"/>
        <v>0</v>
      </c>
      <c r="J339" s="317" t="str">
        <f t="shared" si="65"/>
        <v>#DIV/0!</v>
      </c>
      <c r="K339" s="317" t="str">
        <f t="shared" si="66"/>
        <v>#DIV/0!</v>
      </c>
      <c r="L339" s="318">
        <f t="shared" si="67"/>
        <v>0</v>
      </c>
      <c r="M339" s="224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</row>
    <row r="340">
      <c r="A340" s="312" t="str">
        <f t="shared" si="68"/>
        <v>January</v>
      </c>
      <c r="B340" s="314">
        <f t="shared" si="69"/>
        <v>0</v>
      </c>
      <c r="C340" s="266">
        <f t="shared" si="70"/>
        <v>0</v>
      </c>
      <c r="D340" s="314">
        <f t="shared" si="61"/>
        <v>0</v>
      </c>
      <c r="E340" s="314">
        <f t="shared" si="71"/>
        <v>100</v>
      </c>
      <c r="F340" s="316" t="str">
        <f t="shared" si="62"/>
        <v/>
      </c>
      <c r="G340" s="240">
        <f>IFERROR(__xludf.DUMMYFUNCTION("IF(REGEXMATCH(TEXT(A340, ""MMMM""), ""October|November|December""), $B$4, $B$5)"),0.78)</f>
        <v>0.78</v>
      </c>
      <c r="H340" s="301">
        <f t="shared" si="63"/>
        <v>0</v>
      </c>
      <c r="I340" s="317">
        <f t="shared" si="64"/>
        <v>0</v>
      </c>
      <c r="J340" s="317" t="str">
        <f t="shared" si="65"/>
        <v>#DIV/0!</v>
      </c>
      <c r="K340" s="317" t="str">
        <f t="shared" si="66"/>
        <v>#DIV/0!</v>
      </c>
      <c r="L340" s="318">
        <f t="shared" si="67"/>
        <v>0</v>
      </c>
      <c r="M340" s="224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</row>
    <row r="341">
      <c r="A341" s="312" t="str">
        <f t="shared" si="68"/>
        <v>February</v>
      </c>
      <c r="B341" s="314">
        <f t="shared" si="69"/>
        <v>0</v>
      </c>
      <c r="C341" s="266">
        <f t="shared" si="70"/>
        <v>0</v>
      </c>
      <c r="D341" s="314">
        <f t="shared" si="61"/>
        <v>0</v>
      </c>
      <c r="E341" s="314">
        <f t="shared" si="71"/>
        <v>100</v>
      </c>
      <c r="F341" s="316" t="str">
        <f t="shared" si="62"/>
        <v/>
      </c>
      <c r="G341" s="240">
        <f>IFERROR(__xludf.DUMMYFUNCTION("IF(REGEXMATCH(TEXT(A341, ""MMMM""), ""October|November|December""), $B$4, $B$5)"),0.78)</f>
        <v>0.78</v>
      </c>
      <c r="H341" s="301">
        <f t="shared" si="63"/>
        <v>0</v>
      </c>
      <c r="I341" s="317">
        <f t="shared" si="64"/>
        <v>0</v>
      </c>
      <c r="J341" s="317" t="str">
        <f t="shared" si="65"/>
        <v>#DIV/0!</v>
      </c>
      <c r="K341" s="317" t="str">
        <f t="shared" si="66"/>
        <v>#DIV/0!</v>
      </c>
      <c r="L341" s="318">
        <f t="shared" si="67"/>
        <v>0</v>
      </c>
      <c r="M341" s="224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</row>
    <row r="342">
      <c r="A342" s="312" t="str">
        <f t="shared" si="68"/>
        <v>March</v>
      </c>
      <c r="B342" s="314">
        <f t="shared" si="69"/>
        <v>0</v>
      </c>
      <c r="C342" s="266">
        <f t="shared" si="70"/>
        <v>0</v>
      </c>
      <c r="D342" s="314">
        <f t="shared" si="61"/>
        <v>0</v>
      </c>
      <c r="E342" s="314">
        <f t="shared" si="71"/>
        <v>100</v>
      </c>
      <c r="F342" s="316" t="str">
        <f t="shared" si="62"/>
        <v/>
      </c>
      <c r="G342" s="240">
        <f>IFERROR(__xludf.DUMMYFUNCTION("IF(REGEXMATCH(TEXT(A342, ""MMMM""), ""October|November|December""), $B$4, $B$5)"),0.78)</f>
        <v>0.78</v>
      </c>
      <c r="H342" s="301">
        <f t="shared" si="63"/>
        <v>0</v>
      </c>
      <c r="I342" s="317">
        <f t="shared" si="64"/>
        <v>0</v>
      </c>
      <c r="J342" s="317" t="str">
        <f t="shared" si="65"/>
        <v>#DIV/0!</v>
      </c>
      <c r="K342" s="317" t="str">
        <f t="shared" si="66"/>
        <v>#DIV/0!</v>
      </c>
      <c r="L342" s="318">
        <f t="shared" si="67"/>
        <v>0</v>
      </c>
      <c r="M342" s="224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</row>
    <row r="343">
      <c r="A343" s="312" t="str">
        <f t="shared" si="68"/>
        <v>April</v>
      </c>
      <c r="B343" s="314">
        <f t="shared" si="69"/>
        <v>0</v>
      </c>
      <c r="C343" s="266">
        <f t="shared" si="70"/>
        <v>0</v>
      </c>
      <c r="D343" s="314">
        <f t="shared" si="61"/>
        <v>0</v>
      </c>
      <c r="E343" s="314">
        <f t="shared" si="71"/>
        <v>100</v>
      </c>
      <c r="F343" s="316" t="str">
        <f t="shared" si="62"/>
        <v/>
      </c>
      <c r="G343" s="240">
        <f>IFERROR(__xludf.DUMMYFUNCTION("IF(REGEXMATCH(TEXT(A343, ""MMMM""), ""October|November|December""), $B$4, $B$5)"),0.78)</f>
        <v>0.78</v>
      </c>
      <c r="H343" s="301">
        <f t="shared" si="63"/>
        <v>0</v>
      </c>
      <c r="I343" s="317">
        <f t="shared" si="64"/>
        <v>0</v>
      </c>
      <c r="J343" s="317" t="str">
        <f t="shared" si="65"/>
        <v>#DIV/0!</v>
      </c>
      <c r="K343" s="317" t="str">
        <f t="shared" si="66"/>
        <v>#DIV/0!</v>
      </c>
      <c r="L343" s="318">
        <f t="shared" si="67"/>
        <v>0</v>
      </c>
      <c r="M343" s="224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</row>
    <row r="344">
      <c r="A344" s="312" t="str">
        <f t="shared" si="68"/>
        <v>May</v>
      </c>
      <c r="B344" s="314">
        <f t="shared" si="69"/>
        <v>0</v>
      </c>
      <c r="C344" s="266">
        <f t="shared" si="70"/>
        <v>0</v>
      </c>
      <c r="D344" s="314">
        <f t="shared" si="61"/>
        <v>0</v>
      </c>
      <c r="E344" s="314">
        <f t="shared" si="71"/>
        <v>100</v>
      </c>
      <c r="F344" s="316" t="str">
        <f t="shared" si="62"/>
        <v/>
      </c>
      <c r="G344" s="240">
        <f>IFERROR(__xludf.DUMMYFUNCTION("IF(REGEXMATCH(TEXT(A344, ""MMMM""), ""October|November|December""), $B$4, $B$5)"),0.78)</f>
        <v>0.78</v>
      </c>
      <c r="H344" s="301">
        <f t="shared" si="63"/>
        <v>0</v>
      </c>
      <c r="I344" s="317">
        <f t="shared" si="64"/>
        <v>0</v>
      </c>
      <c r="J344" s="317" t="str">
        <f t="shared" si="65"/>
        <v>#DIV/0!</v>
      </c>
      <c r="K344" s="317" t="str">
        <f t="shared" si="66"/>
        <v>#DIV/0!</v>
      </c>
      <c r="L344" s="318">
        <f t="shared" si="67"/>
        <v>0</v>
      </c>
      <c r="M344" s="224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</row>
    <row r="345">
      <c r="A345" s="312" t="str">
        <f t="shared" si="68"/>
        <v>June</v>
      </c>
      <c r="B345" s="314">
        <f t="shared" si="69"/>
        <v>0</v>
      </c>
      <c r="C345" s="266">
        <f t="shared" si="70"/>
        <v>0</v>
      </c>
      <c r="D345" s="314">
        <f t="shared" si="61"/>
        <v>0</v>
      </c>
      <c r="E345" s="314">
        <f t="shared" si="71"/>
        <v>100</v>
      </c>
      <c r="F345" s="316" t="str">
        <f t="shared" si="62"/>
        <v/>
      </c>
      <c r="G345" s="240">
        <f>IFERROR(__xludf.DUMMYFUNCTION("IF(REGEXMATCH(TEXT(A345, ""MMMM""), ""October|November|December""), $B$4, $B$5)"),0.78)</f>
        <v>0.78</v>
      </c>
      <c r="H345" s="301">
        <f t="shared" si="63"/>
        <v>0</v>
      </c>
      <c r="I345" s="317">
        <f t="shared" si="64"/>
        <v>0</v>
      </c>
      <c r="J345" s="317" t="str">
        <f t="shared" si="65"/>
        <v>#DIV/0!</v>
      </c>
      <c r="K345" s="317" t="str">
        <f t="shared" si="66"/>
        <v>#DIV/0!</v>
      </c>
      <c r="L345" s="318">
        <f t="shared" si="67"/>
        <v>0</v>
      </c>
      <c r="M345" s="224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</row>
    <row r="346">
      <c r="A346" s="312" t="str">
        <f t="shared" si="68"/>
        <v>July</v>
      </c>
      <c r="B346" s="314">
        <f t="shared" si="69"/>
        <v>0</v>
      </c>
      <c r="C346" s="266">
        <f t="shared" si="70"/>
        <v>0</v>
      </c>
      <c r="D346" s="314">
        <f t="shared" si="61"/>
        <v>0</v>
      </c>
      <c r="E346" s="314">
        <f t="shared" si="71"/>
        <v>100</v>
      </c>
      <c r="F346" s="316" t="str">
        <f t="shared" si="62"/>
        <v/>
      </c>
      <c r="G346" s="240">
        <f>IFERROR(__xludf.DUMMYFUNCTION("IF(REGEXMATCH(TEXT(A346, ""MMMM""), ""October|November|December""), $B$4, $B$5)"),0.78)</f>
        <v>0.78</v>
      </c>
      <c r="H346" s="301">
        <f t="shared" si="63"/>
        <v>0</v>
      </c>
      <c r="I346" s="317">
        <f t="shared" si="64"/>
        <v>0</v>
      </c>
      <c r="J346" s="317" t="str">
        <f t="shared" si="65"/>
        <v>#DIV/0!</v>
      </c>
      <c r="K346" s="317" t="str">
        <f t="shared" si="66"/>
        <v>#DIV/0!</v>
      </c>
      <c r="L346" s="318">
        <f t="shared" si="67"/>
        <v>0</v>
      </c>
      <c r="M346" s="224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</row>
    <row r="347">
      <c r="A347" s="312" t="str">
        <f t="shared" si="68"/>
        <v>August</v>
      </c>
      <c r="B347" s="314">
        <f t="shared" si="69"/>
        <v>0</v>
      </c>
      <c r="C347" s="266">
        <f t="shared" si="70"/>
        <v>0</v>
      </c>
      <c r="D347" s="314">
        <f t="shared" si="61"/>
        <v>0</v>
      </c>
      <c r="E347" s="314">
        <f t="shared" si="71"/>
        <v>100</v>
      </c>
      <c r="F347" s="316" t="str">
        <f t="shared" si="62"/>
        <v/>
      </c>
      <c r="G347" s="240">
        <f>IFERROR(__xludf.DUMMYFUNCTION("IF(REGEXMATCH(TEXT(A347, ""MMMM""), ""October|November|December""), $B$4, $B$5)"),0.78)</f>
        <v>0.78</v>
      </c>
      <c r="H347" s="301">
        <f t="shared" si="63"/>
        <v>0</v>
      </c>
      <c r="I347" s="317">
        <f t="shared" si="64"/>
        <v>0</v>
      </c>
      <c r="J347" s="317" t="str">
        <f t="shared" si="65"/>
        <v>#DIV/0!</v>
      </c>
      <c r="K347" s="317" t="str">
        <f t="shared" si="66"/>
        <v>#DIV/0!</v>
      </c>
      <c r="L347" s="318">
        <f t="shared" si="67"/>
        <v>0</v>
      </c>
      <c r="M347" s="224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</row>
    <row r="348">
      <c r="A348" s="312" t="str">
        <f t="shared" si="68"/>
        <v>September</v>
      </c>
      <c r="B348" s="314">
        <f t="shared" si="69"/>
        <v>0</v>
      </c>
      <c r="C348" s="266">
        <f t="shared" si="70"/>
        <v>0</v>
      </c>
      <c r="D348" s="314">
        <f t="shared" si="61"/>
        <v>0</v>
      </c>
      <c r="E348" s="314">
        <f t="shared" si="71"/>
        <v>100</v>
      </c>
      <c r="F348" s="316" t="str">
        <f t="shared" si="62"/>
        <v/>
      </c>
      <c r="G348" s="240">
        <f>IFERROR(__xludf.DUMMYFUNCTION("IF(REGEXMATCH(TEXT(A348, ""MMMM""), ""October|November|December""), $B$4, $B$5)"),0.78)</f>
        <v>0.78</v>
      </c>
      <c r="H348" s="301">
        <f t="shared" si="63"/>
        <v>0</v>
      </c>
      <c r="I348" s="317">
        <f t="shared" si="64"/>
        <v>0</v>
      </c>
      <c r="J348" s="317" t="str">
        <f t="shared" si="65"/>
        <v>#DIV/0!</v>
      </c>
      <c r="K348" s="317" t="str">
        <f t="shared" si="66"/>
        <v>#DIV/0!</v>
      </c>
      <c r="L348" s="318">
        <f t="shared" si="67"/>
        <v>0</v>
      </c>
      <c r="M348" s="224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</row>
    <row r="349">
      <c r="A349" s="312" t="str">
        <f t="shared" si="68"/>
        <v>October</v>
      </c>
      <c r="B349" s="314">
        <f t="shared" si="69"/>
        <v>0</v>
      </c>
      <c r="C349" s="266">
        <f t="shared" si="70"/>
        <v>0</v>
      </c>
      <c r="D349" s="314">
        <f t="shared" si="61"/>
        <v>0</v>
      </c>
      <c r="E349" s="314">
        <f t="shared" si="71"/>
        <v>100</v>
      </c>
      <c r="F349" s="316" t="str">
        <f t="shared" si="62"/>
        <v/>
      </c>
      <c r="G349" s="240">
        <f>IFERROR(__xludf.DUMMYFUNCTION("IF(REGEXMATCH(TEXT(A349, ""MMMM""), ""October|November|December""), $B$4, $B$5)"),2.4)</f>
        <v>2.4</v>
      </c>
      <c r="H349" s="301">
        <f t="shared" si="63"/>
        <v>0</v>
      </c>
      <c r="I349" s="317">
        <f t="shared" si="64"/>
        <v>0</v>
      </c>
      <c r="J349" s="317" t="str">
        <f t="shared" si="65"/>
        <v>#DIV/0!</v>
      </c>
      <c r="K349" s="317" t="str">
        <f t="shared" si="66"/>
        <v>#DIV/0!</v>
      </c>
      <c r="L349" s="318">
        <f t="shared" si="67"/>
        <v>0</v>
      </c>
      <c r="M349" s="224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</row>
    <row r="350">
      <c r="A350" s="312" t="str">
        <f t="shared" si="68"/>
        <v>November</v>
      </c>
      <c r="B350" s="314">
        <f t="shared" si="69"/>
        <v>0</v>
      </c>
      <c r="C350" s="266">
        <f t="shared" si="70"/>
        <v>0</v>
      </c>
      <c r="D350" s="314">
        <f t="shared" si="61"/>
        <v>0</v>
      </c>
      <c r="E350" s="314">
        <f t="shared" si="71"/>
        <v>100</v>
      </c>
      <c r="F350" s="316" t="str">
        <f t="shared" si="62"/>
        <v/>
      </c>
      <c r="G350" s="240">
        <f>IFERROR(__xludf.DUMMYFUNCTION("IF(REGEXMATCH(TEXT(A350, ""MMMM""), ""October|November|December""), $B$4, $B$5)"),2.4)</f>
        <v>2.4</v>
      </c>
      <c r="H350" s="301">
        <f t="shared" si="63"/>
        <v>0</v>
      </c>
      <c r="I350" s="317">
        <f t="shared" si="64"/>
        <v>0</v>
      </c>
      <c r="J350" s="317" t="str">
        <f t="shared" si="65"/>
        <v>#DIV/0!</v>
      </c>
      <c r="K350" s="317" t="str">
        <f t="shared" si="66"/>
        <v>#DIV/0!</v>
      </c>
      <c r="L350" s="318">
        <f t="shared" si="67"/>
        <v>0</v>
      </c>
      <c r="M350" s="224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</row>
    <row r="351">
      <c r="A351" s="312" t="str">
        <f t="shared" si="68"/>
        <v>December</v>
      </c>
      <c r="B351" s="314">
        <f t="shared" si="69"/>
        <v>0</v>
      </c>
      <c r="C351" s="266">
        <f t="shared" si="70"/>
        <v>0</v>
      </c>
      <c r="D351" s="314">
        <f t="shared" si="61"/>
        <v>0</v>
      </c>
      <c r="E351" s="314">
        <f t="shared" si="71"/>
        <v>100</v>
      </c>
      <c r="F351" s="316" t="str">
        <f t="shared" si="62"/>
        <v/>
      </c>
      <c r="G351" s="240">
        <f>IFERROR(__xludf.DUMMYFUNCTION("IF(REGEXMATCH(TEXT(A351, ""MMMM""), ""October|November|December""), $B$4, $B$5)"),2.4)</f>
        <v>2.4</v>
      </c>
      <c r="H351" s="301">
        <f t="shared" si="63"/>
        <v>0</v>
      </c>
      <c r="I351" s="317">
        <f t="shared" si="64"/>
        <v>0</v>
      </c>
      <c r="J351" s="317" t="str">
        <f t="shared" si="65"/>
        <v>#DIV/0!</v>
      </c>
      <c r="K351" s="317" t="str">
        <f t="shared" si="66"/>
        <v>#DIV/0!</v>
      </c>
      <c r="L351" s="318">
        <f t="shared" si="67"/>
        <v>0</v>
      </c>
      <c r="M351" s="224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</row>
    <row r="352">
      <c r="A352" s="312" t="str">
        <f t="shared" si="68"/>
        <v>January</v>
      </c>
      <c r="B352" s="314">
        <f t="shared" si="69"/>
        <v>0</v>
      </c>
      <c r="C352" s="266">
        <f t="shared" si="70"/>
        <v>0</v>
      </c>
      <c r="D352" s="314">
        <f t="shared" si="61"/>
        <v>0</v>
      </c>
      <c r="E352" s="314">
        <f t="shared" si="71"/>
        <v>100</v>
      </c>
      <c r="F352" s="316" t="str">
        <f t="shared" si="62"/>
        <v/>
      </c>
      <c r="G352" s="240">
        <f>IFERROR(__xludf.DUMMYFUNCTION("IF(REGEXMATCH(TEXT(A352, ""MMMM""), ""October|November|December""), $B$4, $B$5)"),0.78)</f>
        <v>0.78</v>
      </c>
      <c r="H352" s="301">
        <f t="shared" si="63"/>
        <v>0</v>
      </c>
      <c r="I352" s="317">
        <f t="shared" si="64"/>
        <v>0</v>
      </c>
      <c r="J352" s="317" t="str">
        <f t="shared" si="65"/>
        <v>#DIV/0!</v>
      </c>
      <c r="K352" s="317" t="str">
        <f t="shared" si="66"/>
        <v>#DIV/0!</v>
      </c>
      <c r="L352" s="318">
        <f t="shared" si="67"/>
        <v>0</v>
      </c>
      <c r="M352" s="224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</row>
    <row r="353">
      <c r="A353" s="312" t="str">
        <f t="shared" si="68"/>
        <v>February</v>
      </c>
      <c r="B353" s="314">
        <f t="shared" si="69"/>
        <v>0</v>
      </c>
      <c r="C353" s="266">
        <f t="shared" si="70"/>
        <v>0</v>
      </c>
      <c r="D353" s="314">
        <f t="shared" si="61"/>
        <v>0</v>
      </c>
      <c r="E353" s="314">
        <f t="shared" si="71"/>
        <v>100</v>
      </c>
      <c r="F353" s="316" t="str">
        <f t="shared" si="62"/>
        <v/>
      </c>
      <c r="G353" s="240">
        <f>IFERROR(__xludf.DUMMYFUNCTION("IF(REGEXMATCH(TEXT(A353, ""MMMM""), ""October|November|December""), $B$4, $B$5)"),0.78)</f>
        <v>0.78</v>
      </c>
      <c r="H353" s="301">
        <f t="shared" si="63"/>
        <v>0</v>
      </c>
      <c r="I353" s="317">
        <f t="shared" si="64"/>
        <v>0</v>
      </c>
      <c r="J353" s="317" t="str">
        <f t="shared" si="65"/>
        <v>#DIV/0!</v>
      </c>
      <c r="K353" s="317" t="str">
        <f t="shared" si="66"/>
        <v>#DIV/0!</v>
      </c>
      <c r="L353" s="318">
        <f t="shared" si="67"/>
        <v>0</v>
      </c>
      <c r="M353" s="224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</row>
    <row r="354">
      <c r="A354" s="312" t="str">
        <f t="shared" si="68"/>
        <v>March</v>
      </c>
      <c r="B354" s="314">
        <f t="shared" si="69"/>
        <v>0</v>
      </c>
      <c r="C354" s="266">
        <f t="shared" si="70"/>
        <v>0</v>
      </c>
      <c r="D354" s="314">
        <f t="shared" si="61"/>
        <v>0</v>
      </c>
      <c r="E354" s="314">
        <f t="shared" si="71"/>
        <v>100</v>
      </c>
      <c r="F354" s="316" t="str">
        <f t="shared" si="62"/>
        <v/>
      </c>
      <c r="G354" s="240">
        <f>IFERROR(__xludf.DUMMYFUNCTION("IF(REGEXMATCH(TEXT(A354, ""MMMM""), ""October|November|December""), $B$4, $B$5)"),0.78)</f>
        <v>0.78</v>
      </c>
      <c r="H354" s="301">
        <f t="shared" si="63"/>
        <v>0</v>
      </c>
      <c r="I354" s="317">
        <f t="shared" si="64"/>
        <v>0</v>
      </c>
      <c r="J354" s="317" t="str">
        <f t="shared" si="65"/>
        <v>#DIV/0!</v>
      </c>
      <c r="K354" s="317" t="str">
        <f t="shared" si="66"/>
        <v>#DIV/0!</v>
      </c>
      <c r="L354" s="318">
        <f t="shared" si="67"/>
        <v>0</v>
      </c>
      <c r="M354" s="224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</row>
    <row r="355">
      <c r="A355" s="312" t="str">
        <f t="shared" si="68"/>
        <v>April</v>
      </c>
      <c r="B355" s="314">
        <f t="shared" si="69"/>
        <v>0</v>
      </c>
      <c r="C355" s="266">
        <f t="shared" si="70"/>
        <v>0</v>
      </c>
      <c r="D355" s="314">
        <f t="shared" si="61"/>
        <v>0</v>
      </c>
      <c r="E355" s="314">
        <f t="shared" si="71"/>
        <v>100</v>
      </c>
      <c r="F355" s="316" t="str">
        <f t="shared" si="62"/>
        <v/>
      </c>
      <c r="G355" s="240">
        <f>IFERROR(__xludf.DUMMYFUNCTION("IF(REGEXMATCH(TEXT(A355, ""MMMM""), ""October|November|December""), $B$4, $B$5)"),0.78)</f>
        <v>0.78</v>
      </c>
      <c r="H355" s="301">
        <f t="shared" si="63"/>
        <v>0</v>
      </c>
      <c r="I355" s="317">
        <f t="shared" si="64"/>
        <v>0</v>
      </c>
      <c r="J355" s="317" t="str">
        <f t="shared" si="65"/>
        <v>#DIV/0!</v>
      </c>
      <c r="K355" s="317" t="str">
        <f t="shared" si="66"/>
        <v>#DIV/0!</v>
      </c>
      <c r="L355" s="318">
        <f t="shared" si="67"/>
        <v>0</v>
      </c>
      <c r="M355" s="224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</row>
    <row r="356">
      <c r="A356" s="312" t="str">
        <f t="shared" si="68"/>
        <v>May</v>
      </c>
      <c r="B356" s="314">
        <f t="shared" si="69"/>
        <v>0</v>
      </c>
      <c r="C356" s="266">
        <f t="shared" si="70"/>
        <v>0</v>
      </c>
      <c r="D356" s="314">
        <f t="shared" si="61"/>
        <v>0</v>
      </c>
      <c r="E356" s="314">
        <f t="shared" si="71"/>
        <v>100</v>
      </c>
      <c r="F356" s="316" t="str">
        <f t="shared" si="62"/>
        <v/>
      </c>
      <c r="G356" s="240">
        <f>IFERROR(__xludf.DUMMYFUNCTION("IF(REGEXMATCH(TEXT(A356, ""MMMM""), ""October|November|December""), $B$4, $B$5)"),0.78)</f>
        <v>0.78</v>
      </c>
      <c r="H356" s="301">
        <f t="shared" si="63"/>
        <v>0</v>
      </c>
      <c r="I356" s="317">
        <f t="shared" si="64"/>
        <v>0</v>
      </c>
      <c r="J356" s="317" t="str">
        <f t="shared" si="65"/>
        <v>#DIV/0!</v>
      </c>
      <c r="K356" s="317" t="str">
        <f t="shared" si="66"/>
        <v>#DIV/0!</v>
      </c>
      <c r="L356" s="318">
        <f t="shared" si="67"/>
        <v>0</v>
      </c>
      <c r="M356" s="224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</row>
    <row r="357">
      <c r="A357" s="312" t="str">
        <f t="shared" si="68"/>
        <v>June</v>
      </c>
      <c r="B357" s="314">
        <f t="shared" si="69"/>
        <v>0</v>
      </c>
      <c r="C357" s="266">
        <f t="shared" si="70"/>
        <v>0</v>
      </c>
      <c r="D357" s="314">
        <f t="shared" si="61"/>
        <v>0</v>
      </c>
      <c r="E357" s="314">
        <f t="shared" si="71"/>
        <v>100</v>
      </c>
      <c r="F357" s="316" t="str">
        <f t="shared" si="62"/>
        <v/>
      </c>
      <c r="G357" s="240">
        <f>IFERROR(__xludf.DUMMYFUNCTION("IF(REGEXMATCH(TEXT(A357, ""MMMM""), ""October|November|December""), $B$4, $B$5)"),0.78)</f>
        <v>0.78</v>
      </c>
      <c r="H357" s="301">
        <f t="shared" si="63"/>
        <v>0</v>
      </c>
      <c r="I357" s="317">
        <f t="shared" si="64"/>
        <v>0</v>
      </c>
      <c r="J357" s="317" t="str">
        <f t="shared" si="65"/>
        <v>#DIV/0!</v>
      </c>
      <c r="K357" s="317" t="str">
        <f t="shared" si="66"/>
        <v>#DIV/0!</v>
      </c>
      <c r="L357" s="318">
        <f t="shared" si="67"/>
        <v>0</v>
      </c>
      <c r="M357" s="224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</row>
    <row r="358">
      <c r="A358" s="312" t="str">
        <f t="shared" si="68"/>
        <v>July</v>
      </c>
      <c r="B358" s="314">
        <f t="shared" si="69"/>
        <v>0</v>
      </c>
      <c r="C358" s="266">
        <f t="shared" si="70"/>
        <v>0</v>
      </c>
      <c r="D358" s="314">
        <f t="shared" si="61"/>
        <v>0</v>
      </c>
      <c r="E358" s="314">
        <f t="shared" si="71"/>
        <v>100</v>
      </c>
      <c r="F358" s="316" t="str">
        <f t="shared" si="62"/>
        <v/>
      </c>
      <c r="G358" s="240">
        <f>IFERROR(__xludf.DUMMYFUNCTION("IF(REGEXMATCH(TEXT(A358, ""MMMM""), ""October|November|December""), $B$4, $B$5)"),0.78)</f>
        <v>0.78</v>
      </c>
      <c r="H358" s="301">
        <f t="shared" si="63"/>
        <v>0</v>
      </c>
      <c r="I358" s="317">
        <f t="shared" si="64"/>
        <v>0</v>
      </c>
      <c r="J358" s="317" t="str">
        <f t="shared" si="65"/>
        <v>#DIV/0!</v>
      </c>
      <c r="K358" s="317" t="str">
        <f t="shared" si="66"/>
        <v>#DIV/0!</v>
      </c>
      <c r="L358" s="318">
        <f t="shared" si="67"/>
        <v>0</v>
      </c>
      <c r="M358" s="224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</row>
    <row r="359">
      <c r="A359" s="312" t="str">
        <f t="shared" si="68"/>
        <v>August</v>
      </c>
      <c r="B359" s="314">
        <f t="shared" si="69"/>
        <v>0</v>
      </c>
      <c r="C359" s="266">
        <f t="shared" si="70"/>
        <v>0</v>
      </c>
      <c r="D359" s="314">
        <f t="shared" si="61"/>
        <v>0</v>
      </c>
      <c r="E359" s="314">
        <f t="shared" si="71"/>
        <v>100</v>
      </c>
      <c r="F359" s="316" t="str">
        <f t="shared" si="62"/>
        <v/>
      </c>
      <c r="G359" s="240">
        <f>IFERROR(__xludf.DUMMYFUNCTION("IF(REGEXMATCH(TEXT(A359, ""MMMM""), ""October|November|December""), $B$4, $B$5)"),0.78)</f>
        <v>0.78</v>
      </c>
      <c r="H359" s="301">
        <f t="shared" si="63"/>
        <v>0</v>
      </c>
      <c r="I359" s="317">
        <f t="shared" si="64"/>
        <v>0</v>
      </c>
      <c r="J359" s="317" t="str">
        <f t="shared" si="65"/>
        <v>#DIV/0!</v>
      </c>
      <c r="K359" s="317" t="str">
        <f t="shared" si="66"/>
        <v>#DIV/0!</v>
      </c>
      <c r="L359" s="318">
        <f t="shared" si="67"/>
        <v>0</v>
      </c>
      <c r="M359" s="224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</row>
    <row r="360">
      <c r="A360" s="312" t="str">
        <f t="shared" si="68"/>
        <v>September</v>
      </c>
      <c r="B360" s="314">
        <f t="shared" si="69"/>
        <v>0</v>
      </c>
      <c r="C360" s="266">
        <f t="shared" si="70"/>
        <v>0</v>
      </c>
      <c r="D360" s="314">
        <f t="shared" si="61"/>
        <v>0</v>
      </c>
      <c r="E360" s="314">
        <f t="shared" si="71"/>
        <v>100</v>
      </c>
      <c r="F360" s="316" t="str">
        <f t="shared" si="62"/>
        <v/>
      </c>
      <c r="G360" s="240">
        <f>IFERROR(__xludf.DUMMYFUNCTION("IF(REGEXMATCH(TEXT(A360, ""MMMM""), ""October|November|December""), $B$4, $B$5)"),0.78)</f>
        <v>0.78</v>
      </c>
      <c r="H360" s="301">
        <f t="shared" si="63"/>
        <v>0</v>
      </c>
      <c r="I360" s="317">
        <f t="shared" si="64"/>
        <v>0</v>
      </c>
      <c r="J360" s="317" t="str">
        <f t="shared" si="65"/>
        <v>#DIV/0!</v>
      </c>
      <c r="K360" s="317" t="str">
        <f t="shared" si="66"/>
        <v>#DIV/0!</v>
      </c>
      <c r="L360" s="318">
        <f t="shared" si="67"/>
        <v>0</v>
      </c>
      <c r="M360" s="224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</row>
    <row r="361">
      <c r="A361" s="312" t="str">
        <f t="shared" si="68"/>
        <v>October</v>
      </c>
      <c r="B361" s="314">
        <f t="shared" si="69"/>
        <v>0</v>
      </c>
      <c r="C361" s="266">
        <f t="shared" si="70"/>
        <v>0</v>
      </c>
      <c r="D361" s="314">
        <f t="shared" si="61"/>
        <v>0</v>
      </c>
      <c r="E361" s="314">
        <f t="shared" si="71"/>
        <v>100</v>
      </c>
      <c r="F361" s="316" t="str">
        <f t="shared" si="62"/>
        <v/>
      </c>
      <c r="G361" s="240">
        <f>IFERROR(__xludf.DUMMYFUNCTION("IF(REGEXMATCH(TEXT(A361, ""MMMM""), ""October|November|December""), $B$4, $B$5)"),2.4)</f>
        <v>2.4</v>
      </c>
      <c r="H361" s="301">
        <f t="shared" si="63"/>
        <v>0</v>
      </c>
      <c r="I361" s="317">
        <f t="shared" si="64"/>
        <v>0</v>
      </c>
      <c r="J361" s="317" t="str">
        <f t="shared" si="65"/>
        <v>#DIV/0!</v>
      </c>
      <c r="K361" s="317" t="str">
        <f t="shared" si="66"/>
        <v>#DIV/0!</v>
      </c>
      <c r="L361" s="318">
        <f t="shared" si="67"/>
        <v>0</v>
      </c>
      <c r="M361" s="224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</row>
    <row r="362">
      <c r="A362" s="312" t="str">
        <f t="shared" si="68"/>
        <v>November</v>
      </c>
      <c r="B362" s="314">
        <f t="shared" si="69"/>
        <v>0</v>
      </c>
      <c r="C362" s="266">
        <f t="shared" si="70"/>
        <v>0</v>
      </c>
      <c r="D362" s="314">
        <f t="shared" si="61"/>
        <v>0</v>
      </c>
      <c r="E362" s="314">
        <f t="shared" si="71"/>
        <v>100</v>
      </c>
      <c r="F362" s="316" t="str">
        <f t="shared" si="62"/>
        <v/>
      </c>
      <c r="G362" s="240">
        <f>IFERROR(__xludf.DUMMYFUNCTION("IF(REGEXMATCH(TEXT(A362, ""MMMM""), ""October|November|December""), $B$4, $B$5)"),2.4)</f>
        <v>2.4</v>
      </c>
      <c r="H362" s="301">
        <f t="shared" si="63"/>
        <v>0</v>
      </c>
      <c r="I362" s="317">
        <f t="shared" si="64"/>
        <v>0</v>
      </c>
      <c r="J362" s="317" t="str">
        <f t="shared" si="65"/>
        <v>#DIV/0!</v>
      </c>
      <c r="K362" s="317" t="str">
        <f t="shared" si="66"/>
        <v>#DIV/0!</v>
      </c>
      <c r="L362" s="318">
        <f t="shared" si="67"/>
        <v>0</v>
      </c>
      <c r="M362" s="224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</row>
    <row r="363">
      <c r="A363" s="312" t="str">
        <f t="shared" si="68"/>
        <v>December</v>
      </c>
      <c r="B363" s="314">
        <f t="shared" si="69"/>
        <v>0</v>
      </c>
      <c r="C363" s="266">
        <f t="shared" si="70"/>
        <v>0</v>
      </c>
      <c r="D363" s="314">
        <f t="shared" si="61"/>
        <v>0</v>
      </c>
      <c r="E363" s="314">
        <f t="shared" si="71"/>
        <v>100</v>
      </c>
      <c r="F363" s="316" t="str">
        <f t="shared" si="62"/>
        <v/>
      </c>
      <c r="G363" s="240">
        <f>IFERROR(__xludf.DUMMYFUNCTION("IF(REGEXMATCH(TEXT(A363, ""MMMM""), ""October|November|December""), $B$4, $B$5)"),2.4)</f>
        <v>2.4</v>
      </c>
      <c r="H363" s="301">
        <f t="shared" si="63"/>
        <v>0</v>
      </c>
      <c r="I363" s="317">
        <f t="shared" si="64"/>
        <v>0</v>
      </c>
      <c r="J363" s="317" t="str">
        <f t="shared" si="65"/>
        <v>#DIV/0!</v>
      </c>
      <c r="K363" s="317" t="str">
        <f t="shared" si="66"/>
        <v>#DIV/0!</v>
      </c>
      <c r="L363" s="318">
        <f t="shared" si="67"/>
        <v>0</v>
      </c>
      <c r="M363" s="224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</row>
    <row r="364">
      <c r="A364" s="312" t="str">
        <f t="shared" si="68"/>
        <v>January</v>
      </c>
      <c r="B364" s="314">
        <f t="shared" si="69"/>
        <v>0</v>
      </c>
      <c r="C364" s="266">
        <f t="shared" si="70"/>
        <v>0</v>
      </c>
      <c r="D364" s="314">
        <f t="shared" si="61"/>
        <v>0</v>
      </c>
      <c r="E364" s="314">
        <f t="shared" si="71"/>
        <v>100</v>
      </c>
      <c r="F364" s="316" t="str">
        <f t="shared" si="62"/>
        <v/>
      </c>
      <c r="G364" s="240">
        <f>IFERROR(__xludf.DUMMYFUNCTION("IF(REGEXMATCH(TEXT(A364, ""MMMM""), ""October|November|December""), $B$4, $B$5)"),0.78)</f>
        <v>0.78</v>
      </c>
      <c r="H364" s="301">
        <f t="shared" si="63"/>
        <v>0</v>
      </c>
      <c r="I364" s="317">
        <f t="shared" si="64"/>
        <v>0</v>
      </c>
      <c r="J364" s="317" t="str">
        <f t="shared" si="65"/>
        <v>#DIV/0!</v>
      </c>
      <c r="K364" s="317" t="str">
        <f t="shared" si="66"/>
        <v>#DIV/0!</v>
      </c>
      <c r="L364" s="318">
        <f t="shared" si="67"/>
        <v>0</v>
      </c>
      <c r="M364" s="224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</row>
    <row r="365">
      <c r="A365" s="312" t="str">
        <f t="shared" si="68"/>
        <v>February</v>
      </c>
      <c r="B365" s="314">
        <f t="shared" si="69"/>
        <v>0</v>
      </c>
      <c r="C365" s="266">
        <f t="shared" si="70"/>
        <v>0</v>
      </c>
      <c r="D365" s="314">
        <f t="shared" si="61"/>
        <v>0</v>
      </c>
      <c r="E365" s="314">
        <f t="shared" si="71"/>
        <v>100</v>
      </c>
      <c r="F365" s="316" t="str">
        <f t="shared" si="62"/>
        <v/>
      </c>
      <c r="G365" s="240">
        <f>IFERROR(__xludf.DUMMYFUNCTION("IF(REGEXMATCH(TEXT(A365, ""MMMM""), ""October|November|December""), $B$4, $B$5)"),0.78)</f>
        <v>0.78</v>
      </c>
      <c r="H365" s="301">
        <f t="shared" si="63"/>
        <v>0</v>
      </c>
      <c r="I365" s="317">
        <f t="shared" si="64"/>
        <v>0</v>
      </c>
      <c r="J365" s="317" t="str">
        <f t="shared" si="65"/>
        <v>#DIV/0!</v>
      </c>
      <c r="K365" s="317" t="str">
        <f t="shared" si="66"/>
        <v>#DIV/0!</v>
      </c>
      <c r="L365" s="318">
        <f t="shared" si="67"/>
        <v>0</v>
      </c>
      <c r="M365" s="224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</row>
    <row r="366">
      <c r="A366" s="312" t="str">
        <f t="shared" si="68"/>
        <v>March</v>
      </c>
      <c r="B366" s="314">
        <f t="shared" si="69"/>
        <v>0</v>
      </c>
      <c r="C366" s="266">
        <f t="shared" si="70"/>
        <v>0</v>
      </c>
      <c r="D366" s="314">
        <f t="shared" si="61"/>
        <v>0</v>
      </c>
      <c r="E366" s="314">
        <f t="shared" si="71"/>
        <v>100</v>
      </c>
      <c r="F366" s="316" t="str">
        <f t="shared" si="62"/>
        <v/>
      </c>
      <c r="G366" s="240">
        <f>IFERROR(__xludf.DUMMYFUNCTION("IF(REGEXMATCH(TEXT(A366, ""MMMM""), ""October|November|December""), $B$4, $B$5)"),0.78)</f>
        <v>0.78</v>
      </c>
      <c r="H366" s="301">
        <f t="shared" si="63"/>
        <v>0</v>
      </c>
      <c r="I366" s="317">
        <f t="shared" si="64"/>
        <v>0</v>
      </c>
      <c r="J366" s="317" t="str">
        <f t="shared" si="65"/>
        <v>#DIV/0!</v>
      </c>
      <c r="K366" s="317" t="str">
        <f t="shared" si="66"/>
        <v>#DIV/0!</v>
      </c>
      <c r="L366" s="318">
        <f t="shared" si="67"/>
        <v>0</v>
      </c>
      <c r="M366" s="224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</row>
    <row r="367">
      <c r="A367" s="312" t="str">
        <f t="shared" si="68"/>
        <v>April</v>
      </c>
      <c r="B367" s="314">
        <f t="shared" si="69"/>
        <v>0</v>
      </c>
      <c r="C367" s="266">
        <f t="shared" si="70"/>
        <v>0</v>
      </c>
      <c r="D367" s="314">
        <f t="shared" si="61"/>
        <v>0</v>
      </c>
      <c r="E367" s="314">
        <f t="shared" si="71"/>
        <v>100</v>
      </c>
      <c r="F367" s="316" t="str">
        <f t="shared" si="62"/>
        <v/>
      </c>
      <c r="G367" s="240">
        <f>IFERROR(__xludf.DUMMYFUNCTION("IF(REGEXMATCH(TEXT(A367, ""MMMM""), ""October|November|December""), $B$4, $B$5)"),0.78)</f>
        <v>0.78</v>
      </c>
      <c r="H367" s="301">
        <f t="shared" si="63"/>
        <v>0</v>
      </c>
      <c r="I367" s="317">
        <f t="shared" si="64"/>
        <v>0</v>
      </c>
      <c r="J367" s="317" t="str">
        <f t="shared" si="65"/>
        <v>#DIV/0!</v>
      </c>
      <c r="K367" s="317" t="str">
        <f t="shared" si="66"/>
        <v>#DIV/0!</v>
      </c>
      <c r="L367" s="318">
        <f t="shared" si="67"/>
        <v>0</v>
      </c>
      <c r="M367" s="224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</row>
    <row r="368">
      <c r="A368" s="312" t="str">
        <f t="shared" si="68"/>
        <v>May</v>
      </c>
      <c r="B368" s="314">
        <f t="shared" si="69"/>
        <v>0</v>
      </c>
      <c r="C368" s="266">
        <f t="shared" si="70"/>
        <v>0</v>
      </c>
      <c r="D368" s="314">
        <f t="shared" si="61"/>
        <v>0</v>
      </c>
      <c r="E368" s="314">
        <f t="shared" si="71"/>
        <v>100</v>
      </c>
      <c r="F368" s="316" t="str">
        <f t="shared" si="62"/>
        <v/>
      </c>
      <c r="G368" s="240">
        <f>IFERROR(__xludf.DUMMYFUNCTION("IF(REGEXMATCH(TEXT(A368, ""MMMM""), ""October|November|December""), $B$4, $B$5)"),0.78)</f>
        <v>0.78</v>
      </c>
      <c r="H368" s="301">
        <f t="shared" si="63"/>
        <v>0</v>
      </c>
      <c r="I368" s="317">
        <f t="shared" si="64"/>
        <v>0</v>
      </c>
      <c r="J368" s="317" t="str">
        <f t="shared" si="65"/>
        <v>#DIV/0!</v>
      </c>
      <c r="K368" s="317" t="str">
        <f t="shared" si="66"/>
        <v>#DIV/0!</v>
      </c>
      <c r="L368" s="318">
        <f t="shared" si="67"/>
        <v>0</v>
      </c>
      <c r="M368" s="224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</row>
    <row r="369">
      <c r="A369" s="312" t="str">
        <f t="shared" si="68"/>
        <v>June</v>
      </c>
      <c r="B369" s="314">
        <f t="shared" si="69"/>
        <v>0</v>
      </c>
      <c r="C369" s="266">
        <f t="shared" si="70"/>
        <v>0</v>
      </c>
      <c r="D369" s="314">
        <f t="shared" si="61"/>
        <v>0</v>
      </c>
      <c r="E369" s="314">
        <f t="shared" si="71"/>
        <v>100</v>
      </c>
      <c r="F369" s="316" t="str">
        <f t="shared" si="62"/>
        <v/>
      </c>
      <c r="G369" s="240">
        <f>IFERROR(__xludf.DUMMYFUNCTION("IF(REGEXMATCH(TEXT(A369, ""MMMM""), ""October|November|December""), $B$4, $B$5)"),0.78)</f>
        <v>0.78</v>
      </c>
      <c r="H369" s="301">
        <f t="shared" si="63"/>
        <v>0</v>
      </c>
      <c r="I369" s="317">
        <f t="shared" si="64"/>
        <v>0</v>
      </c>
      <c r="J369" s="317" t="str">
        <f t="shared" si="65"/>
        <v>#DIV/0!</v>
      </c>
      <c r="K369" s="317" t="str">
        <f t="shared" si="66"/>
        <v>#DIV/0!</v>
      </c>
      <c r="L369" s="318">
        <f t="shared" si="67"/>
        <v>0</v>
      </c>
      <c r="M369" s="224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</row>
    <row r="370">
      <c r="A370" s="312" t="str">
        <f t="shared" si="68"/>
        <v>July</v>
      </c>
      <c r="B370" s="314">
        <f t="shared" si="69"/>
        <v>0</v>
      </c>
      <c r="C370" s="266">
        <f t="shared" si="70"/>
        <v>0</v>
      </c>
      <c r="D370" s="314">
        <f t="shared" si="61"/>
        <v>0</v>
      </c>
      <c r="E370" s="314">
        <f t="shared" si="71"/>
        <v>100</v>
      </c>
      <c r="F370" s="316" t="str">
        <f t="shared" si="62"/>
        <v/>
      </c>
      <c r="G370" s="240">
        <f>IFERROR(__xludf.DUMMYFUNCTION("IF(REGEXMATCH(TEXT(A370, ""MMMM""), ""October|November|December""), $B$4, $B$5)"),0.78)</f>
        <v>0.78</v>
      </c>
      <c r="H370" s="301">
        <f t="shared" si="63"/>
        <v>0</v>
      </c>
      <c r="I370" s="317">
        <f t="shared" si="64"/>
        <v>0</v>
      </c>
      <c r="J370" s="317" t="str">
        <f t="shared" si="65"/>
        <v>#DIV/0!</v>
      </c>
      <c r="K370" s="317" t="str">
        <f t="shared" si="66"/>
        <v>#DIV/0!</v>
      </c>
      <c r="L370" s="318">
        <f t="shared" si="67"/>
        <v>0</v>
      </c>
      <c r="M370" s="224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</row>
    <row r="371">
      <c r="A371" s="312" t="str">
        <f t="shared" si="68"/>
        <v>August</v>
      </c>
      <c r="B371" s="314">
        <f t="shared" si="69"/>
        <v>0</v>
      </c>
      <c r="C371" s="266">
        <f t="shared" si="70"/>
        <v>0</v>
      </c>
      <c r="D371" s="314">
        <f t="shared" si="61"/>
        <v>0</v>
      </c>
      <c r="E371" s="314">
        <f t="shared" si="71"/>
        <v>100</v>
      </c>
      <c r="F371" s="316" t="str">
        <f t="shared" si="62"/>
        <v/>
      </c>
      <c r="G371" s="240">
        <f>IFERROR(__xludf.DUMMYFUNCTION("IF(REGEXMATCH(TEXT(A371, ""MMMM""), ""October|November|December""), $B$4, $B$5)"),0.78)</f>
        <v>0.78</v>
      </c>
      <c r="H371" s="301">
        <f t="shared" si="63"/>
        <v>0</v>
      </c>
      <c r="I371" s="317">
        <f t="shared" si="64"/>
        <v>0</v>
      </c>
      <c r="J371" s="317" t="str">
        <f t="shared" si="65"/>
        <v>#DIV/0!</v>
      </c>
      <c r="K371" s="317" t="str">
        <f t="shared" si="66"/>
        <v>#DIV/0!</v>
      </c>
      <c r="L371" s="318">
        <f t="shared" si="67"/>
        <v>0</v>
      </c>
      <c r="M371" s="224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</row>
    <row r="372">
      <c r="A372" s="312" t="str">
        <f t="shared" si="68"/>
        <v>September</v>
      </c>
      <c r="B372" s="314">
        <f t="shared" si="69"/>
        <v>0</v>
      </c>
      <c r="C372" s="266">
        <f t="shared" si="70"/>
        <v>0</v>
      </c>
      <c r="D372" s="314">
        <f t="shared" si="61"/>
        <v>0</v>
      </c>
      <c r="E372" s="314">
        <f t="shared" si="71"/>
        <v>100</v>
      </c>
      <c r="F372" s="316" t="str">
        <f t="shared" si="62"/>
        <v/>
      </c>
      <c r="G372" s="240">
        <f>IFERROR(__xludf.DUMMYFUNCTION("IF(REGEXMATCH(TEXT(A372, ""MMMM""), ""October|November|December""), $B$4, $B$5)"),0.78)</f>
        <v>0.78</v>
      </c>
      <c r="H372" s="301">
        <f t="shared" si="63"/>
        <v>0</v>
      </c>
      <c r="I372" s="317">
        <f t="shared" si="64"/>
        <v>0</v>
      </c>
      <c r="J372" s="317" t="str">
        <f t="shared" si="65"/>
        <v>#DIV/0!</v>
      </c>
      <c r="K372" s="317" t="str">
        <f t="shared" si="66"/>
        <v>#DIV/0!</v>
      </c>
      <c r="L372" s="318">
        <f t="shared" si="67"/>
        <v>0</v>
      </c>
      <c r="M372" s="224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</row>
    <row r="373">
      <c r="A373" s="312" t="str">
        <f t="shared" si="68"/>
        <v>October</v>
      </c>
      <c r="B373" s="314">
        <f t="shared" si="69"/>
        <v>0</v>
      </c>
      <c r="C373" s="266">
        <f t="shared" si="70"/>
        <v>0</v>
      </c>
      <c r="D373" s="314">
        <f t="shared" si="61"/>
        <v>0</v>
      </c>
      <c r="E373" s="314">
        <f t="shared" si="71"/>
        <v>100</v>
      </c>
      <c r="F373" s="316" t="str">
        <f t="shared" si="62"/>
        <v/>
      </c>
      <c r="G373" s="240">
        <f>IFERROR(__xludf.DUMMYFUNCTION("IF(REGEXMATCH(TEXT(A373, ""MMMM""), ""October|November|December""), $B$4, $B$5)"),2.4)</f>
        <v>2.4</v>
      </c>
      <c r="H373" s="301">
        <f t="shared" si="63"/>
        <v>0</v>
      </c>
      <c r="I373" s="317">
        <f t="shared" si="64"/>
        <v>0</v>
      </c>
      <c r="J373" s="317" t="str">
        <f t="shared" si="65"/>
        <v>#DIV/0!</v>
      </c>
      <c r="K373" s="317" t="str">
        <f t="shared" si="66"/>
        <v>#DIV/0!</v>
      </c>
      <c r="L373" s="318">
        <f t="shared" si="67"/>
        <v>0</v>
      </c>
      <c r="M373" s="224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</row>
    <row r="374">
      <c r="A374" s="312" t="str">
        <f t="shared" si="68"/>
        <v>November</v>
      </c>
      <c r="B374" s="314">
        <f t="shared" si="69"/>
        <v>0</v>
      </c>
      <c r="C374" s="266">
        <f t="shared" si="70"/>
        <v>0</v>
      </c>
      <c r="D374" s="314">
        <f t="shared" si="61"/>
        <v>0</v>
      </c>
      <c r="E374" s="314">
        <f t="shared" si="71"/>
        <v>100</v>
      </c>
      <c r="F374" s="316" t="str">
        <f t="shared" si="62"/>
        <v/>
      </c>
      <c r="G374" s="240">
        <f>IFERROR(__xludf.DUMMYFUNCTION("IF(REGEXMATCH(TEXT(A374, ""MMMM""), ""October|November|December""), $B$4, $B$5)"),2.4)</f>
        <v>2.4</v>
      </c>
      <c r="H374" s="301">
        <f t="shared" si="63"/>
        <v>0</v>
      </c>
      <c r="I374" s="317">
        <f t="shared" si="64"/>
        <v>0</v>
      </c>
      <c r="J374" s="317" t="str">
        <f t="shared" si="65"/>
        <v>#DIV/0!</v>
      </c>
      <c r="K374" s="317" t="str">
        <f t="shared" si="66"/>
        <v>#DIV/0!</v>
      </c>
      <c r="L374" s="318">
        <f t="shared" si="67"/>
        <v>0</v>
      </c>
      <c r="M374" s="224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</row>
    <row r="375">
      <c r="A375" s="312" t="str">
        <f t="shared" si="68"/>
        <v>December</v>
      </c>
      <c r="B375" s="314">
        <f t="shared" si="69"/>
        <v>0</v>
      </c>
      <c r="C375" s="266">
        <f t="shared" si="70"/>
        <v>0</v>
      </c>
      <c r="D375" s="314">
        <f t="shared" si="61"/>
        <v>0</v>
      </c>
      <c r="E375" s="314">
        <f t="shared" si="71"/>
        <v>100</v>
      </c>
      <c r="F375" s="316" t="str">
        <f t="shared" si="62"/>
        <v/>
      </c>
      <c r="G375" s="240">
        <f>IFERROR(__xludf.DUMMYFUNCTION("IF(REGEXMATCH(TEXT(A375, ""MMMM""), ""October|November|December""), $B$4, $B$5)"),2.4)</f>
        <v>2.4</v>
      </c>
      <c r="H375" s="301">
        <f t="shared" si="63"/>
        <v>0</v>
      </c>
      <c r="I375" s="317">
        <f t="shared" si="64"/>
        <v>0</v>
      </c>
      <c r="J375" s="317" t="str">
        <f t="shared" si="65"/>
        <v>#DIV/0!</v>
      </c>
      <c r="K375" s="317" t="str">
        <f t="shared" si="66"/>
        <v>#DIV/0!</v>
      </c>
      <c r="L375" s="318">
        <f t="shared" si="67"/>
        <v>0</v>
      </c>
      <c r="M375" s="224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</row>
    <row r="376">
      <c r="A376" s="312" t="str">
        <f t="shared" si="68"/>
        <v>January</v>
      </c>
      <c r="B376" s="314">
        <f t="shared" si="69"/>
        <v>0</v>
      </c>
      <c r="C376" s="266">
        <f t="shared" si="70"/>
        <v>0</v>
      </c>
      <c r="D376" s="314">
        <f t="shared" si="61"/>
        <v>0</v>
      </c>
      <c r="E376" s="314">
        <f t="shared" si="71"/>
        <v>100</v>
      </c>
      <c r="F376" s="316" t="str">
        <f t="shared" si="62"/>
        <v/>
      </c>
      <c r="G376" s="240">
        <f>IFERROR(__xludf.DUMMYFUNCTION("IF(REGEXMATCH(TEXT(A376, ""MMMM""), ""October|November|December""), $B$4, $B$5)"),0.78)</f>
        <v>0.78</v>
      </c>
      <c r="H376" s="301">
        <f t="shared" si="63"/>
        <v>0</v>
      </c>
      <c r="I376" s="317">
        <f t="shared" si="64"/>
        <v>0</v>
      </c>
      <c r="J376" s="317" t="str">
        <f t="shared" si="65"/>
        <v>#DIV/0!</v>
      </c>
      <c r="K376" s="317" t="str">
        <f t="shared" si="66"/>
        <v>#DIV/0!</v>
      </c>
      <c r="L376" s="318">
        <f t="shared" si="67"/>
        <v>0</v>
      </c>
      <c r="M376" s="224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</row>
    <row r="377">
      <c r="A377" s="312" t="str">
        <f t="shared" si="68"/>
        <v>February</v>
      </c>
      <c r="B377" s="314">
        <f t="shared" si="69"/>
        <v>0</v>
      </c>
      <c r="C377" s="266">
        <f t="shared" si="70"/>
        <v>0</v>
      </c>
      <c r="D377" s="314">
        <f t="shared" si="61"/>
        <v>0</v>
      </c>
      <c r="E377" s="314">
        <f t="shared" si="71"/>
        <v>100</v>
      </c>
      <c r="F377" s="316" t="str">
        <f t="shared" si="62"/>
        <v/>
      </c>
      <c r="G377" s="240">
        <f>IFERROR(__xludf.DUMMYFUNCTION("IF(REGEXMATCH(TEXT(A377, ""MMMM""), ""October|November|December""), $B$4, $B$5)"),0.78)</f>
        <v>0.78</v>
      </c>
      <c r="H377" s="301">
        <f t="shared" si="63"/>
        <v>0</v>
      </c>
      <c r="I377" s="317">
        <f t="shared" si="64"/>
        <v>0</v>
      </c>
      <c r="J377" s="317" t="str">
        <f t="shared" si="65"/>
        <v>#DIV/0!</v>
      </c>
      <c r="K377" s="317" t="str">
        <f t="shared" si="66"/>
        <v>#DIV/0!</v>
      </c>
      <c r="L377" s="318">
        <f t="shared" si="67"/>
        <v>0</v>
      </c>
      <c r="M377" s="224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</row>
    <row r="378">
      <c r="A378" s="312" t="str">
        <f t="shared" si="68"/>
        <v>March</v>
      </c>
      <c r="B378" s="314">
        <f t="shared" si="69"/>
        <v>0</v>
      </c>
      <c r="C378" s="266">
        <f t="shared" si="70"/>
        <v>0</v>
      </c>
      <c r="D378" s="314">
        <f t="shared" si="61"/>
        <v>0</v>
      </c>
      <c r="E378" s="314">
        <f t="shared" si="71"/>
        <v>100</v>
      </c>
      <c r="F378" s="316" t="str">
        <f t="shared" si="62"/>
        <v/>
      </c>
      <c r="G378" s="240">
        <f>IFERROR(__xludf.DUMMYFUNCTION("IF(REGEXMATCH(TEXT(A378, ""MMMM""), ""October|November|December""), $B$4, $B$5)"),0.78)</f>
        <v>0.78</v>
      </c>
      <c r="H378" s="301">
        <f t="shared" si="63"/>
        <v>0</v>
      </c>
      <c r="I378" s="317">
        <f t="shared" si="64"/>
        <v>0</v>
      </c>
      <c r="J378" s="317" t="str">
        <f t="shared" si="65"/>
        <v>#DIV/0!</v>
      </c>
      <c r="K378" s="317" t="str">
        <f t="shared" si="66"/>
        <v>#DIV/0!</v>
      </c>
      <c r="L378" s="318">
        <f t="shared" si="67"/>
        <v>0</v>
      </c>
      <c r="M378" s="224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</row>
    <row r="379">
      <c r="A379" s="312" t="str">
        <f t="shared" si="68"/>
        <v>April</v>
      </c>
      <c r="B379" s="314">
        <f t="shared" si="69"/>
        <v>0</v>
      </c>
      <c r="C379" s="266">
        <f t="shared" si="70"/>
        <v>0</v>
      </c>
      <c r="D379" s="314">
        <f t="shared" si="61"/>
        <v>0</v>
      </c>
      <c r="E379" s="314">
        <f t="shared" si="71"/>
        <v>100</v>
      </c>
      <c r="F379" s="316" t="str">
        <f t="shared" si="62"/>
        <v/>
      </c>
      <c r="G379" s="240">
        <f>IFERROR(__xludf.DUMMYFUNCTION("IF(REGEXMATCH(TEXT(A379, ""MMMM""), ""October|November|December""), $B$4, $B$5)"),0.78)</f>
        <v>0.78</v>
      </c>
      <c r="H379" s="301">
        <f t="shared" si="63"/>
        <v>0</v>
      </c>
      <c r="I379" s="317">
        <f t="shared" si="64"/>
        <v>0</v>
      </c>
      <c r="J379" s="317" t="str">
        <f t="shared" si="65"/>
        <v>#DIV/0!</v>
      </c>
      <c r="K379" s="317" t="str">
        <f t="shared" si="66"/>
        <v>#DIV/0!</v>
      </c>
      <c r="L379" s="318">
        <f t="shared" si="67"/>
        <v>0</v>
      </c>
      <c r="M379" s="224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</row>
    <row r="380">
      <c r="A380" s="218"/>
      <c r="B380" s="218"/>
      <c r="C380" s="321">
        <f>SUM(C260:C379)</f>
        <v>0</v>
      </c>
      <c r="D380" s="218"/>
      <c r="E380" s="218"/>
      <c r="F380" s="218"/>
      <c r="G380" s="218"/>
      <c r="H380" s="332">
        <f>SUM(H260:H379)</f>
        <v>0</v>
      </c>
      <c r="I380" s="218"/>
      <c r="J380" s="218"/>
      <c r="K380" s="333" t="str">
        <f t="shared" ref="K380:L380" si="72">SUM(K260:K379)</f>
        <v>#DIV/0!</v>
      </c>
      <c r="L380" s="332">
        <f t="shared" si="72"/>
        <v>0</v>
      </c>
      <c r="M380" s="224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</row>
    <row r="381">
      <c r="A381" s="218"/>
      <c r="B381" s="218"/>
      <c r="C381" s="218"/>
      <c r="D381" s="218"/>
      <c r="E381" s="218"/>
      <c r="F381" s="218"/>
      <c r="G381" s="218"/>
      <c r="H381" s="218"/>
      <c r="I381" s="218"/>
      <c r="J381" s="218"/>
      <c r="K381" s="218"/>
      <c r="L381" s="218"/>
      <c r="M381" s="224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</row>
    <row r="382">
      <c r="A382" s="218"/>
      <c r="B382" s="218"/>
      <c r="C382" s="218"/>
      <c r="D382" s="218"/>
      <c r="E382" s="218"/>
      <c r="F382" s="218"/>
      <c r="G382" s="218"/>
      <c r="H382" s="218"/>
      <c r="I382" s="218"/>
      <c r="J382" s="218"/>
      <c r="K382" s="223" t="str">
        <f>K380+L380+Q260</f>
        <v>#DIV/0!</v>
      </c>
      <c r="L382" s="281" t="s">
        <v>153</v>
      </c>
      <c r="M382" s="224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</row>
    <row r="383">
      <c r="A383" s="218"/>
      <c r="B383" s="218"/>
      <c r="C383" s="218"/>
      <c r="D383" s="218"/>
      <c r="E383" s="218"/>
      <c r="F383" s="218"/>
      <c r="G383" s="218"/>
      <c r="H383" s="218"/>
      <c r="I383" s="218"/>
      <c r="J383" s="227"/>
      <c r="K383" s="223"/>
      <c r="L383" s="218"/>
      <c r="M383" s="224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</row>
    <row r="384">
      <c r="A384" s="218"/>
      <c r="B384" s="218"/>
      <c r="C384" s="218"/>
      <c r="D384" s="218"/>
      <c r="E384" s="218"/>
      <c r="F384" s="218"/>
      <c r="G384" s="218"/>
      <c r="H384" s="218"/>
      <c r="I384" s="218"/>
      <c r="J384" s="227"/>
      <c r="K384" s="223"/>
      <c r="L384" s="218"/>
      <c r="M384" s="224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</row>
    <row r="385">
      <c r="A385" s="218"/>
      <c r="B385" s="218"/>
      <c r="C385" s="218"/>
      <c r="D385" s="218"/>
      <c r="E385" s="218"/>
      <c r="F385" s="218"/>
      <c r="G385" s="218"/>
      <c r="H385" s="218"/>
      <c r="I385" s="218"/>
      <c r="J385" s="227"/>
      <c r="K385" s="223"/>
      <c r="L385" s="218"/>
      <c r="M385" s="224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</row>
    <row r="386">
      <c r="A386" s="218"/>
      <c r="B386" s="218"/>
      <c r="C386" s="218"/>
      <c r="D386" s="218"/>
      <c r="E386" s="218"/>
      <c r="F386" s="218"/>
      <c r="G386" s="218"/>
      <c r="H386" s="218"/>
      <c r="I386" s="218"/>
      <c r="J386" s="227"/>
      <c r="K386" s="223"/>
      <c r="L386" s="218"/>
      <c r="M386" s="224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</row>
    <row r="387">
      <c r="A387" s="218"/>
      <c r="B387" s="218"/>
      <c r="C387" s="218"/>
      <c r="D387" s="218"/>
      <c r="E387" s="218"/>
      <c r="F387" s="218"/>
      <c r="G387" s="218"/>
      <c r="H387" s="218"/>
      <c r="I387" s="218"/>
      <c r="J387" s="227"/>
      <c r="K387" s="223"/>
      <c r="L387" s="218"/>
      <c r="M387" s="224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</row>
    <row r="388">
      <c r="A388" s="218"/>
      <c r="B388" s="218"/>
      <c r="C388" s="218"/>
      <c r="D388" s="218"/>
      <c r="E388" s="218"/>
      <c r="F388" s="218"/>
      <c r="G388" s="218"/>
      <c r="H388" s="218"/>
      <c r="I388" s="218"/>
      <c r="J388" s="227"/>
      <c r="K388" s="223"/>
      <c r="L388" s="218"/>
      <c r="M388" s="224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</row>
    <row r="389">
      <c r="A389" s="218"/>
      <c r="B389" s="218"/>
      <c r="C389" s="218"/>
      <c r="D389" s="218"/>
      <c r="E389" s="218"/>
      <c r="F389" s="218"/>
      <c r="G389" s="218"/>
      <c r="H389" s="218"/>
      <c r="I389" s="218"/>
      <c r="J389" s="227"/>
      <c r="K389" s="223"/>
      <c r="L389" s="218"/>
      <c r="M389" s="224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</row>
    <row r="390">
      <c r="A390" s="218"/>
      <c r="B390" s="218"/>
      <c r="C390" s="218"/>
      <c r="D390" s="218"/>
      <c r="E390" s="218"/>
      <c r="F390" s="218"/>
      <c r="G390" s="218"/>
      <c r="H390" s="218"/>
      <c r="I390" s="218"/>
      <c r="J390" s="227"/>
      <c r="K390" s="223"/>
      <c r="L390" s="218"/>
      <c r="M390" s="224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</row>
    <row r="391">
      <c r="A391" s="218"/>
      <c r="B391" s="218"/>
      <c r="C391" s="218"/>
      <c r="D391" s="218"/>
      <c r="E391" s="218"/>
      <c r="F391" s="218"/>
      <c r="G391" s="218"/>
      <c r="H391" s="218"/>
      <c r="I391" s="218"/>
      <c r="J391" s="227"/>
      <c r="K391" s="223"/>
      <c r="L391" s="218"/>
      <c r="M391" s="224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</row>
    <row r="392">
      <c r="A392" s="218"/>
      <c r="B392" s="218"/>
      <c r="C392" s="218"/>
      <c r="D392" s="218"/>
      <c r="E392" s="218"/>
      <c r="F392" s="218"/>
      <c r="G392" s="218"/>
      <c r="H392" s="218"/>
      <c r="I392" s="218"/>
      <c r="J392" s="227"/>
      <c r="K392" s="223"/>
      <c r="L392" s="218"/>
      <c r="M392" s="224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</row>
    <row r="393">
      <c r="A393" s="218"/>
      <c r="B393" s="218"/>
      <c r="C393" s="218"/>
      <c r="D393" s="218"/>
      <c r="E393" s="218"/>
      <c r="F393" s="218"/>
      <c r="G393" s="218"/>
      <c r="H393" s="218"/>
      <c r="I393" s="218"/>
      <c r="J393" s="227"/>
      <c r="K393" s="223"/>
      <c r="L393" s="218"/>
      <c r="M393" s="224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</row>
    <row r="394">
      <c r="A394" s="218"/>
      <c r="B394" s="218"/>
      <c r="C394" s="218"/>
      <c r="D394" s="218"/>
      <c r="E394" s="218"/>
      <c r="F394" s="218"/>
      <c r="G394" s="218"/>
      <c r="H394" s="218"/>
      <c r="I394" s="218"/>
      <c r="J394" s="227"/>
      <c r="K394" s="223"/>
      <c r="L394" s="218"/>
      <c r="M394" s="224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</row>
    <row r="395">
      <c r="A395" s="218"/>
      <c r="B395" s="218"/>
      <c r="C395" s="218"/>
      <c r="D395" s="218"/>
      <c r="E395" s="218"/>
      <c r="F395" s="218"/>
      <c r="G395" s="218"/>
      <c r="H395" s="218"/>
      <c r="I395" s="218"/>
      <c r="J395" s="227"/>
      <c r="K395" s="223"/>
      <c r="L395" s="218"/>
      <c r="M395" s="224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</row>
    <row r="396">
      <c r="A396" s="218"/>
      <c r="B396" s="218"/>
      <c r="C396" s="218"/>
      <c r="D396" s="218"/>
      <c r="E396" s="218"/>
      <c r="F396" s="218"/>
      <c r="G396" s="218"/>
      <c r="H396" s="218"/>
      <c r="I396" s="218"/>
      <c r="J396" s="227"/>
      <c r="K396" s="223"/>
      <c r="L396" s="218"/>
      <c r="M396" s="224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</row>
    <row r="397">
      <c r="A397" s="218"/>
      <c r="B397" s="218"/>
      <c r="C397" s="218"/>
      <c r="D397" s="218"/>
      <c r="E397" s="218"/>
      <c r="F397" s="218"/>
      <c r="G397" s="218"/>
      <c r="H397" s="218"/>
      <c r="I397" s="218"/>
      <c r="J397" s="227"/>
      <c r="K397" s="223"/>
      <c r="L397" s="218"/>
      <c r="M397" s="224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</row>
    <row r="398">
      <c r="A398" s="218"/>
      <c r="B398" s="218"/>
      <c r="C398" s="218"/>
      <c r="D398" s="218"/>
      <c r="E398" s="218"/>
      <c r="F398" s="218"/>
      <c r="G398" s="218"/>
      <c r="H398" s="218"/>
      <c r="I398" s="218"/>
      <c r="J398" s="227"/>
      <c r="K398" s="223"/>
      <c r="L398" s="218"/>
      <c r="M398" s="224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</row>
    <row r="399">
      <c r="A399" s="218"/>
      <c r="B399" s="218"/>
      <c r="C399" s="218"/>
      <c r="D399" s="218"/>
      <c r="E399" s="218"/>
      <c r="F399" s="218"/>
      <c r="G399" s="218"/>
      <c r="H399" s="218"/>
      <c r="I399" s="218"/>
      <c r="J399" s="227"/>
      <c r="K399" s="223"/>
      <c r="L399" s="218"/>
      <c r="M399" s="224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</row>
    <row r="400">
      <c r="A400" s="218"/>
      <c r="B400" s="218"/>
      <c r="C400" s="218"/>
      <c r="D400" s="218"/>
      <c r="E400" s="218"/>
      <c r="F400" s="218"/>
      <c r="G400" s="218"/>
      <c r="H400" s="218"/>
      <c r="I400" s="218"/>
      <c r="J400" s="227"/>
      <c r="K400" s="223"/>
      <c r="L400" s="218"/>
      <c r="M400" s="224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</row>
    <row r="401">
      <c r="A401" s="218"/>
      <c r="B401" s="218"/>
      <c r="C401" s="218"/>
      <c r="D401" s="218"/>
      <c r="E401" s="218"/>
      <c r="F401" s="218"/>
      <c r="G401" s="218"/>
      <c r="H401" s="218"/>
      <c r="I401" s="218"/>
      <c r="J401" s="227"/>
      <c r="K401" s="223"/>
      <c r="L401" s="218"/>
      <c r="M401" s="224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</row>
    <row r="402">
      <c r="A402" s="218"/>
      <c r="B402" s="218"/>
      <c r="C402" s="218"/>
      <c r="D402" s="218"/>
      <c r="E402" s="218"/>
      <c r="F402" s="218"/>
      <c r="G402" s="218"/>
      <c r="H402" s="218"/>
      <c r="I402" s="218"/>
      <c r="J402" s="227"/>
      <c r="K402" s="223"/>
      <c r="L402" s="218"/>
      <c r="M402" s="224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</row>
    <row r="403">
      <c r="A403" s="218"/>
      <c r="B403" s="218"/>
      <c r="C403" s="218"/>
      <c r="D403" s="218"/>
      <c r="E403" s="218"/>
      <c r="F403" s="218"/>
      <c r="G403" s="218"/>
      <c r="H403" s="218"/>
      <c r="I403" s="218"/>
      <c r="J403" s="227"/>
      <c r="K403" s="223"/>
      <c r="L403" s="218"/>
      <c r="M403" s="224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</row>
    <row r="404">
      <c r="A404" s="218"/>
      <c r="B404" s="218"/>
      <c r="C404" s="218"/>
      <c r="D404" s="218"/>
      <c r="E404" s="218"/>
      <c r="F404" s="218"/>
      <c r="G404" s="218"/>
      <c r="H404" s="218"/>
      <c r="I404" s="218"/>
      <c r="J404" s="227"/>
      <c r="K404" s="223"/>
      <c r="L404" s="218"/>
      <c r="M404" s="224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</row>
    <row r="405">
      <c r="A405" s="218"/>
      <c r="B405" s="218"/>
      <c r="C405" s="218"/>
      <c r="D405" s="218"/>
      <c r="E405" s="218"/>
      <c r="F405" s="218"/>
      <c r="G405" s="218"/>
      <c r="H405" s="218"/>
      <c r="I405" s="218"/>
      <c r="J405" s="227"/>
      <c r="K405" s="223"/>
      <c r="L405" s="218"/>
      <c r="M405" s="224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</row>
    <row r="406">
      <c r="A406" s="218"/>
      <c r="B406" s="218"/>
      <c r="C406" s="218"/>
      <c r="D406" s="218"/>
      <c r="E406" s="218"/>
      <c r="F406" s="218"/>
      <c r="G406" s="218"/>
      <c r="H406" s="218"/>
      <c r="I406" s="218"/>
      <c r="J406" s="227"/>
      <c r="K406" s="223"/>
      <c r="L406" s="218"/>
      <c r="M406" s="224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</row>
    <row r="407">
      <c r="A407" s="218"/>
      <c r="B407" s="218"/>
      <c r="C407" s="218"/>
      <c r="D407" s="218"/>
      <c r="E407" s="218"/>
      <c r="F407" s="218"/>
      <c r="G407" s="218"/>
      <c r="H407" s="218"/>
      <c r="I407" s="218"/>
      <c r="J407" s="227"/>
      <c r="K407" s="223"/>
      <c r="L407" s="218"/>
      <c r="M407" s="224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</row>
    <row r="408">
      <c r="A408" s="218"/>
      <c r="B408" s="218"/>
      <c r="C408" s="218"/>
      <c r="D408" s="218"/>
      <c r="E408" s="218"/>
      <c r="F408" s="218"/>
      <c r="G408" s="218"/>
      <c r="H408" s="218"/>
      <c r="I408" s="218"/>
      <c r="J408" s="227"/>
      <c r="K408" s="223"/>
      <c r="L408" s="218"/>
      <c r="M408" s="224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</row>
    <row r="409">
      <c r="A409" s="218"/>
      <c r="B409" s="218"/>
      <c r="C409" s="218"/>
      <c r="D409" s="218"/>
      <c r="E409" s="218"/>
      <c r="F409" s="218"/>
      <c r="G409" s="218"/>
      <c r="H409" s="218"/>
      <c r="I409" s="218"/>
      <c r="J409" s="227"/>
      <c r="K409" s="223"/>
      <c r="L409" s="218"/>
      <c r="M409" s="224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</row>
    <row r="410">
      <c r="A410" s="218"/>
      <c r="B410" s="218"/>
      <c r="C410" s="218"/>
      <c r="D410" s="218"/>
      <c r="E410" s="218"/>
      <c r="F410" s="218"/>
      <c r="G410" s="218"/>
      <c r="H410" s="218"/>
      <c r="I410" s="218"/>
      <c r="J410" s="227"/>
      <c r="K410" s="223"/>
      <c r="L410" s="218"/>
      <c r="M410" s="224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</row>
    <row r="411">
      <c r="A411" s="218"/>
      <c r="B411" s="218"/>
      <c r="C411" s="218"/>
      <c r="D411" s="218"/>
      <c r="E411" s="218"/>
      <c r="F411" s="218"/>
      <c r="G411" s="218"/>
      <c r="H411" s="218"/>
      <c r="I411" s="218"/>
      <c r="J411" s="227"/>
      <c r="K411" s="223"/>
      <c r="L411" s="218"/>
      <c r="M411" s="224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</row>
    <row r="412">
      <c r="A412" s="218"/>
      <c r="B412" s="218"/>
      <c r="C412" s="218"/>
      <c r="D412" s="218"/>
      <c r="E412" s="218"/>
      <c r="F412" s="218"/>
      <c r="G412" s="218"/>
      <c r="H412" s="218"/>
      <c r="I412" s="218"/>
      <c r="J412" s="227"/>
      <c r="K412" s="223"/>
      <c r="L412" s="218"/>
      <c r="M412" s="224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</row>
    <row r="413">
      <c r="A413" s="218"/>
      <c r="B413" s="218"/>
      <c r="C413" s="218"/>
      <c r="D413" s="218"/>
      <c r="E413" s="218"/>
      <c r="F413" s="218"/>
      <c r="G413" s="218"/>
      <c r="H413" s="218"/>
      <c r="I413" s="218"/>
      <c r="J413" s="227"/>
      <c r="K413" s="223"/>
      <c r="L413" s="218"/>
      <c r="M413" s="224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</row>
    <row r="414">
      <c r="A414" s="218"/>
      <c r="B414" s="218"/>
      <c r="C414" s="218"/>
      <c r="D414" s="218"/>
      <c r="E414" s="218"/>
      <c r="F414" s="218"/>
      <c r="G414" s="218"/>
      <c r="H414" s="218"/>
      <c r="I414" s="218"/>
      <c r="J414" s="227"/>
      <c r="K414" s="223"/>
      <c r="L414" s="218"/>
      <c r="M414" s="224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</row>
    <row r="415">
      <c r="A415" s="218"/>
      <c r="B415" s="218"/>
      <c r="C415" s="218"/>
      <c r="D415" s="218"/>
      <c r="E415" s="218"/>
      <c r="F415" s="218"/>
      <c r="G415" s="218"/>
      <c r="H415" s="218"/>
      <c r="I415" s="218"/>
      <c r="J415" s="227"/>
      <c r="K415" s="223"/>
      <c r="L415" s="218"/>
      <c r="M415" s="224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</row>
    <row r="416">
      <c r="A416" s="218"/>
      <c r="B416" s="218"/>
      <c r="C416" s="218"/>
      <c r="D416" s="218"/>
      <c r="E416" s="218"/>
      <c r="F416" s="218"/>
      <c r="G416" s="218"/>
      <c r="H416" s="218"/>
      <c r="I416" s="218"/>
      <c r="J416" s="227"/>
      <c r="K416" s="223"/>
      <c r="L416" s="218"/>
      <c r="M416" s="224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</row>
    <row r="417">
      <c r="A417" s="218"/>
      <c r="B417" s="218"/>
      <c r="C417" s="218"/>
      <c r="D417" s="218"/>
      <c r="E417" s="218"/>
      <c r="F417" s="218"/>
      <c r="G417" s="218"/>
      <c r="H417" s="218"/>
      <c r="I417" s="218"/>
      <c r="J417" s="227"/>
      <c r="K417" s="223"/>
      <c r="L417" s="218"/>
      <c r="M417" s="224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</row>
    <row r="418">
      <c r="A418" s="218"/>
      <c r="B418" s="218"/>
      <c r="C418" s="218"/>
      <c r="D418" s="218"/>
      <c r="E418" s="218"/>
      <c r="F418" s="218"/>
      <c r="G418" s="218"/>
      <c r="H418" s="218"/>
      <c r="I418" s="218"/>
      <c r="J418" s="227"/>
      <c r="K418" s="223"/>
      <c r="L418" s="218"/>
      <c r="M418" s="224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</row>
    <row r="419">
      <c r="A419" s="218"/>
      <c r="B419" s="218"/>
      <c r="C419" s="218"/>
      <c r="D419" s="218"/>
      <c r="E419" s="218"/>
      <c r="F419" s="218"/>
      <c r="G419" s="218"/>
      <c r="H419" s="218"/>
      <c r="I419" s="218"/>
      <c r="J419" s="227"/>
      <c r="K419" s="223"/>
      <c r="L419" s="218"/>
      <c r="M419" s="224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</row>
    <row r="420">
      <c r="A420" s="218"/>
      <c r="B420" s="218"/>
      <c r="C420" s="218"/>
      <c r="D420" s="218"/>
      <c r="E420" s="218"/>
      <c r="F420" s="218"/>
      <c r="G420" s="218"/>
      <c r="H420" s="218"/>
      <c r="I420" s="218"/>
      <c r="J420" s="227"/>
      <c r="K420" s="223"/>
      <c r="L420" s="218"/>
      <c r="M420" s="224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</row>
    <row r="421">
      <c r="A421" s="218"/>
      <c r="B421" s="218"/>
      <c r="C421" s="218"/>
      <c r="D421" s="218"/>
      <c r="E421" s="218"/>
      <c r="F421" s="218"/>
      <c r="G421" s="218"/>
      <c r="H421" s="218"/>
      <c r="I421" s="218"/>
      <c r="J421" s="227"/>
      <c r="K421" s="223"/>
      <c r="L421" s="218"/>
      <c r="M421" s="224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</row>
    <row r="422">
      <c r="A422" s="218"/>
      <c r="B422" s="218"/>
      <c r="C422" s="218"/>
      <c r="D422" s="218"/>
      <c r="E422" s="218"/>
      <c r="F422" s="218"/>
      <c r="G422" s="218"/>
      <c r="H422" s="218"/>
      <c r="I422" s="218"/>
      <c r="J422" s="227"/>
      <c r="K422" s="223"/>
      <c r="L422" s="218"/>
      <c r="M422" s="224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</row>
    <row r="423">
      <c r="A423" s="218"/>
      <c r="B423" s="218"/>
      <c r="C423" s="218"/>
      <c r="D423" s="218"/>
      <c r="E423" s="218"/>
      <c r="F423" s="218"/>
      <c r="G423" s="218"/>
      <c r="H423" s="218"/>
      <c r="I423" s="218"/>
      <c r="J423" s="227"/>
      <c r="K423" s="223"/>
      <c r="L423" s="218"/>
      <c r="M423" s="224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</row>
    <row r="424">
      <c r="A424" s="218"/>
      <c r="B424" s="218"/>
      <c r="C424" s="218"/>
      <c r="D424" s="218"/>
      <c r="E424" s="218"/>
      <c r="F424" s="218"/>
      <c r="G424" s="218"/>
      <c r="H424" s="218"/>
      <c r="I424" s="218"/>
      <c r="J424" s="227"/>
      <c r="K424" s="223"/>
      <c r="L424" s="218"/>
      <c r="M424" s="224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</row>
    <row r="425">
      <c r="A425" s="218"/>
      <c r="B425" s="218"/>
      <c r="C425" s="218"/>
      <c r="D425" s="218"/>
      <c r="E425" s="218"/>
      <c r="F425" s="218"/>
      <c r="G425" s="218"/>
      <c r="H425" s="218"/>
      <c r="I425" s="218"/>
      <c r="J425" s="227"/>
      <c r="K425" s="223"/>
      <c r="L425" s="218"/>
      <c r="M425" s="224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</row>
    <row r="426">
      <c r="A426" s="218"/>
      <c r="B426" s="218"/>
      <c r="C426" s="218"/>
      <c r="D426" s="218"/>
      <c r="E426" s="218"/>
      <c r="F426" s="218"/>
      <c r="G426" s="218"/>
      <c r="H426" s="218"/>
      <c r="I426" s="218"/>
      <c r="J426" s="227"/>
      <c r="K426" s="223"/>
      <c r="L426" s="218"/>
      <c r="M426" s="224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</row>
    <row r="427">
      <c r="A427" s="218"/>
      <c r="B427" s="218"/>
      <c r="C427" s="218"/>
      <c r="D427" s="218"/>
      <c r="E427" s="218"/>
      <c r="F427" s="218"/>
      <c r="G427" s="218"/>
      <c r="H427" s="218"/>
      <c r="I427" s="218"/>
      <c r="J427" s="227"/>
      <c r="K427" s="223"/>
      <c r="L427" s="218"/>
      <c r="M427" s="224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</row>
    <row r="428">
      <c r="A428" s="218"/>
      <c r="B428" s="218"/>
      <c r="C428" s="218"/>
      <c r="D428" s="218"/>
      <c r="E428" s="218"/>
      <c r="F428" s="218"/>
      <c r="G428" s="218"/>
      <c r="H428" s="218"/>
      <c r="I428" s="218"/>
      <c r="J428" s="227"/>
      <c r="K428" s="223"/>
      <c r="L428" s="218"/>
      <c r="M428" s="224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</row>
    <row r="429">
      <c r="A429" s="218"/>
      <c r="B429" s="218"/>
      <c r="C429" s="218"/>
      <c r="D429" s="218"/>
      <c r="E429" s="218"/>
      <c r="F429" s="218"/>
      <c r="G429" s="218"/>
      <c r="H429" s="218"/>
      <c r="I429" s="218"/>
      <c r="J429" s="227"/>
      <c r="K429" s="223"/>
      <c r="L429" s="218"/>
      <c r="M429" s="224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</row>
    <row r="430">
      <c r="A430" s="218"/>
      <c r="B430" s="218"/>
      <c r="C430" s="218"/>
      <c r="D430" s="218"/>
      <c r="E430" s="218"/>
      <c r="F430" s="218"/>
      <c r="G430" s="218"/>
      <c r="H430" s="218"/>
      <c r="I430" s="218"/>
      <c r="J430" s="227"/>
      <c r="K430" s="223"/>
      <c r="L430" s="218"/>
      <c r="M430" s="224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</row>
    <row r="431">
      <c r="A431" s="218"/>
      <c r="B431" s="218"/>
      <c r="C431" s="218"/>
      <c r="D431" s="218"/>
      <c r="E431" s="218"/>
      <c r="F431" s="218"/>
      <c r="G431" s="218"/>
      <c r="H431" s="218"/>
      <c r="I431" s="218"/>
      <c r="J431" s="227"/>
      <c r="K431" s="223"/>
      <c r="L431" s="218"/>
      <c r="M431" s="224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</row>
    <row r="432">
      <c r="A432" s="218"/>
      <c r="B432" s="218"/>
      <c r="C432" s="218"/>
      <c r="D432" s="218"/>
      <c r="E432" s="218"/>
      <c r="F432" s="218"/>
      <c r="G432" s="218"/>
      <c r="H432" s="218"/>
      <c r="I432" s="218"/>
      <c r="J432" s="227"/>
      <c r="K432" s="223"/>
      <c r="L432" s="218"/>
      <c r="M432" s="224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</row>
    <row r="433">
      <c r="A433" s="218"/>
      <c r="B433" s="218"/>
      <c r="C433" s="218"/>
      <c r="D433" s="218"/>
      <c r="E433" s="218"/>
      <c r="F433" s="218"/>
      <c r="G433" s="218"/>
      <c r="H433" s="218"/>
      <c r="I433" s="218"/>
      <c r="J433" s="227"/>
      <c r="K433" s="223"/>
      <c r="L433" s="218"/>
      <c r="M433" s="224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</row>
    <row r="434">
      <c r="A434" s="218"/>
      <c r="B434" s="218"/>
      <c r="C434" s="218"/>
      <c r="D434" s="218"/>
      <c r="E434" s="218"/>
      <c r="F434" s="218"/>
      <c r="G434" s="218"/>
      <c r="H434" s="218"/>
      <c r="I434" s="218"/>
      <c r="J434" s="227"/>
      <c r="K434" s="223"/>
      <c r="L434" s="218"/>
      <c r="M434" s="224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</row>
    <row r="435">
      <c r="A435" s="218"/>
      <c r="B435" s="218"/>
      <c r="C435" s="218"/>
      <c r="D435" s="218"/>
      <c r="E435" s="218"/>
      <c r="F435" s="218"/>
      <c r="G435" s="218"/>
      <c r="H435" s="218"/>
      <c r="I435" s="218"/>
      <c r="J435" s="227"/>
      <c r="K435" s="223"/>
      <c r="L435" s="218"/>
      <c r="M435" s="224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</row>
    <row r="436">
      <c r="A436" s="218"/>
      <c r="B436" s="218"/>
      <c r="C436" s="218"/>
      <c r="D436" s="218"/>
      <c r="E436" s="218"/>
      <c r="F436" s="218"/>
      <c r="G436" s="218"/>
      <c r="H436" s="218"/>
      <c r="I436" s="218"/>
      <c r="J436" s="227"/>
      <c r="K436" s="223"/>
      <c r="L436" s="218"/>
      <c r="M436" s="224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</row>
    <row r="437">
      <c r="A437" s="218"/>
      <c r="B437" s="218"/>
      <c r="C437" s="218"/>
      <c r="D437" s="218"/>
      <c r="E437" s="218"/>
      <c r="F437" s="218"/>
      <c r="G437" s="218"/>
      <c r="H437" s="218"/>
      <c r="I437" s="218"/>
      <c r="J437" s="227"/>
      <c r="K437" s="223"/>
      <c r="L437" s="218"/>
      <c r="M437" s="224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</row>
    <row r="438">
      <c r="A438" s="218"/>
      <c r="B438" s="218"/>
      <c r="C438" s="218"/>
      <c r="D438" s="218"/>
      <c r="E438" s="218"/>
      <c r="F438" s="218"/>
      <c r="G438" s="218"/>
      <c r="H438" s="218"/>
      <c r="I438" s="218"/>
      <c r="J438" s="227"/>
      <c r="K438" s="223"/>
      <c r="L438" s="218"/>
      <c r="M438" s="224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</row>
    <row r="439">
      <c r="A439" s="218"/>
      <c r="B439" s="218"/>
      <c r="C439" s="218"/>
      <c r="D439" s="218"/>
      <c r="E439" s="218"/>
      <c r="F439" s="218"/>
      <c r="G439" s="218"/>
      <c r="H439" s="218"/>
      <c r="I439" s="218"/>
      <c r="J439" s="227"/>
      <c r="K439" s="223"/>
      <c r="L439" s="218"/>
      <c r="M439" s="224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</row>
    <row r="440">
      <c r="A440" s="218"/>
      <c r="B440" s="218"/>
      <c r="C440" s="218"/>
      <c r="D440" s="218"/>
      <c r="E440" s="218"/>
      <c r="F440" s="218"/>
      <c r="G440" s="218"/>
      <c r="H440" s="218"/>
      <c r="I440" s="218"/>
      <c r="J440" s="227"/>
      <c r="K440" s="223"/>
      <c r="L440" s="218"/>
      <c r="M440" s="224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</row>
    <row r="441">
      <c r="A441" s="218"/>
      <c r="B441" s="218"/>
      <c r="C441" s="218"/>
      <c r="D441" s="218"/>
      <c r="E441" s="218"/>
      <c r="F441" s="218"/>
      <c r="G441" s="218"/>
      <c r="H441" s="218"/>
      <c r="I441" s="218"/>
      <c r="J441" s="227"/>
      <c r="K441" s="223"/>
      <c r="L441" s="218"/>
      <c r="M441" s="224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</row>
    <row r="442">
      <c r="A442" s="218"/>
      <c r="B442" s="218"/>
      <c r="C442" s="218"/>
      <c r="D442" s="218"/>
      <c r="E442" s="218"/>
      <c r="F442" s="218"/>
      <c r="G442" s="218"/>
      <c r="H442" s="218"/>
      <c r="I442" s="218"/>
      <c r="J442" s="227"/>
      <c r="K442" s="223"/>
      <c r="L442" s="218"/>
      <c r="M442" s="224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</row>
    <row r="443">
      <c r="A443" s="218"/>
      <c r="B443" s="218"/>
      <c r="C443" s="218"/>
      <c r="D443" s="218"/>
      <c r="E443" s="218"/>
      <c r="F443" s="218"/>
      <c r="G443" s="218"/>
      <c r="H443" s="218"/>
      <c r="I443" s="218"/>
      <c r="J443" s="227"/>
      <c r="K443" s="223"/>
      <c r="L443" s="218"/>
      <c r="M443" s="224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</row>
    <row r="444">
      <c r="A444" s="218"/>
      <c r="B444" s="218"/>
      <c r="C444" s="218"/>
      <c r="D444" s="218"/>
      <c r="E444" s="218"/>
      <c r="F444" s="218"/>
      <c r="G444" s="218"/>
      <c r="H444" s="218"/>
      <c r="I444" s="218"/>
      <c r="J444" s="227"/>
      <c r="K444" s="223"/>
      <c r="L444" s="218"/>
      <c r="M444" s="224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</row>
    <row r="445">
      <c r="A445" s="218"/>
      <c r="B445" s="218"/>
      <c r="C445" s="218"/>
      <c r="D445" s="218"/>
      <c r="E445" s="218"/>
      <c r="F445" s="218"/>
      <c r="G445" s="218"/>
      <c r="H445" s="218"/>
      <c r="I445" s="218"/>
      <c r="J445" s="227"/>
      <c r="K445" s="223"/>
      <c r="L445" s="218"/>
      <c r="M445" s="224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</row>
    <row r="446">
      <c r="A446" s="218"/>
      <c r="B446" s="218"/>
      <c r="C446" s="218"/>
      <c r="D446" s="218"/>
      <c r="E446" s="218"/>
      <c r="F446" s="218"/>
      <c r="G446" s="218"/>
      <c r="H446" s="218"/>
      <c r="I446" s="218"/>
      <c r="J446" s="227"/>
      <c r="K446" s="223"/>
      <c r="L446" s="218"/>
      <c r="M446" s="224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</row>
    <row r="447">
      <c r="A447" s="218"/>
      <c r="B447" s="218"/>
      <c r="C447" s="218"/>
      <c r="D447" s="218"/>
      <c r="E447" s="218"/>
      <c r="F447" s="218"/>
      <c r="G447" s="218"/>
      <c r="H447" s="218"/>
      <c r="I447" s="218"/>
      <c r="J447" s="227"/>
      <c r="K447" s="223"/>
      <c r="L447" s="218"/>
      <c r="M447" s="224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</row>
    <row r="448">
      <c r="A448" s="218"/>
      <c r="B448" s="218"/>
      <c r="C448" s="218"/>
      <c r="D448" s="218"/>
      <c r="E448" s="218"/>
      <c r="F448" s="218"/>
      <c r="G448" s="218"/>
      <c r="H448" s="218"/>
      <c r="I448" s="218"/>
      <c r="J448" s="227"/>
      <c r="K448" s="223"/>
      <c r="L448" s="218"/>
      <c r="M448" s="224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</row>
    <row r="449">
      <c r="A449" s="218"/>
      <c r="B449" s="218"/>
      <c r="C449" s="218"/>
      <c r="D449" s="218"/>
      <c r="E449" s="218"/>
      <c r="F449" s="218"/>
      <c r="G449" s="218"/>
      <c r="H449" s="218"/>
      <c r="I449" s="218"/>
      <c r="J449" s="227"/>
      <c r="K449" s="223"/>
      <c r="L449" s="218"/>
      <c r="M449" s="224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</row>
    <row r="450">
      <c r="A450" s="218"/>
      <c r="B450" s="218"/>
      <c r="C450" s="218"/>
      <c r="D450" s="218"/>
      <c r="E450" s="218"/>
      <c r="F450" s="218"/>
      <c r="G450" s="218"/>
      <c r="H450" s="218"/>
      <c r="I450" s="218"/>
      <c r="J450" s="227"/>
      <c r="K450" s="223"/>
      <c r="L450" s="218"/>
      <c r="M450" s="224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</row>
    <row r="451">
      <c r="A451" s="218"/>
      <c r="B451" s="218"/>
      <c r="C451" s="218"/>
      <c r="D451" s="218"/>
      <c r="E451" s="218"/>
      <c r="F451" s="218"/>
      <c r="G451" s="218"/>
      <c r="H451" s="218"/>
      <c r="I451" s="218"/>
      <c r="J451" s="227"/>
      <c r="K451" s="223"/>
      <c r="L451" s="218"/>
      <c r="M451" s="224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</row>
    <row r="452">
      <c r="A452" s="218"/>
      <c r="B452" s="218"/>
      <c r="C452" s="218"/>
      <c r="D452" s="218"/>
      <c r="E452" s="218"/>
      <c r="F452" s="218"/>
      <c r="G452" s="218"/>
      <c r="H452" s="218"/>
      <c r="I452" s="218"/>
      <c r="J452" s="227"/>
      <c r="K452" s="223"/>
      <c r="L452" s="218"/>
      <c r="M452" s="224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</row>
    <row r="453">
      <c r="A453" s="218"/>
      <c r="B453" s="218"/>
      <c r="C453" s="218"/>
      <c r="D453" s="218"/>
      <c r="E453" s="218"/>
      <c r="F453" s="218"/>
      <c r="G453" s="218"/>
      <c r="H453" s="218"/>
      <c r="I453" s="218"/>
      <c r="J453" s="227"/>
      <c r="K453" s="223"/>
      <c r="L453" s="218"/>
      <c r="M453" s="224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</row>
    <row r="454">
      <c r="A454" s="218"/>
      <c r="B454" s="218"/>
      <c r="C454" s="218"/>
      <c r="D454" s="218"/>
      <c r="E454" s="218"/>
      <c r="F454" s="218"/>
      <c r="G454" s="218"/>
      <c r="H454" s="218"/>
      <c r="I454" s="218"/>
      <c r="J454" s="227"/>
      <c r="K454" s="223"/>
      <c r="L454" s="218"/>
      <c r="M454" s="224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</row>
    <row r="455">
      <c r="A455" s="218"/>
      <c r="B455" s="218"/>
      <c r="C455" s="218"/>
      <c r="D455" s="218"/>
      <c r="E455" s="218"/>
      <c r="F455" s="218"/>
      <c r="G455" s="218"/>
      <c r="H455" s="218"/>
      <c r="I455" s="218"/>
      <c r="J455" s="227"/>
      <c r="K455" s="223"/>
      <c r="L455" s="218"/>
      <c r="M455" s="224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</row>
    <row r="456">
      <c r="A456" s="218"/>
      <c r="B456" s="218"/>
      <c r="C456" s="218"/>
      <c r="D456" s="218"/>
      <c r="E456" s="218"/>
      <c r="F456" s="218"/>
      <c r="G456" s="218"/>
      <c r="H456" s="218"/>
      <c r="I456" s="218"/>
      <c r="J456" s="227"/>
      <c r="K456" s="223"/>
      <c r="L456" s="218"/>
      <c r="M456" s="224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</row>
    <row r="457">
      <c r="A457" s="218"/>
      <c r="B457" s="218"/>
      <c r="C457" s="218"/>
      <c r="D457" s="218"/>
      <c r="E457" s="218"/>
      <c r="F457" s="218"/>
      <c r="G457" s="218"/>
      <c r="H457" s="218"/>
      <c r="I457" s="218"/>
      <c r="J457" s="227"/>
      <c r="K457" s="223"/>
      <c r="L457" s="218"/>
      <c r="M457" s="224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</row>
    <row r="458">
      <c r="A458" s="218"/>
      <c r="B458" s="218"/>
      <c r="C458" s="218"/>
      <c r="D458" s="218"/>
      <c r="E458" s="218"/>
      <c r="F458" s="218"/>
      <c r="G458" s="218"/>
      <c r="H458" s="218"/>
      <c r="I458" s="218"/>
      <c r="J458" s="227"/>
      <c r="K458" s="223"/>
      <c r="L458" s="218"/>
      <c r="M458" s="224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</row>
    <row r="459">
      <c r="A459" s="218"/>
      <c r="B459" s="218"/>
      <c r="C459" s="218"/>
      <c r="D459" s="218"/>
      <c r="E459" s="218"/>
      <c r="F459" s="218"/>
      <c r="G459" s="218"/>
      <c r="H459" s="218"/>
      <c r="I459" s="218"/>
      <c r="J459" s="227"/>
      <c r="K459" s="223"/>
      <c r="L459" s="218"/>
      <c r="M459" s="224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</row>
    <row r="460">
      <c r="A460" s="218"/>
      <c r="B460" s="218"/>
      <c r="C460" s="218"/>
      <c r="D460" s="218"/>
      <c r="E460" s="218"/>
      <c r="F460" s="218"/>
      <c r="G460" s="218"/>
      <c r="H460" s="218"/>
      <c r="I460" s="218"/>
      <c r="J460" s="227"/>
      <c r="K460" s="223"/>
      <c r="L460" s="218"/>
      <c r="M460" s="224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</row>
    <row r="461">
      <c r="A461" s="218"/>
      <c r="B461" s="218"/>
      <c r="C461" s="218"/>
      <c r="D461" s="218"/>
      <c r="E461" s="218"/>
      <c r="F461" s="218"/>
      <c r="G461" s="218"/>
      <c r="H461" s="218"/>
      <c r="I461" s="218"/>
      <c r="J461" s="227"/>
      <c r="K461" s="223"/>
      <c r="L461" s="218"/>
      <c r="M461" s="224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</row>
    <row r="462">
      <c r="A462" s="218"/>
      <c r="B462" s="218"/>
      <c r="C462" s="218"/>
      <c r="D462" s="218"/>
      <c r="E462" s="218"/>
      <c r="F462" s="218"/>
      <c r="G462" s="218"/>
      <c r="H462" s="218"/>
      <c r="I462" s="218"/>
      <c r="J462" s="227"/>
      <c r="K462" s="223"/>
      <c r="L462" s="218"/>
      <c r="M462" s="224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</row>
    <row r="463">
      <c r="A463" s="218"/>
      <c r="B463" s="218"/>
      <c r="C463" s="218"/>
      <c r="D463" s="218"/>
      <c r="E463" s="218"/>
      <c r="F463" s="218"/>
      <c r="G463" s="218"/>
      <c r="H463" s="218"/>
      <c r="I463" s="218"/>
      <c r="J463" s="227"/>
      <c r="K463" s="223"/>
      <c r="L463" s="218"/>
      <c r="M463" s="224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</row>
    <row r="464">
      <c r="A464" s="218"/>
      <c r="B464" s="218"/>
      <c r="C464" s="218"/>
      <c r="D464" s="218"/>
      <c r="E464" s="218"/>
      <c r="F464" s="218"/>
      <c r="G464" s="218"/>
      <c r="H464" s="218"/>
      <c r="I464" s="218"/>
      <c r="J464" s="227"/>
      <c r="K464" s="223"/>
      <c r="L464" s="218"/>
      <c r="M464" s="224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</row>
    <row r="465">
      <c r="A465" s="218"/>
      <c r="B465" s="218"/>
      <c r="C465" s="218"/>
      <c r="D465" s="218"/>
      <c r="E465" s="218"/>
      <c r="F465" s="218"/>
      <c r="G465" s="218"/>
      <c r="H465" s="218"/>
      <c r="I465" s="218"/>
      <c r="J465" s="227"/>
      <c r="K465" s="223"/>
      <c r="L465" s="218"/>
      <c r="M465" s="224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</row>
    <row r="466">
      <c r="A466" s="218"/>
      <c r="B466" s="218"/>
      <c r="C466" s="218"/>
      <c r="D466" s="218"/>
      <c r="E466" s="218"/>
      <c r="F466" s="218"/>
      <c r="G466" s="218"/>
      <c r="H466" s="218"/>
      <c r="I466" s="218"/>
      <c r="J466" s="227"/>
      <c r="K466" s="223"/>
      <c r="L466" s="218"/>
      <c r="M466" s="224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</row>
    <row r="467">
      <c r="A467" s="218"/>
      <c r="B467" s="218"/>
      <c r="C467" s="218"/>
      <c r="D467" s="218"/>
      <c r="E467" s="218"/>
      <c r="F467" s="218"/>
      <c r="G467" s="218"/>
      <c r="H467" s="218"/>
      <c r="I467" s="218"/>
      <c r="J467" s="227"/>
      <c r="K467" s="223"/>
      <c r="L467" s="218"/>
      <c r="M467" s="224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</row>
    <row r="468">
      <c r="A468" s="218"/>
      <c r="B468" s="218"/>
      <c r="C468" s="218"/>
      <c r="D468" s="218"/>
      <c r="E468" s="218"/>
      <c r="F468" s="218"/>
      <c r="G468" s="218"/>
      <c r="H468" s="218"/>
      <c r="I468" s="218"/>
      <c r="J468" s="227"/>
      <c r="K468" s="223"/>
      <c r="L468" s="218"/>
      <c r="M468" s="224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</row>
    <row r="469">
      <c r="A469" s="218"/>
      <c r="B469" s="218"/>
      <c r="C469" s="218"/>
      <c r="D469" s="218"/>
      <c r="E469" s="218"/>
      <c r="F469" s="218"/>
      <c r="G469" s="218"/>
      <c r="H469" s="218"/>
      <c r="I469" s="218"/>
      <c r="J469" s="227"/>
      <c r="K469" s="223"/>
      <c r="L469" s="218"/>
      <c r="M469" s="224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</row>
    <row r="470">
      <c r="A470" s="218"/>
      <c r="B470" s="218"/>
      <c r="C470" s="218"/>
      <c r="D470" s="218"/>
      <c r="E470" s="218"/>
      <c r="F470" s="218"/>
      <c r="G470" s="218"/>
      <c r="H470" s="218"/>
      <c r="I470" s="218"/>
      <c r="J470" s="227"/>
      <c r="K470" s="223"/>
      <c r="L470" s="218"/>
      <c r="M470" s="224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</row>
    <row r="471">
      <c r="A471" s="218"/>
      <c r="B471" s="218"/>
      <c r="C471" s="218"/>
      <c r="D471" s="218"/>
      <c r="E471" s="218"/>
      <c r="F471" s="218"/>
      <c r="G471" s="218"/>
      <c r="H471" s="218"/>
      <c r="I471" s="218"/>
      <c r="J471" s="227"/>
      <c r="K471" s="223"/>
      <c r="L471" s="218"/>
      <c r="M471" s="224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</row>
    <row r="472">
      <c r="A472" s="218"/>
      <c r="B472" s="218"/>
      <c r="C472" s="218"/>
      <c r="D472" s="218"/>
      <c r="E472" s="218"/>
      <c r="F472" s="218"/>
      <c r="G472" s="218"/>
      <c r="H472" s="218"/>
      <c r="I472" s="218"/>
      <c r="J472" s="227"/>
      <c r="K472" s="223"/>
      <c r="L472" s="218"/>
      <c r="M472" s="224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</row>
    <row r="473">
      <c r="A473" s="218"/>
      <c r="B473" s="218"/>
      <c r="C473" s="218"/>
      <c r="D473" s="218"/>
      <c r="E473" s="218"/>
      <c r="F473" s="218"/>
      <c r="G473" s="218"/>
      <c r="H473" s="218"/>
      <c r="I473" s="218"/>
      <c r="J473" s="227"/>
      <c r="K473" s="223"/>
      <c r="L473" s="218"/>
      <c r="M473" s="224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</row>
    <row r="474">
      <c r="A474" s="218"/>
      <c r="B474" s="218"/>
      <c r="C474" s="218"/>
      <c r="D474" s="218"/>
      <c r="E474" s="218"/>
      <c r="F474" s="218"/>
      <c r="G474" s="218"/>
      <c r="H474" s="218"/>
      <c r="I474" s="218"/>
      <c r="J474" s="227"/>
      <c r="K474" s="223"/>
      <c r="L474" s="218"/>
      <c r="M474" s="224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</row>
    <row r="475">
      <c r="A475" s="218"/>
      <c r="B475" s="218"/>
      <c r="C475" s="218"/>
      <c r="D475" s="218"/>
      <c r="E475" s="218"/>
      <c r="F475" s="218"/>
      <c r="G475" s="218"/>
      <c r="H475" s="218"/>
      <c r="I475" s="218"/>
      <c r="J475" s="227"/>
      <c r="K475" s="223"/>
      <c r="L475" s="218"/>
      <c r="M475" s="224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</row>
    <row r="476">
      <c r="A476" s="218"/>
      <c r="B476" s="218"/>
      <c r="C476" s="218"/>
      <c r="D476" s="218"/>
      <c r="E476" s="218"/>
      <c r="F476" s="218"/>
      <c r="G476" s="218"/>
      <c r="H476" s="218"/>
      <c r="I476" s="218"/>
      <c r="J476" s="227"/>
      <c r="K476" s="223"/>
      <c r="L476" s="218"/>
      <c r="M476" s="224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</row>
    <row r="477">
      <c r="A477" s="218"/>
      <c r="B477" s="218"/>
      <c r="C477" s="218"/>
      <c r="D477" s="218"/>
      <c r="E477" s="218"/>
      <c r="F477" s="218"/>
      <c r="G477" s="218"/>
      <c r="H477" s="218"/>
      <c r="I477" s="218"/>
      <c r="J477" s="227"/>
      <c r="K477" s="223"/>
      <c r="L477" s="218"/>
      <c r="M477" s="224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</row>
    <row r="478">
      <c r="A478" s="218"/>
      <c r="B478" s="218"/>
      <c r="C478" s="218"/>
      <c r="D478" s="218"/>
      <c r="E478" s="218"/>
      <c r="F478" s="218"/>
      <c r="G478" s="218"/>
      <c r="H478" s="218"/>
      <c r="I478" s="218"/>
      <c r="J478" s="227"/>
      <c r="K478" s="223"/>
      <c r="L478" s="218"/>
      <c r="M478" s="224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</row>
    <row r="479">
      <c r="A479" s="218"/>
      <c r="B479" s="218"/>
      <c r="C479" s="218"/>
      <c r="D479" s="218"/>
      <c r="E479" s="218"/>
      <c r="F479" s="218"/>
      <c r="G479" s="218"/>
      <c r="H479" s="218"/>
      <c r="I479" s="218"/>
      <c r="J479" s="227"/>
      <c r="K479" s="223"/>
      <c r="L479" s="218"/>
      <c r="M479" s="224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</row>
    <row r="480">
      <c r="A480" s="218"/>
      <c r="B480" s="218"/>
      <c r="C480" s="218"/>
      <c r="D480" s="218"/>
      <c r="E480" s="218"/>
      <c r="F480" s="218"/>
      <c r="G480" s="218"/>
      <c r="H480" s="218"/>
      <c r="I480" s="218"/>
      <c r="J480" s="227"/>
      <c r="K480" s="223"/>
      <c r="L480" s="218"/>
      <c r="M480" s="224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</row>
    <row r="481">
      <c r="A481" s="218"/>
      <c r="B481" s="218"/>
      <c r="C481" s="218"/>
      <c r="D481" s="218"/>
      <c r="E481" s="218"/>
      <c r="F481" s="218"/>
      <c r="G481" s="218"/>
      <c r="H481" s="218"/>
      <c r="I481" s="218"/>
      <c r="J481" s="227"/>
      <c r="K481" s="223"/>
      <c r="L481" s="218"/>
      <c r="M481" s="224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</row>
    <row r="482">
      <c r="A482" s="218"/>
      <c r="B482" s="218"/>
      <c r="C482" s="218"/>
      <c r="D482" s="218"/>
      <c r="E482" s="218"/>
      <c r="F482" s="218"/>
      <c r="G482" s="218"/>
      <c r="H482" s="218"/>
      <c r="I482" s="218"/>
      <c r="J482" s="227"/>
      <c r="K482" s="223"/>
      <c r="L482" s="218"/>
      <c r="M482" s="224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</row>
    <row r="483">
      <c r="A483" s="218"/>
      <c r="B483" s="218"/>
      <c r="C483" s="218"/>
      <c r="D483" s="218"/>
      <c r="E483" s="218"/>
      <c r="F483" s="218"/>
      <c r="G483" s="218"/>
      <c r="H483" s="218"/>
      <c r="I483" s="218"/>
      <c r="J483" s="227"/>
      <c r="K483" s="223"/>
      <c r="L483" s="218"/>
      <c r="M483" s="224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</row>
    <row r="484">
      <c r="A484" s="218"/>
      <c r="B484" s="218"/>
      <c r="C484" s="218"/>
      <c r="D484" s="218"/>
      <c r="E484" s="218"/>
      <c r="F484" s="218"/>
      <c r="G484" s="218"/>
      <c r="H484" s="218"/>
      <c r="I484" s="218"/>
      <c r="J484" s="227"/>
      <c r="K484" s="223"/>
      <c r="L484" s="218"/>
      <c r="M484" s="224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</row>
    <row r="485">
      <c r="A485" s="218"/>
      <c r="B485" s="218"/>
      <c r="C485" s="218"/>
      <c r="D485" s="218"/>
      <c r="E485" s="218"/>
      <c r="F485" s="218"/>
      <c r="G485" s="218"/>
      <c r="H485" s="218"/>
      <c r="I485" s="218"/>
      <c r="J485" s="227"/>
      <c r="K485" s="223"/>
      <c r="L485" s="218"/>
      <c r="M485" s="224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</row>
    <row r="486">
      <c r="A486" s="218"/>
      <c r="B486" s="218"/>
      <c r="C486" s="218"/>
      <c r="D486" s="218"/>
      <c r="E486" s="218"/>
      <c r="F486" s="218"/>
      <c r="G486" s="218"/>
      <c r="H486" s="218"/>
      <c r="I486" s="218"/>
      <c r="J486" s="227"/>
      <c r="K486" s="223"/>
      <c r="L486" s="218"/>
      <c r="M486" s="224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</row>
    <row r="487">
      <c r="A487" s="218"/>
      <c r="B487" s="218"/>
      <c r="C487" s="218"/>
      <c r="D487" s="218"/>
      <c r="E487" s="218"/>
      <c r="F487" s="218"/>
      <c r="G487" s="218"/>
      <c r="H487" s="218"/>
      <c r="I487" s="218"/>
      <c r="J487" s="227"/>
      <c r="K487" s="223"/>
      <c r="L487" s="218"/>
      <c r="M487" s="224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</row>
    <row r="488">
      <c r="A488" s="218"/>
      <c r="B488" s="218"/>
      <c r="C488" s="218"/>
      <c r="D488" s="218"/>
      <c r="E488" s="218"/>
      <c r="F488" s="218"/>
      <c r="G488" s="218"/>
      <c r="H488" s="218"/>
      <c r="I488" s="218"/>
      <c r="J488" s="227"/>
      <c r="K488" s="223"/>
      <c r="L488" s="218"/>
      <c r="M488" s="224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</row>
    <row r="489">
      <c r="A489" s="218"/>
      <c r="B489" s="218"/>
      <c r="C489" s="218"/>
      <c r="D489" s="218"/>
      <c r="E489" s="218"/>
      <c r="F489" s="218"/>
      <c r="G489" s="218"/>
      <c r="H489" s="218"/>
      <c r="I489" s="218"/>
      <c r="J489" s="227"/>
      <c r="K489" s="223"/>
      <c r="L489" s="218"/>
      <c r="M489" s="224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</row>
    <row r="490">
      <c r="A490" s="218"/>
      <c r="B490" s="218"/>
      <c r="C490" s="218"/>
      <c r="D490" s="218"/>
      <c r="E490" s="218"/>
      <c r="F490" s="218"/>
      <c r="G490" s="218"/>
      <c r="H490" s="218"/>
      <c r="I490" s="218"/>
      <c r="J490" s="227"/>
      <c r="K490" s="223"/>
      <c r="L490" s="218"/>
      <c r="M490" s="224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</row>
    <row r="491">
      <c r="A491" s="218"/>
      <c r="B491" s="218"/>
      <c r="C491" s="218"/>
      <c r="D491" s="218"/>
      <c r="E491" s="218"/>
      <c r="F491" s="218"/>
      <c r="G491" s="218"/>
      <c r="H491" s="218"/>
      <c r="I491" s="218"/>
      <c r="J491" s="227"/>
      <c r="K491" s="223"/>
      <c r="L491" s="218"/>
      <c r="M491" s="224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</row>
    <row r="492">
      <c r="A492" s="218"/>
      <c r="B492" s="218"/>
      <c r="C492" s="218"/>
      <c r="D492" s="218"/>
      <c r="E492" s="218"/>
      <c r="F492" s="218"/>
      <c r="G492" s="218"/>
      <c r="H492" s="218"/>
      <c r="I492" s="218"/>
      <c r="J492" s="227"/>
      <c r="K492" s="223"/>
      <c r="L492" s="218"/>
      <c r="M492" s="224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</row>
    <row r="493">
      <c r="A493" s="218"/>
      <c r="B493" s="218"/>
      <c r="C493" s="218"/>
      <c r="D493" s="218"/>
      <c r="E493" s="218"/>
      <c r="F493" s="218"/>
      <c r="G493" s="218"/>
      <c r="H493" s="218"/>
      <c r="I493" s="218"/>
      <c r="J493" s="227"/>
      <c r="K493" s="223"/>
      <c r="L493" s="218"/>
      <c r="M493" s="224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</row>
    <row r="494">
      <c r="A494" s="218"/>
      <c r="B494" s="218"/>
      <c r="C494" s="218"/>
      <c r="D494" s="218"/>
      <c r="E494" s="218"/>
      <c r="F494" s="218"/>
      <c r="G494" s="218"/>
      <c r="H494" s="218"/>
      <c r="I494" s="218"/>
      <c r="J494" s="227"/>
      <c r="K494" s="223"/>
      <c r="L494" s="218"/>
      <c r="M494" s="224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</row>
    <row r="495">
      <c r="A495" s="218"/>
      <c r="B495" s="218"/>
      <c r="C495" s="218"/>
      <c r="D495" s="218"/>
      <c r="E495" s="218"/>
      <c r="F495" s="218"/>
      <c r="G495" s="218"/>
      <c r="H495" s="218"/>
      <c r="I495" s="218"/>
      <c r="J495" s="227"/>
      <c r="K495" s="223"/>
      <c r="L495" s="218"/>
      <c r="M495" s="224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</row>
    <row r="496">
      <c r="A496" s="218"/>
      <c r="B496" s="218"/>
      <c r="C496" s="218"/>
      <c r="D496" s="218"/>
      <c r="E496" s="218"/>
      <c r="F496" s="218"/>
      <c r="G496" s="218"/>
      <c r="H496" s="218"/>
      <c r="I496" s="218"/>
      <c r="J496" s="227"/>
      <c r="K496" s="223"/>
      <c r="L496" s="218"/>
      <c r="M496" s="224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</row>
    <row r="497">
      <c r="A497" s="218"/>
      <c r="B497" s="218"/>
      <c r="C497" s="218"/>
      <c r="D497" s="218"/>
      <c r="E497" s="218"/>
      <c r="F497" s="218"/>
      <c r="G497" s="218"/>
      <c r="H497" s="218"/>
      <c r="I497" s="218"/>
      <c r="J497" s="227"/>
      <c r="K497" s="223"/>
      <c r="L497" s="218"/>
      <c r="M497" s="224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</row>
    <row r="498">
      <c r="A498" s="218"/>
      <c r="B498" s="218"/>
      <c r="C498" s="218"/>
      <c r="D498" s="218"/>
      <c r="E498" s="218"/>
      <c r="F498" s="218"/>
      <c r="G498" s="218"/>
      <c r="H498" s="218"/>
      <c r="I498" s="218"/>
      <c r="J498" s="227"/>
      <c r="K498" s="223"/>
      <c r="L498" s="218"/>
      <c r="M498" s="224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</row>
    <row r="499">
      <c r="A499" s="218"/>
      <c r="B499" s="218"/>
      <c r="C499" s="218"/>
      <c r="D499" s="218"/>
      <c r="E499" s="218"/>
      <c r="F499" s="218"/>
      <c r="G499" s="218"/>
      <c r="H499" s="218"/>
      <c r="I499" s="218"/>
      <c r="J499" s="227"/>
      <c r="K499" s="223"/>
      <c r="L499" s="218"/>
      <c r="M499" s="224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</row>
    <row r="500">
      <c r="A500" s="218"/>
      <c r="B500" s="218"/>
      <c r="C500" s="218"/>
      <c r="D500" s="218"/>
      <c r="E500" s="218"/>
      <c r="F500" s="218"/>
      <c r="G500" s="218"/>
      <c r="H500" s="218"/>
      <c r="I500" s="218"/>
      <c r="J500" s="227"/>
      <c r="K500" s="223"/>
      <c r="L500" s="218"/>
      <c r="M500" s="224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</row>
    <row r="501">
      <c r="A501" s="218"/>
      <c r="B501" s="218"/>
      <c r="C501" s="218"/>
      <c r="D501" s="218"/>
      <c r="E501" s="218"/>
      <c r="F501" s="218"/>
      <c r="G501" s="218"/>
      <c r="H501" s="218"/>
      <c r="I501" s="218"/>
      <c r="J501" s="227"/>
      <c r="K501" s="223"/>
      <c r="L501" s="218"/>
      <c r="M501" s="224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</row>
    <row r="502">
      <c r="A502" s="218"/>
      <c r="B502" s="218"/>
      <c r="C502" s="218"/>
      <c r="D502" s="218"/>
      <c r="E502" s="218"/>
      <c r="F502" s="218"/>
      <c r="G502" s="218"/>
      <c r="H502" s="218"/>
      <c r="I502" s="218"/>
      <c r="J502" s="227"/>
      <c r="K502" s="223"/>
      <c r="L502" s="218"/>
      <c r="M502" s="224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</row>
    <row r="503">
      <c r="A503" s="218"/>
      <c r="B503" s="218"/>
      <c r="C503" s="218"/>
      <c r="D503" s="218"/>
      <c r="E503" s="218"/>
      <c r="F503" s="218"/>
      <c r="G503" s="218"/>
      <c r="H503" s="218"/>
      <c r="I503" s="218"/>
      <c r="J503" s="227"/>
      <c r="K503" s="223"/>
      <c r="L503" s="218"/>
      <c r="M503" s="224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</row>
    <row r="504">
      <c r="A504" s="218"/>
      <c r="B504" s="218"/>
      <c r="C504" s="218"/>
      <c r="D504" s="218"/>
      <c r="E504" s="218"/>
      <c r="F504" s="218"/>
      <c r="G504" s="218"/>
      <c r="H504" s="218"/>
      <c r="I504" s="218"/>
      <c r="J504" s="227"/>
      <c r="K504" s="223"/>
      <c r="L504" s="218"/>
      <c r="M504" s="224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</row>
    <row r="505">
      <c r="A505" s="218"/>
      <c r="B505" s="218"/>
      <c r="C505" s="218"/>
      <c r="D505" s="218"/>
      <c r="E505" s="218"/>
      <c r="F505" s="218"/>
      <c r="G505" s="218"/>
      <c r="H505" s="218"/>
      <c r="I505" s="218"/>
      <c r="J505" s="227"/>
      <c r="K505" s="223"/>
      <c r="L505" s="218"/>
      <c r="M505" s="224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</row>
    <row r="506">
      <c r="A506" s="218"/>
      <c r="B506" s="218"/>
      <c r="C506" s="218"/>
      <c r="D506" s="218"/>
      <c r="E506" s="218"/>
      <c r="F506" s="218"/>
      <c r="G506" s="218"/>
      <c r="H506" s="218"/>
      <c r="I506" s="218"/>
      <c r="J506" s="227"/>
      <c r="K506" s="223"/>
      <c r="L506" s="218"/>
      <c r="M506" s="224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</row>
    <row r="507">
      <c r="A507" s="218"/>
      <c r="B507" s="218"/>
      <c r="C507" s="218"/>
      <c r="D507" s="218"/>
      <c r="E507" s="218"/>
      <c r="F507" s="218"/>
      <c r="G507" s="218"/>
      <c r="H507" s="218"/>
      <c r="I507" s="218"/>
      <c r="J507" s="227"/>
      <c r="K507" s="223"/>
      <c r="L507" s="218"/>
      <c r="M507" s="224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</row>
    <row r="508">
      <c r="A508" s="218"/>
      <c r="B508" s="218"/>
      <c r="C508" s="218"/>
      <c r="D508" s="218"/>
      <c r="E508" s="218"/>
      <c r="F508" s="218"/>
      <c r="G508" s="218"/>
      <c r="H508" s="218"/>
      <c r="I508" s="218"/>
      <c r="J508" s="227"/>
      <c r="K508" s="223"/>
      <c r="L508" s="218"/>
      <c r="M508" s="224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</row>
    <row r="509">
      <c r="A509" s="218"/>
      <c r="B509" s="218"/>
      <c r="C509" s="218"/>
      <c r="D509" s="218"/>
      <c r="E509" s="218"/>
      <c r="F509" s="218"/>
      <c r="G509" s="218"/>
      <c r="H509" s="218"/>
      <c r="I509" s="218"/>
      <c r="J509" s="227"/>
      <c r="K509" s="223"/>
      <c r="L509" s="218"/>
      <c r="M509" s="224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</row>
    <row r="510">
      <c r="A510" s="218"/>
      <c r="B510" s="218"/>
      <c r="C510" s="218"/>
      <c r="D510" s="218"/>
      <c r="E510" s="218"/>
      <c r="F510" s="218"/>
      <c r="G510" s="218"/>
      <c r="H510" s="218"/>
      <c r="I510" s="218"/>
      <c r="J510" s="227"/>
      <c r="K510" s="223"/>
      <c r="L510" s="218"/>
      <c r="M510" s="224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</row>
    <row r="511">
      <c r="A511" s="218"/>
      <c r="B511" s="218"/>
      <c r="C511" s="218"/>
      <c r="D511" s="218"/>
      <c r="E511" s="218"/>
      <c r="F511" s="218"/>
      <c r="G511" s="218"/>
      <c r="H511" s="218"/>
      <c r="I511" s="218"/>
      <c r="J511" s="227"/>
      <c r="K511" s="223"/>
      <c r="L511" s="218"/>
      <c r="M511" s="224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</row>
    <row r="512">
      <c r="A512" s="218"/>
      <c r="B512" s="218"/>
      <c r="C512" s="218"/>
      <c r="D512" s="218"/>
      <c r="E512" s="218"/>
      <c r="F512" s="218"/>
      <c r="G512" s="218"/>
      <c r="H512" s="218"/>
      <c r="I512" s="218"/>
      <c r="J512" s="227"/>
      <c r="K512" s="223"/>
      <c r="L512" s="218"/>
      <c r="M512" s="224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</row>
    <row r="513">
      <c r="A513" s="218"/>
      <c r="B513" s="218"/>
      <c r="C513" s="218"/>
      <c r="D513" s="218"/>
      <c r="E513" s="218"/>
      <c r="F513" s="218"/>
      <c r="G513" s="218"/>
      <c r="H513" s="218"/>
      <c r="I513" s="218"/>
      <c r="J513" s="227"/>
      <c r="K513" s="223"/>
      <c r="L513" s="218"/>
      <c r="M513" s="224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</row>
    <row r="514">
      <c r="A514" s="218"/>
      <c r="B514" s="218"/>
      <c r="C514" s="218"/>
      <c r="D514" s="218"/>
      <c r="E514" s="218"/>
      <c r="F514" s="218"/>
      <c r="G514" s="218"/>
      <c r="H514" s="218"/>
      <c r="I514" s="218"/>
      <c r="J514" s="227"/>
      <c r="K514" s="223"/>
      <c r="L514" s="218"/>
      <c r="M514" s="224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</row>
    <row r="515">
      <c r="A515" s="218"/>
      <c r="B515" s="218"/>
      <c r="C515" s="218"/>
      <c r="D515" s="218"/>
      <c r="E515" s="218"/>
      <c r="F515" s="218"/>
      <c r="G515" s="218"/>
      <c r="H515" s="218"/>
      <c r="I515" s="218"/>
      <c r="J515" s="227"/>
      <c r="K515" s="223"/>
      <c r="L515" s="218"/>
      <c r="M515" s="224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</row>
    <row r="516">
      <c r="A516" s="218"/>
      <c r="B516" s="218"/>
      <c r="C516" s="218"/>
      <c r="D516" s="218"/>
      <c r="E516" s="218"/>
      <c r="F516" s="218"/>
      <c r="G516" s="218"/>
      <c r="H516" s="218"/>
      <c r="I516" s="218"/>
      <c r="J516" s="227"/>
      <c r="K516" s="223"/>
      <c r="L516" s="218"/>
      <c r="M516" s="224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</row>
    <row r="517">
      <c r="A517" s="218"/>
      <c r="B517" s="218"/>
      <c r="C517" s="218"/>
      <c r="D517" s="218"/>
      <c r="E517" s="218"/>
      <c r="F517" s="218"/>
      <c r="G517" s="218"/>
      <c r="H517" s="218"/>
      <c r="I517" s="218"/>
      <c r="J517" s="227"/>
      <c r="K517" s="223"/>
      <c r="L517" s="218"/>
      <c r="M517" s="224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</row>
    <row r="518">
      <c r="A518" s="218"/>
      <c r="B518" s="218"/>
      <c r="C518" s="218"/>
      <c r="D518" s="218"/>
      <c r="E518" s="218"/>
      <c r="F518" s="218"/>
      <c r="G518" s="218"/>
      <c r="H518" s="218"/>
      <c r="I518" s="218"/>
      <c r="J518" s="227"/>
      <c r="K518" s="223"/>
      <c r="L518" s="218"/>
      <c r="M518" s="224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</row>
    <row r="519">
      <c r="A519" s="218"/>
      <c r="B519" s="218"/>
      <c r="C519" s="218"/>
      <c r="D519" s="218"/>
      <c r="E519" s="218"/>
      <c r="F519" s="218"/>
      <c r="G519" s="218"/>
      <c r="H519" s="218"/>
      <c r="I519" s="218"/>
      <c r="J519" s="227"/>
      <c r="K519" s="223"/>
      <c r="L519" s="218"/>
      <c r="M519" s="224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</row>
    <row r="520">
      <c r="A520" s="218"/>
      <c r="B520" s="218"/>
      <c r="C520" s="218"/>
      <c r="D520" s="218"/>
      <c r="E520" s="218"/>
      <c r="F520" s="218"/>
      <c r="G520" s="218"/>
      <c r="H520" s="218"/>
      <c r="I520" s="218"/>
      <c r="J520" s="227"/>
      <c r="K520" s="223"/>
      <c r="L520" s="218"/>
      <c r="M520" s="224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</row>
    <row r="521">
      <c r="A521" s="218"/>
      <c r="B521" s="218"/>
      <c r="C521" s="218"/>
      <c r="D521" s="218"/>
      <c r="E521" s="218"/>
      <c r="F521" s="218"/>
      <c r="G521" s="218"/>
      <c r="H521" s="218"/>
      <c r="I521" s="218"/>
      <c r="J521" s="227"/>
      <c r="K521" s="223"/>
      <c r="L521" s="218"/>
      <c r="M521" s="224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</row>
    <row r="522">
      <c r="A522" s="218"/>
      <c r="B522" s="218"/>
      <c r="C522" s="218"/>
      <c r="D522" s="218"/>
      <c r="E522" s="218"/>
      <c r="F522" s="218"/>
      <c r="G522" s="218"/>
      <c r="H522" s="218"/>
      <c r="I522" s="218"/>
      <c r="J522" s="227"/>
      <c r="K522" s="223"/>
      <c r="L522" s="218"/>
      <c r="M522" s="224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</row>
    <row r="523">
      <c r="A523" s="218"/>
      <c r="B523" s="218"/>
      <c r="C523" s="218"/>
      <c r="D523" s="218"/>
      <c r="E523" s="218"/>
      <c r="F523" s="218"/>
      <c r="G523" s="218"/>
      <c r="H523" s="218"/>
      <c r="I523" s="218"/>
      <c r="J523" s="227"/>
      <c r="K523" s="223"/>
      <c r="L523" s="218"/>
      <c r="M523" s="224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</row>
    <row r="524">
      <c r="A524" s="218"/>
      <c r="B524" s="218"/>
      <c r="C524" s="218"/>
      <c r="D524" s="218"/>
      <c r="E524" s="218"/>
      <c r="F524" s="218"/>
      <c r="G524" s="218"/>
      <c r="H524" s="218"/>
      <c r="I524" s="218"/>
      <c r="J524" s="227"/>
      <c r="K524" s="223"/>
      <c r="L524" s="218"/>
      <c r="M524" s="224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</row>
    <row r="525">
      <c r="A525" s="218"/>
      <c r="B525" s="218"/>
      <c r="C525" s="218"/>
      <c r="D525" s="218"/>
      <c r="E525" s="218"/>
      <c r="F525" s="218"/>
      <c r="G525" s="218"/>
      <c r="H525" s="218"/>
      <c r="I525" s="218"/>
      <c r="J525" s="227"/>
      <c r="K525" s="223"/>
      <c r="L525" s="218"/>
      <c r="M525" s="224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</row>
    <row r="526">
      <c r="A526" s="218"/>
      <c r="B526" s="218"/>
      <c r="C526" s="218"/>
      <c r="D526" s="218"/>
      <c r="E526" s="218"/>
      <c r="F526" s="218"/>
      <c r="G526" s="218"/>
      <c r="H526" s="218"/>
      <c r="I526" s="218"/>
      <c r="J526" s="227"/>
      <c r="K526" s="223"/>
      <c r="L526" s="218"/>
      <c r="M526" s="224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</row>
    <row r="527">
      <c r="A527" s="218"/>
      <c r="B527" s="218"/>
      <c r="C527" s="218"/>
      <c r="D527" s="218"/>
      <c r="E527" s="218"/>
      <c r="F527" s="218"/>
      <c r="G527" s="218"/>
      <c r="H527" s="218"/>
      <c r="I527" s="218"/>
      <c r="J527" s="227"/>
      <c r="K527" s="223"/>
      <c r="L527" s="218"/>
      <c r="M527" s="224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</row>
    <row r="528">
      <c r="A528" s="218"/>
      <c r="B528" s="218"/>
      <c r="C528" s="218"/>
      <c r="D528" s="218"/>
      <c r="E528" s="218"/>
      <c r="F528" s="218"/>
      <c r="G528" s="218"/>
      <c r="H528" s="218"/>
      <c r="I528" s="218"/>
      <c r="J528" s="227"/>
      <c r="K528" s="223"/>
      <c r="L528" s="218"/>
      <c r="M528" s="224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</row>
    <row r="529">
      <c r="A529" s="218"/>
      <c r="B529" s="218"/>
      <c r="C529" s="218"/>
      <c r="D529" s="218"/>
      <c r="E529" s="218"/>
      <c r="F529" s="218"/>
      <c r="G529" s="218"/>
      <c r="H529" s="218"/>
      <c r="I529" s="218"/>
      <c r="J529" s="227"/>
      <c r="K529" s="223"/>
      <c r="L529" s="218"/>
      <c r="M529" s="224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</row>
    <row r="530">
      <c r="A530" s="218"/>
      <c r="B530" s="218"/>
      <c r="C530" s="218"/>
      <c r="D530" s="218"/>
      <c r="E530" s="218"/>
      <c r="F530" s="218"/>
      <c r="G530" s="218"/>
      <c r="H530" s="218"/>
      <c r="I530" s="218"/>
      <c r="J530" s="227"/>
      <c r="K530" s="223"/>
      <c r="L530" s="218"/>
      <c r="M530" s="224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</row>
    <row r="531">
      <c r="A531" s="218"/>
      <c r="B531" s="218"/>
      <c r="C531" s="218"/>
      <c r="D531" s="218"/>
      <c r="E531" s="218"/>
      <c r="F531" s="218"/>
      <c r="G531" s="218"/>
      <c r="H531" s="218"/>
      <c r="I531" s="218"/>
      <c r="J531" s="227"/>
      <c r="K531" s="223"/>
      <c r="L531" s="218"/>
      <c r="M531" s="224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</row>
    <row r="532">
      <c r="A532" s="218"/>
      <c r="B532" s="218"/>
      <c r="C532" s="218"/>
      <c r="D532" s="218"/>
      <c r="E532" s="218"/>
      <c r="F532" s="218"/>
      <c r="G532" s="218"/>
      <c r="H532" s="218"/>
      <c r="I532" s="218"/>
      <c r="J532" s="227"/>
      <c r="K532" s="223"/>
      <c r="L532" s="218"/>
      <c r="M532" s="224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</row>
    <row r="533">
      <c r="A533" s="218"/>
      <c r="B533" s="218"/>
      <c r="C533" s="218"/>
      <c r="D533" s="218"/>
      <c r="E533" s="218"/>
      <c r="F533" s="218"/>
      <c r="G533" s="218"/>
      <c r="H533" s="218"/>
      <c r="I533" s="218"/>
      <c r="J533" s="227"/>
      <c r="K533" s="223"/>
      <c r="L533" s="218"/>
      <c r="M533" s="224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</row>
    <row r="534">
      <c r="A534" s="218"/>
      <c r="B534" s="218"/>
      <c r="C534" s="218"/>
      <c r="D534" s="218"/>
      <c r="E534" s="218"/>
      <c r="F534" s="218"/>
      <c r="G534" s="218"/>
      <c r="H534" s="218"/>
      <c r="I534" s="218"/>
      <c r="J534" s="227"/>
      <c r="K534" s="223"/>
      <c r="L534" s="218"/>
      <c r="M534" s="224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</row>
    <row r="535">
      <c r="A535" s="218"/>
      <c r="B535" s="218"/>
      <c r="C535" s="218"/>
      <c r="D535" s="218"/>
      <c r="E535" s="218"/>
      <c r="F535" s="218"/>
      <c r="G535" s="218"/>
      <c r="H535" s="218"/>
      <c r="I535" s="218"/>
      <c r="J535" s="227"/>
      <c r="K535" s="223"/>
      <c r="L535" s="218"/>
      <c r="M535" s="224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</row>
    <row r="536">
      <c r="A536" s="218"/>
      <c r="B536" s="218"/>
      <c r="C536" s="218"/>
      <c r="D536" s="218"/>
      <c r="E536" s="218"/>
      <c r="F536" s="218"/>
      <c r="G536" s="218"/>
      <c r="H536" s="218"/>
      <c r="I536" s="218"/>
      <c r="J536" s="227"/>
      <c r="K536" s="223"/>
      <c r="L536" s="218"/>
      <c r="M536" s="224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</row>
    <row r="537">
      <c r="A537" s="218"/>
      <c r="B537" s="218"/>
      <c r="C537" s="218"/>
      <c r="D537" s="218"/>
      <c r="E537" s="218"/>
      <c r="F537" s="218"/>
      <c r="G537" s="218"/>
      <c r="H537" s="218"/>
      <c r="I537" s="218"/>
      <c r="J537" s="227"/>
      <c r="K537" s="223"/>
      <c r="L537" s="218"/>
      <c r="M537" s="224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</row>
    <row r="538">
      <c r="A538" s="218"/>
      <c r="B538" s="218"/>
      <c r="C538" s="218"/>
      <c r="D538" s="218"/>
      <c r="E538" s="218"/>
      <c r="F538" s="218"/>
      <c r="G538" s="218"/>
      <c r="H538" s="218"/>
      <c r="I538" s="218"/>
      <c r="J538" s="227"/>
      <c r="K538" s="223"/>
      <c r="L538" s="218"/>
      <c r="M538" s="224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</row>
    <row r="539">
      <c r="A539" s="218"/>
      <c r="B539" s="218"/>
      <c r="C539" s="218"/>
      <c r="D539" s="218"/>
      <c r="E539" s="218"/>
      <c r="F539" s="218"/>
      <c r="G539" s="218"/>
      <c r="H539" s="218"/>
      <c r="I539" s="218"/>
      <c r="J539" s="227"/>
      <c r="K539" s="223"/>
      <c r="L539" s="218"/>
      <c r="M539" s="224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</row>
    <row r="540">
      <c r="A540" s="218"/>
      <c r="B540" s="218"/>
      <c r="C540" s="218"/>
      <c r="D540" s="218"/>
      <c r="E540" s="218"/>
      <c r="F540" s="218"/>
      <c r="G540" s="218"/>
      <c r="H540" s="218"/>
      <c r="I540" s="218"/>
      <c r="J540" s="227"/>
      <c r="K540" s="223"/>
      <c r="L540" s="218"/>
      <c r="M540" s="224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</row>
    <row r="541">
      <c r="A541" s="218"/>
      <c r="B541" s="218"/>
      <c r="C541" s="218"/>
      <c r="D541" s="218"/>
      <c r="E541" s="218"/>
      <c r="F541" s="218"/>
      <c r="G541" s="218"/>
      <c r="H541" s="218"/>
      <c r="I541" s="218"/>
      <c r="J541" s="227"/>
      <c r="K541" s="223"/>
      <c r="L541" s="218"/>
      <c r="M541" s="224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</row>
    <row r="542">
      <c r="A542" s="218"/>
      <c r="B542" s="218"/>
      <c r="C542" s="218"/>
      <c r="D542" s="218"/>
      <c r="E542" s="218"/>
      <c r="F542" s="218"/>
      <c r="G542" s="218"/>
      <c r="H542" s="218"/>
      <c r="I542" s="218"/>
      <c r="J542" s="227"/>
      <c r="K542" s="223"/>
      <c r="L542" s="218"/>
      <c r="M542" s="224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</row>
    <row r="543">
      <c r="A543" s="218"/>
      <c r="B543" s="218"/>
      <c r="C543" s="218"/>
      <c r="D543" s="218"/>
      <c r="E543" s="218"/>
      <c r="F543" s="218"/>
      <c r="G543" s="218"/>
      <c r="H543" s="218"/>
      <c r="I543" s="218"/>
      <c r="J543" s="227"/>
      <c r="K543" s="223"/>
      <c r="L543" s="218"/>
      <c r="M543" s="224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</row>
    <row r="544">
      <c r="A544" s="218"/>
      <c r="B544" s="218"/>
      <c r="C544" s="218"/>
      <c r="D544" s="218"/>
      <c r="E544" s="218"/>
      <c r="F544" s="218"/>
      <c r="G544" s="218"/>
      <c r="H544" s="218"/>
      <c r="I544" s="218"/>
      <c r="J544" s="227"/>
      <c r="K544" s="223"/>
      <c r="L544" s="218"/>
      <c r="M544" s="224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</row>
    <row r="545">
      <c r="A545" s="218"/>
      <c r="B545" s="218"/>
      <c r="C545" s="218"/>
      <c r="D545" s="218"/>
      <c r="E545" s="218"/>
      <c r="F545" s="218"/>
      <c r="G545" s="218"/>
      <c r="H545" s="218"/>
      <c r="I545" s="218"/>
      <c r="J545" s="227"/>
      <c r="K545" s="223"/>
      <c r="L545" s="218"/>
      <c r="M545" s="224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</row>
    <row r="546">
      <c r="A546" s="218"/>
      <c r="B546" s="218"/>
      <c r="C546" s="218"/>
      <c r="D546" s="218"/>
      <c r="E546" s="218"/>
      <c r="F546" s="218"/>
      <c r="G546" s="218"/>
      <c r="H546" s="218"/>
      <c r="I546" s="218"/>
      <c r="J546" s="227"/>
      <c r="K546" s="223"/>
      <c r="L546" s="218"/>
      <c r="M546" s="224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</row>
    <row r="547">
      <c r="A547" s="218"/>
      <c r="B547" s="218"/>
      <c r="C547" s="218"/>
      <c r="D547" s="218"/>
      <c r="E547" s="218"/>
      <c r="F547" s="218"/>
      <c r="G547" s="218"/>
      <c r="H547" s="218"/>
      <c r="I547" s="218"/>
      <c r="J547" s="227"/>
      <c r="K547" s="223"/>
      <c r="L547" s="218"/>
      <c r="M547" s="224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</row>
    <row r="548">
      <c r="A548" s="218"/>
      <c r="B548" s="218"/>
      <c r="C548" s="218"/>
      <c r="D548" s="218"/>
      <c r="E548" s="218"/>
      <c r="F548" s="218"/>
      <c r="G548" s="218"/>
      <c r="H548" s="218"/>
      <c r="I548" s="218"/>
      <c r="J548" s="227"/>
      <c r="K548" s="223"/>
      <c r="L548" s="218"/>
      <c r="M548" s="224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</row>
    <row r="549">
      <c r="A549" s="218"/>
      <c r="B549" s="218"/>
      <c r="C549" s="218"/>
      <c r="D549" s="218"/>
      <c r="E549" s="218"/>
      <c r="F549" s="218"/>
      <c r="G549" s="218"/>
      <c r="H549" s="218"/>
      <c r="I549" s="218"/>
      <c r="J549" s="227"/>
      <c r="K549" s="223"/>
      <c r="L549" s="218"/>
      <c r="M549" s="224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</row>
    <row r="550">
      <c r="A550" s="218"/>
      <c r="B550" s="218"/>
      <c r="C550" s="218"/>
      <c r="D550" s="218"/>
      <c r="E550" s="218"/>
      <c r="F550" s="218"/>
      <c r="G550" s="218"/>
      <c r="H550" s="218"/>
      <c r="I550" s="218"/>
      <c r="J550" s="227"/>
      <c r="K550" s="223"/>
      <c r="L550" s="218"/>
      <c r="M550" s="224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</row>
    <row r="551">
      <c r="A551" s="218"/>
      <c r="B551" s="218"/>
      <c r="C551" s="218"/>
      <c r="D551" s="218"/>
      <c r="E551" s="218"/>
      <c r="F551" s="218"/>
      <c r="G551" s="218"/>
      <c r="H551" s="218"/>
      <c r="I551" s="218"/>
      <c r="J551" s="227"/>
      <c r="K551" s="223"/>
      <c r="L551" s="218"/>
      <c r="M551" s="224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</row>
    <row r="552">
      <c r="A552" s="218"/>
      <c r="B552" s="218"/>
      <c r="C552" s="218"/>
      <c r="D552" s="218"/>
      <c r="E552" s="218"/>
      <c r="F552" s="218"/>
      <c r="G552" s="218"/>
      <c r="H552" s="218"/>
      <c r="I552" s="218"/>
      <c r="J552" s="227"/>
      <c r="K552" s="223"/>
      <c r="L552" s="218"/>
      <c r="M552" s="224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</row>
    <row r="553">
      <c r="A553" s="218"/>
      <c r="B553" s="218"/>
      <c r="C553" s="218"/>
      <c r="D553" s="218"/>
      <c r="E553" s="218"/>
      <c r="F553" s="218"/>
      <c r="G553" s="218"/>
      <c r="H553" s="218"/>
      <c r="I553" s="218"/>
      <c r="J553" s="227"/>
      <c r="K553" s="223"/>
      <c r="L553" s="218"/>
      <c r="M553" s="224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</row>
    <row r="554">
      <c r="A554" s="218"/>
      <c r="B554" s="218"/>
      <c r="C554" s="218"/>
      <c r="D554" s="218"/>
      <c r="E554" s="218"/>
      <c r="F554" s="218"/>
      <c r="G554" s="218"/>
      <c r="H554" s="218"/>
      <c r="I554" s="218"/>
      <c r="J554" s="227"/>
      <c r="K554" s="223"/>
      <c r="L554" s="218"/>
      <c r="M554" s="224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</row>
    <row r="555">
      <c r="A555" s="218"/>
      <c r="B555" s="218"/>
      <c r="C555" s="218"/>
      <c r="D555" s="218"/>
      <c r="E555" s="218"/>
      <c r="F555" s="218"/>
      <c r="G555" s="218"/>
      <c r="H555" s="218"/>
      <c r="I555" s="218"/>
      <c r="J555" s="227"/>
      <c r="K555" s="223"/>
      <c r="L555" s="218"/>
      <c r="M555" s="224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</row>
    <row r="556">
      <c r="A556" s="218"/>
      <c r="B556" s="218"/>
      <c r="C556" s="218"/>
      <c r="D556" s="218"/>
      <c r="E556" s="218"/>
      <c r="F556" s="218"/>
      <c r="G556" s="218"/>
      <c r="H556" s="218"/>
      <c r="I556" s="218"/>
      <c r="J556" s="227"/>
      <c r="K556" s="223"/>
      <c r="L556" s="218"/>
      <c r="M556" s="224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</row>
    <row r="557">
      <c r="A557" s="218"/>
      <c r="B557" s="218"/>
      <c r="C557" s="218"/>
      <c r="D557" s="218"/>
      <c r="E557" s="218"/>
      <c r="F557" s="218"/>
      <c r="G557" s="218"/>
      <c r="H557" s="218"/>
      <c r="I557" s="218"/>
      <c r="J557" s="227"/>
      <c r="K557" s="223"/>
      <c r="L557" s="218"/>
      <c r="M557" s="224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</row>
    <row r="558">
      <c r="A558" s="218"/>
      <c r="B558" s="218"/>
      <c r="C558" s="218"/>
      <c r="D558" s="218"/>
      <c r="E558" s="218"/>
      <c r="F558" s="218"/>
      <c r="G558" s="218"/>
      <c r="H558" s="218"/>
      <c r="I558" s="218"/>
      <c r="J558" s="227"/>
      <c r="K558" s="223"/>
      <c r="L558" s="218"/>
      <c r="M558" s="224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</row>
    <row r="559">
      <c r="A559" s="218"/>
      <c r="B559" s="218"/>
      <c r="C559" s="218"/>
      <c r="D559" s="218"/>
      <c r="E559" s="218"/>
      <c r="F559" s="218"/>
      <c r="G559" s="218"/>
      <c r="H559" s="218"/>
      <c r="I559" s="218"/>
      <c r="J559" s="227"/>
      <c r="K559" s="223"/>
      <c r="L559" s="218"/>
      <c r="M559" s="224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</row>
    <row r="560">
      <c r="A560" s="218"/>
      <c r="B560" s="218"/>
      <c r="C560" s="218"/>
      <c r="D560" s="218"/>
      <c r="E560" s="218"/>
      <c r="F560" s="218"/>
      <c r="G560" s="218"/>
      <c r="H560" s="218"/>
      <c r="I560" s="218"/>
      <c r="J560" s="227"/>
      <c r="K560" s="223"/>
      <c r="L560" s="218"/>
      <c r="M560" s="224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</row>
    <row r="561">
      <c r="A561" s="218"/>
      <c r="B561" s="218"/>
      <c r="C561" s="218"/>
      <c r="D561" s="218"/>
      <c r="E561" s="218"/>
      <c r="F561" s="218"/>
      <c r="G561" s="218"/>
      <c r="H561" s="218"/>
      <c r="I561" s="218"/>
      <c r="J561" s="227"/>
      <c r="K561" s="223"/>
      <c r="L561" s="218"/>
      <c r="M561" s="224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</row>
    <row r="562">
      <c r="A562" s="218"/>
      <c r="B562" s="218"/>
      <c r="C562" s="218"/>
      <c r="D562" s="218"/>
      <c r="E562" s="218"/>
      <c r="F562" s="218"/>
      <c r="G562" s="218"/>
      <c r="H562" s="218"/>
      <c r="I562" s="218"/>
      <c r="J562" s="227"/>
      <c r="K562" s="223"/>
      <c r="L562" s="218"/>
      <c r="M562" s="224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</row>
    <row r="563">
      <c r="A563" s="218"/>
      <c r="B563" s="218"/>
      <c r="C563" s="218"/>
      <c r="D563" s="218"/>
      <c r="E563" s="218"/>
      <c r="F563" s="218"/>
      <c r="G563" s="218"/>
      <c r="H563" s="218"/>
      <c r="I563" s="218"/>
      <c r="J563" s="227"/>
      <c r="K563" s="223"/>
      <c r="L563" s="218"/>
      <c r="M563" s="224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</row>
    <row r="564">
      <c r="A564" s="218"/>
      <c r="B564" s="218"/>
      <c r="C564" s="218"/>
      <c r="D564" s="218"/>
      <c r="E564" s="218"/>
      <c r="F564" s="218"/>
      <c r="G564" s="218"/>
      <c r="H564" s="218"/>
      <c r="I564" s="218"/>
      <c r="J564" s="227"/>
      <c r="K564" s="223"/>
      <c r="L564" s="218"/>
      <c r="M564" s="224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</row>
    <row r="565">
      <c r="A565" s="218"/>
      <c r="B565" s="218"/>
      <c r="C565" s="218"/>
      <c r="D565" s="218"/>
      <c r="E565" s="218"/>
      <c r="F565" s="218"/>
      <c r="G565" s="218"/>
      <c r="H565" s="218"/>
      <c r="I565" s="218"/>
      <c r="J565" s="227"/>
      <c r="K565" s="223"/>
      <c r="L565" s="218"/>
      <c r="M565" s="224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</row>
    <row r="566">
      <c r="A566" s="218"/>
      <c r="B566" s="218"/>
      <c r="C566" s="218"/>
      <c r="D566" s="218"/>
      <c r="E566" s="218"/>
      <c r="F566" s="218"/>
      <c r="G566" s="218"/>
      <c r="H566" s="218"/>
      <c r="I566" s="218"/>
      <c r="J566" s="227"/>
      <c r="K566" s="223"/>
      <c r="L566" s="218"/>
      <c r="M566" s="224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</row>
    <row r="567">
      <c r="A567" s="218"/>
      <c r="B567" s="218"/>
      <c r="C567" s="218"/>
      <c r="D567" s="218"/>
      <c r="E567" s="218"/>
      <c r="F567" s="218"/>
      <c r="G567" s="218"/>
      <c r="H567" s="218"/>
      <c r="I567" s="218"/>
      <c r="J567" s="227"/>
      <c r="K567" s="223"/>
      <c r="L567" s="218"/>
      <c r="M567" s="224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</row>
    <row r="568">
      <c r="A568" s="218"/>
      <c r="B568" s="218"/>
      <c r="C568" s="218"/>
      <c r="D568" s="218"/>
      <c r="E568" s="218"/>
      <c r="F568" s="218"/>
      <c r="G568" s="218"/>
      <c r="H568" s="218"/>
      <c r="I568" s="218"/>
      <c r="J568" s="227"/>
      <c r="K568" s="223"/>
      <c r="L568" s="218"/>
      <c r="M568" s="224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</row>
    <row r="569">
      <c r="A569" s="218"/>
      <c r="B569" s="218"/>
      <c r="C569" s="218"/>
      <c r="D569" s="218"/>
      <c r="E569" s="218"/>
      <c r="F569" s="218"/>
      <c r="G569" s="218"/>
      <c r="H569" s="218"/>
      <c r="I569" s="218"/>
      <c r="J569" s="227"/>
      <c r="K569" s="223"/>
      <c r="L569" s="218"/>
      <c r="M569" s="224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</row>
    <row r="570">
      <c r="A570" s="218"/>
      <c r="B570" s="218"/>
      <c r="C570" s="218"/>
      <c r="D570" s="218"/>
      <c r="E570" s="218"/>
      <c r="F570" s="218"/>
      <c r="G570" s="218"/>
      <c r="H570" s="218"/>
      <c r="I570" s="218"/>
      <c r="J570" s="227"/>
      <c r="K570" s="223"/>
      <c r="L570" s="218"/>
      <c r="M570" s="224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</row>
    <row r="571">
      <c r="A571" s="218"/>
      <c r="B571" s="218"/>
      <c r="C571" s="218"/>
      <c r="D571" s="218"/>
      <c r="E571" s="218"/>
      <c r="F571" s="218"/>
      <c r="G571" s="218"/>
      <c r="H571" s="218"/>
      <c r="I571" s="218"/>
      <c r="J571" s="227"/>
      <c r="K571" s="223"/>
      <c r="L571" s="218"/>
      <c r="M571" s="224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</row>
    <row r="572">
      <c r="A572" s="218"/>
      <c r="B572" s="218"/>
      <c r="C572" s="218"/>
      <c r="D572" s="218"/>
      <c r="E572" s="218"/>
      <c r="F572" s="218"/>
      <c r="G572" s="218"/>
      <c r="H572" s="218"/>
      <c r="I572" s="218"/>
      <c r="J572" s="227"/>
      <c r="K572" s="223"/>
      <c r="L572" s="218"/>
      <c r="M572" s="224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</row>
    <row r="573">
      <c r="A573" s="218"/>
      <c r="B573" s="218"/>
      <c r="C573" s="218"/>
      <c r="D573" s="218"/>
      <c r="E573" s="218"/>
      <c r="F573" s="218"/>
      <c r="G573" s="218"/>
      <c r="H573" s="218"/>
      <c r="I573" s="218"/>
      <c r="J573" s="227"/>
      <c r="K573" s="223"/>
      <c r="L573" s="218"/>
      <c r="M573" s="224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</row>
    <row r="574">
      <c r="A574" s="218"/>
      <c r="B574" s="218"/>
      <c r="C574" s="218"/>
      <c r="D574" s="218"/>
      <c r="E574" s="218"/>
      <c r="F574" s="218"/>
      <c r="G574" s="218"/>
      <c r="H574" s="218"/>
      <c r="I574" s="218"/>
      <c r="J574" s="227"/>
      <c r="K574" s="223"/>
      <c r="L574" s="218"/>
      <c r="M574" s="224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</row>
    <row r="575">
      <c r="A575" s="218"/>
      <c r="B575" s="218"/>
      <c r="C575" s="218"/>
      <c r="D575" s="218"/>
      <c r="E575" s="218"/>
      <c r="F575" s="218"/>
      <c r="G575" s="218"/>
      <c r="H575" s="218"/>
      <c r="I575" s="218"/>
      <c r="J575" s="227"/>
      <c r="K575" s="223"/>
      <c r="L575" s="218"/>
      <c r="M575" s="224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</row>
    <row r="576">
      <c r="A576" s="218"/>
      <c r="B576" s="218"/>
      <c r="C576" s="218"/>
      <c r="D576" s="218"/>
      <c r="E576" s="218"/>
      <c r="F576" s="218"/>
      <c r="G576" s="218"/>
      <c r="H576" s="218"/>
      <c r="I576" s="218"/>
      <c r="J576" s="227"/>
      <c r="K576" s="223"/>
      <c r="L576" s="218"/>
      <c r="M576" s="224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</row>
    <row r="577">
      <c r="A577" s="218"/>
      <c r="B577" s="218"/>
      <c r="C577" s="218"/>
      <c r="D577" s="218"/>
      <c r="E577" s="218"/>
      <c r="F577" s="218"/>
      <c r="G577" s="218"/>
      <c r="H577" s="218"/>
      <c r="I577" s="218"/>
      <c r="J577" s="227"/>
      <c r="K577" s="223"/>
      <c r="L577" s="218"/>
      <c r="M577" s="224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</row>
    <row r="578">
      <c r="A578" s="218"/>
      <c r="B578" s="218"/>
      <c r="C578" s="218"/>
      <c r="D578" s="218"/>
      <c r="E578" s="218"/>
      <c r="F578" s="218"/>
      <c r="G578" s="218"/>
      <c r="H578" s="218"/>
      <c r="I578" s="218"/>
      <c r="J578" s="227"/>
      <c r="K578" s="223"/>
      <c r="L578" s="218"/>
      <c r="M578" s="224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</row>
    <row r="579">
      <c r="A579" s="218"/>
      <c r="B579" s="218"/>
      <c r="C579" s="218"/>
      <c r="D579" s="218"/>
      <c r="E579" s="218"/>
      <c r="F579" s="218"/>
      <c r="G579" s="218"/>
      <c r="H579" s="218"/>
      <c r="I579" s="218"/>
      <c r="J579" s="227"/>
      <c r="K579" s="223"/>
      <c r="L579" s="218"/>
      <c r="M579" s="224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</row>
    <row r="580">
      <c r="A580" s="218"/>
      <c r="B580" s="218"/>
      <c r="C580" s="218"/>
      <c r="D580" s="218"/>
      <c r="E580" s="218"/>
      <c r="F580" s="218"/>
      <c r="G580" s="218"/>
      <c r="H580" s="218"/>
      <c r="I580" s="218"/>
      <c r="J580" s="227"/>
      <c r="K580" s="223"/>
      <c r="L580" s="218"/>
      <c r="M580" s="224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</row>
    <row r="581">
      <c r="A581" s="218"/>
      <c r="B581" s="218"/>
      <c r="C581" s="218"/>
      <c r="D581" s="218"/>
      <c r="E581" s="218"/>
      <c r="F581" s="218"/>
      <c r="G581" s="218"/>
      <c r="H581" s="218"/>
      <c r="I581" s="218"/>
      <c r="J581" s="227"/>
      <c r="K581" s="223"/>
      <c r="L581" s="218"/>
      <c r="M581" s="224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</row>
    <row r="582">
      <c r="A582" s="218"/>
      <c r="B582" s="218"/>
      <c r="C582" s="218"/>
      <c r="D582" s="218"/>
      <c r="E582" s="218"/>
      <c r="F582" s="218"/>
      <c r="G582" s="218"/>
      <c r="H582" s="218"/>
      <c r="I582" s="218"/>
      <c r="J582" s="227"/>
      <c r="K582" s="223"/>
      <c r="L582" s="218"/>
      <c r="M582" s="224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</row>
    <row r="583">
      <c r="A583" s="218"/>
      <c r="B583" s="218"/>
      <c r="C583" s="218"/>
      <c r="D583" s="218"/>
      <c r="E583" s="218"/>
      <c r="F583" s="218"/>
      <c r="G583" s="218"/>
      <c r="H583" s="218"/>
      <c r="I583" s="218"/>
      <c r="J583" s="227"/>
      <c r="K583" s="223"/>
      <c r="L583" s="218"/>
      <c r="M583" s="224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</row>
    <row r="584">
      <c r="A584" s="218"/>
      <c r="B584" s="218"/>
      <c r="C584" s="218"/>
      <c r="D584" s="218"/>
      <c r="E584" s="218"/>
      <c r="F584" s="218"/>
      <c r="G584" s="218"/>
      <c r="H584" s="218"/>
      <c r="I584" s="218"/>
      <c r="J584" s="227"/>
      <c r="K584" s="223"/>
      <c r="L584" s="218"/>
      <c r="M584" s="224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</row>
    <row r="585">
      <c r="A585" s="218"/>
      <c r="B585" s="218"/>
      <c r="C585" s="218"/>
      <c r="D585" s="218"/>
      <c r="E585" s="218"/>
      <c r="F585" s="218"/>
      <c r="G585" s="218"/>
      <c r="H585" s="218"/>
      <c r="I585" s="218"/>
      <c r="J585" s="227"/>
      <c r="K585" s="223"/>
      <c r="L585" s="218"/>
      <c r="M585" s="224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</row>
    <row r="586">
      <c r="A586" s="218"/>
      <c r="B586" s="218"/>
      <c r="C586" s="218"/>
      <c r="D586" s="218"/>
      <c r="E586" s="218"/>
      <c r="F586" s="218"/>
      <c r="G586" s="218"/>
      <c r="H586" s="218"/>
      <c r="I586" s="218"/>
      <c r="J586" s="227"/>
      <c r="K586" s="223"/>
      <c r="L586" s="218"/>
      <c r="M586" s="224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</row>
    <row r="587">
      <c r="A587" s="218"/>
      <c r="B587" s="218"/>
      <c r="C587" s="218"/>
      <c r="D587" s="218"/>
      <c r="E587" s="218"/>
      <c r="F587" s="218"/>
      <c r="G587" s="218"/>
      <c r="H587" s="218"/>
      <c r="I587" s="218"/>
      <c r="J587" s="227"/>
      <c r="K587" s="223"/>
      <c r="L587" s="218"/>
      <c r="M587" s="224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</row>
    <row r="588">
      <c r="A588" s="218"/>
      <c r="B588" s="218"/>
      <c r="C588" s="218"/>
      <c r="D588" s="218"/>
      <c r="E588" s="218"/>
      <c r="F588" s="218"/>
      <c r="G588" s="218"/>
      <c r="H588" s="218"/>
      <c r="I588" s="218"/>
      <c r="J588" s="227"/>
      <c r="K588" s="223"/>
      <c r="L588" s="218"/>
      <c r="M588" s="224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</row>
    <row r="589">
      <c r="A589" s="218"/>
      <c r="B589" s="218"/>
      <c r="C589" s="218"/>
      <c r="D589" s="218"/>
      <c r="E589" s="218"/>
      <c r="F589" s="218"/>
      <c r="G589" s="218"/>
      <c r="H589" s="218"/>
      <c r="I589" s="218"/>
      <c r="J589" s="227"/>
      <c r="K589" s="223"/>
      <c r="L589" s="218"/>
      <c r="M589" s="224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</row>
    <row r="590">
      <c r="A590" s="218"/>
      <c r="B590" s="218"/>
      <c r="C590" s="218"/>
      <c r="D590" s="218"/>
      <c r="E590" s="218"/>
      <c r="F590" s="218"/>
      <c r="G590" s="218"/>
      <c r="H590" s="218"/>
      <c r="I590" s="218"/>
      <c r="J590" s="227"/>
      <c r="K590" s="223"/>
      <c r="L590" s="218"/>
      <c r="M590" s="224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</row>
    <row r="591">
      <c r="A591" s="218"/>
      <c r="B591" s="218"/>
      <c r="C591" s="218"/>
      <c r="D591" s="218"/>
      <c r="E591" s="218"/>
      <c r="F591" s="218"/>
      <c r="G591" s="218"/>
      <c r="H591" s="218"/>
      <c r="I591" s="218"/>
      <c r="J591" s="227"/>
      <c r="K591" s="223"/>
      <c r="L591" s="218"/>
      <c r="M591" s="224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</row>
    <row r="592">
      <c r="A592" s="218"/>
      <c r="B592" s="218"/>
      <c r="C592" s="218"/>
      <c r="D592" s="218"/>
      <c r="E592" s="218"/>
      <c r="F592" s="218"/>
      <c r="G592" s="218"/>
      <c r="H592" s="218"/>
      <c r="I592" s="218"/>
      <c r="J592" s="227"/>
      <c r="K592" s="223"/>
      <c r="L592" s="218"/>
      <c r="M592" s="224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</row>
    <row r="593">
      <c r="A593" s="218"/>
      <c r="B593" s="218"/>
      <c r="C593" s="218"/>
      <c r="D593" s="218"/>
      <c r="E593" s="218"/>
      <c r="F593" s="218"/>
      <c r="G593" s="218"/>
      <c r="H593" s="218"/>
      <c r="I593" s="218"/>
      <c r="J593" s="227"/>
      <c r="K593" s="223"/>
      <c r="L593" s="218"/>
      <c r="M593" s="224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</row>
    <row r="594">
      <c r="A594" s="218"/>
      <c r="B594" s="218"/>
      <c r="C594" s="218"/>
      <c r="D594" s="218"/>
      <c r="E594" s="218"/>
      <c r="F594" s="218"/>
      <c r="G594" s="218"/>
      <c r="H594" s="218"/>
      <c r="I594" s="218"/>
      <c r="J594" s="227"/>
      <c r="K594" s="223"/>
      <c r="L594" s="218"/>
      <c r="M594" s="224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</row>
    <row r="595">
      <c r="A595" s="218"/>
      <c r="B595" s="218"/>
      <c r="C595" s="218"/>
      <c r="D595" s="218"/>
      <c r="E595" s="218"/>
      <c r="F595" s="218"/>
      <c r="G595" s="218"/>
      <c r="H595" s="218"/>
      <c r="I595" s="218"/>
      <c r="J595" s="227"/>
      <c r="K595" s="223"/>
      <c r="L595" s="218"/>
      <c r="M595" s="224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</row>
    <row r="596">
      <c r="A596" s="218"/>
      <c r="B596" s="218"/>
      <c r="C596" s="218"/>
      <c r="D596" s="218"/>
      <c r="E596" s="218"/>
      <c r="F596" s="218"/>
      <c r="G596" s="218"/>
      <c r="H596" s="218"/>
      <c r="I596" s="218"/>
      <c r="J596" s="227"/>
      <c r="K596" s="223"/>
      <c r="L596" s="218"/>
      <c r="M596" s="224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</row>
    <row r="597">
      <c r="A597" s="218"/>
      <c r="B597" s="218"/>
      <c r="C597" s="218"/>
      <c r="D597" s="218"/>
      <c r="E597" s="218"/>
      <c r="F597" s="218"/>
      <c r="G597" s="218"/>
      <c r="H597" s="218"/>
      <c r="I597" s="218"/>
      <c r="J597" s="227"/>
      <c r="K597" s="223"/>
      <c r="L597" s="218"/>
      <c r="M597" s="224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</row>
    <row r="598">
      <c r="A598" s="218"/>
      <c r="B598" s="218"/>
      <c r="C598" s="218"/>
      <c r="D598" s="218"/>
      <c r="E598" s="218"/>
      <c r="F598" s="218"/>
      <c r="G598" s="218"/>
      <c r="H598" s="218"/>
      <c r="I598" s="218"/>
      <c r="J598" s="227"/>
      <c r="K598" s="223"/>
      <c r="L598" s="218"/>
      <c r="M598" s="224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</row>
    <row r="599">
      <c r="A599" s="218"/>
      <c r="B599" s="218"/>
      <c r="C599" s="218"/>
      <c r="D599" s="218"/>
      <c r="E599" s="218"/>
      <c r="F599" s="218"/>
      <c r="G599" s="218"/>
      <c r="H599" s="218"/>
      <c r="I599" s="218"/>
      <c r="J599" s="227"/>
      <c r="K599" s="223"/>
      <c r="L599" s="218"/>
      <c r="M599" s="224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</row>
    <row r="600">
      <c r="A600" s="218"/>
      <c r="B600" s="218"/>
      <c r="C600" s="218"/>
      <c r="D600" s="218"/>
      <c r="E600" s="218"/>
      <c r="F600" s="218"/>
      <c r="G600" s="218"/>
      <c r="H600" s="218"/>
      <c r="I600" s="218"/>
      <c r="J600" s="227"/>
      <c r="K600" s="223"/>
      <c r="L600" s="218"/>
      <c r="M600" s="224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</row>
    <row r="601">
      <c r="A601" s="218"/>
      <c r="B601" s="218"/>
      <c r="C601" s="218"/>
      <c r="D601" s="218"/>
      <c r="E601" s="218"/>
      <c r="F601" s="218"/>
      <c r="G601" s="218"/>
      <c r="H601" s="218"/>
      <c r="I601" s="218"/>
      <c r="J601" s="227"/>
      <c r="K601" s="223"/>
      <c r="L601" s="218"/>
      <c r="M601" s="224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</row>
    <row r="602">
      <c r="A602" s="218"/>
      <c r="B602" s="218"/>
      <c r="C602" s="218"/>
      <c r="D602" s="218"/>
      <c r="E602" s="218"/>
      <c r="F602" s="218"/>
      <c r="G602" s="218"/>
      <c r="H602" s="218"/>
      <c r="I602" s="218"/>
      <c r="J602" s="227"/>
      <c r="K602" s="223"/>
      <c r="L602" s="218"/>
      <c r="M602" s="224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</row>
    <row r="603">
      <c r="A603" s="218"/>
      <c r="B603" s="218"/>
      <c r="C603" s="218"/>
      <c r="D603" s="218"/>
      <c r="E603" s="218"/>
      <c r="F603" s="218"/>
      <c r="G603" s="218"/>
      <c r="H603" s="218"/>
      <c r="I603" s="218"/>
      <c r="J603" s="227"/>
      <c r="K603" s="223"/>
      <c r="L603" s="218"/>
      <c r="M603" s="224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</row>
    <row r="604">
      <c r="A604" s="218"/>
      <c r="B604" s="218"/>
      <c r="C604" s="218"/>
      <c r="D604" s="218"/>
      <c r="E604" s="218"/>
      <c r="F604" s="218"/>
      <c r="G604" s="218"/>
      <c r="H604" s="218"/>
      <c r="I604" s="218"/>
      <c r="J604" s="227"/>
      <c r="K604" s="223"/>
      <c r="L604" s="218"/>
      <c r="M604" s="224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</row>
    <row r="605">
      <c r="A605" s="218"/>
      <c r="B605" s="218"/>
      <c r="C605" s="218"/>
      <c r="D605" s="218"/>
      <c r="E605" s="218"/>
      <c r="F605" s="218"/>
      <c r="G605" s="218"/>
      <c r="H605" s="218"/>
      <c r="I605" s="218"/>
      <c r="J605" s="227"/>
      <c r="K605" s="223"/>
      <c r="L605" s="218"/>
      <c r="M605" s="224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</row>
    <row r="606">
      <c r="A606" s="218"/>
      <c r="B606" s="218"/>
      <c r="C606" s="218"/>
      <c r="D606" s="218"/>
      <c r="E606" s="218"/>
      <c r="F606" s="218"/>
      <c r="G606" s="218"/>
      <c r="H606" s="218"/>
      <c r="I606" s="218"/>
      <c r="J606" s="227"/>
      <c r="K606" s="223"/>
      <c r="L606" s="218"/>
      <c r="M606" s="224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</row>
    <row r="607">
      <c r="A607" s="218"/>
      <c r="B607" s="218"/>
      <c r="C607" s="218"/>
      <c r="D607" s="218"/>
      <c r="E607" s="218"/>
      <c r="F607" s="218"/>
      <c r="G607" s="218"/>
      <c r="H607" s="218"/>
      <c r="I607" s="218"/>
      <c r="J607" s="227"/>
      <c r="K607" s="223"/>
      <c r="L607" s="218"/>
      <c r="M607" s="224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</row>
    <row r="608">
      <c r="A608" s="218"/>
      <c r="B608" s="218"/>
      <c r="C608" s="218"/>
      <c r="D608" s="218"/>
      <c r="E608" s="218"/>
      <c r="F608" s="218"/>
      <c r="G608" s="218"/>
      <c r="H608" s="218"/>
      <c r="I608" s="218"/>
      <c r="J608" s="227"/>
      <c r="K608" s="223"/>
      <c r="L608" s="218"/>
      <c r="M608" s="224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</row>
    <row r="609">
      <c r="A609" s="218"/>
      <c r="B609" s="218"/>
      <c r="C609" s="218"/>
      <c r="D609" s="218"/>
      <c r="E609" s="218"/>
      <c r="F609" s="218"/>
      <c r="G609" s="218"/>
      <c r="H609" s="218"/>
      <c r="I609" s="218"/>
      <c r="J609" s="227"/>
      <c r="K609" s="223"/>
      <c r="L609" s="218"/>
      <c r="M609" s="224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</row>
    <row r="610">
      <c r="A610" s="218"/>
      <c r="B610" s="218"/>
      <c r="C610" s="218"/>
      <c r="D610" s="218"/>
      <c r="E610" s="218"/>
      <c r="F610" s="218"/>
      <c r="G610" s="218"/>
      <c r="H610" s="218"/>
      <c r="I610" s="218"/>
      <c r="J610" s="227"/>
      <c r="K610" s="223"/>
      <c r="L610" s="218"/>
      <c r="M610" s="224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</row>
    <row r="611">
      <c r="A611" s="218"/>
      <c r="B611" s="218"/>
      <c r="C611" s="218"/>
      <c r="D611" s="218"/>
      <c r="E611" s="218"/>
      <c r="F611" s="218"/>
      <c r="G611" s="218"/>
      <c r="H611" s="218"/>
      <c r="I611" s="218"/>
      <c r="J611" s="227"/>
      <c r="K611" s="223"/>
      <c r="L611" s="218"/>
      <c r="M611" s="224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</row>
    <row r="612">
      <c r="A612" s="218"/>
      <c r="B612" s="218"/>
      <c r="C612" s="218"/>
      <c r="D612" s="218"/>
      <c r="E612" s="218"/>
      <c r="F612" s="218"/>
      <c r="G612" s="218"/>
      <c r="H612" s="218"/>
      <c r="I612" s="218"/>
      <c r="J612" s="227"/>
      <c r="K612" s="223"/>
      <c r="L612" s="218"/>
      <c r="M612" s="224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</row>
    <row r="613">
      <c r="A613" s="218"/>
      <c r="B613" s="218"/>
      <c r="C613" s="218"/>
      <c r="D613" s="218"/>
      <c r="E613" s="218"/>
      <c r="F613" s="218"/>
      <c r="G613" s="218"/>
      <c r="H613" s="218"/>
      <c r="I613" s="218"/>
      <c r="J613" s="227"/>
      <c r="K613" s="223"/>
      <c r="L613" s="218"/>
      <c r="M613" s="224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</row>
    <row r="614">
      <c r="A614" s="218"/>
      <c r="B614" s="218"/>
      <c r="C614" s="218"/>
      <c r="D614" s="218"/>
      <c r="E614" s="218"/>
      <c r="F614" s="218"/>
      <c r="G614" s="218"/>
      <c r="H614" s="218"/>
      <c r="I614" s="218"/>
      <c r="J614" s="227"/>
      <c r="K614" s="223"/>
      <c r="L614" s="218"/>
      <c r="M614" s="224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</row>
    <row r="615">
      <c r="A615" s="218"/>
      <c r="B615" s="218"/>
      <c r="C615" s="218"/>
      <c r="D615" s="218"/>
      <c r="E615" s="218"/>
      <c r="F615" s="218"/>
      <c r="G615" s="218"/>
      <c r="H615" s="218"/>
      <c r="I615" s="218"/>
      <c r="J615" s="227"/>
      <c r="K615" s="223"/>
      <c r="L615" s="218"/>
      <c r="M615" s="224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</row>
    <row r="616">
      <c r="A616" s="218"/>
      <c r="B616" s="218"/>
      <c r="C616" s="218"/>
      <c r="D616" s="218"/>
      <c r="E616" s="218"/>
      <c r="F616" s="218"/>
      <c r="G616" s="218"/>
      <c r="H616" s="218"/>
      <c r="I616" s="218"/>
      <c r="J616" s="227"/>
      <c r="K616" s="223"/>
      <c r="L616" s="218"/>
      <c r="M616" s="224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</row>
    <row r="617">
      <c r="A617" s="218"/>
      <c r="B617" s="218"/>
      <c r="C617" s="218"/>
      <c r="D617" s="218"/>
      <c r="E617" s="218"/>
      <c r="F617" s="218"/>
      <c r="G617" s="218"/>
      <c r="H617" s="218"/>
      <c r="I617" s="218"/>
      <c r="J617" s="227"/>
      <c r="K617" s="223"/>
      <c r="L617" s="218"/>
      <c r="M617" s="224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</row>
    <row r="618">
      <c r="A618" s="218"/>
      <c r="B618" s="218"/>
      <c r="C618" s="218"/>
      <c r="D618" s="218"/>
      <c r="E618" s="218"/>
      <c r="F618" s="218"/>
      <c r="G618" s="218"/>
      <c r="H618" s="218"/>
      <c r="I618" s="218"/>
      <c r="J618" s="227"/>
      <c r="K618" s="223"/>
      <c r="L618" s="218"/>
      <c r="M618" s="224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</row>
    <row r="619">
      <c r="A619" s="218"/>
      <c r="B619" s="218"/>
      <c r="C619" s="218"/>
      <c r="D619" s="218"/>
      <c r="E619" s="218"/>
      <c r="F619" s="218"/>
      <c r="G619" s="218"/>
      <c r="H619" s="218"/>
      <c r="I619" s="218"/>
      <c r="J619" s="227"/>
      <c r="K619" s="223"/>
      <c r="L619" s="218"/>
      <c r="M619" s="224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</row>
    <row r="620">
      <c r="A620" s="218"/>
      <c r="B620" s="218"/>
      <c r="C620" s="218"/>
      <c r="D620" s="218"/>
      <c r="E620" s="218"/>
      <c r="F620" s="218"/>
      <c r="G620" s="218"/>
      <c r="H620" s="218"/>
      <c r="I620" s="218"/>
      <c r="J620" s="227"/>
      <c r="K620" s="223"/>
      <c r="L620" s="218"/>
      <c r="M620" s="224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</row>
    <row r="621">
      <c r="A621" s="218"/>
      <c r="B621" s="218"/>
      <c r="C621" s="218"/>
      <c r="D621" s="218"/>
      <c r="E621" s="218"/>
      <c r="F621" s="218"/>
      <c r="G621" s="218"/>
      <c r="H621" s="218"/>
      <c r="I621" s="218"/>
      <c r="J621" s="227"/>
      <c r="K621" s="223"/>
      <c r="L621" s="218"/>
      <c r="M621" s="224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</row>
    <row r="622">
      <c r="A622" s="218"/>
      <c r="B622" s="218"/>
      <c r="C622" s="218"/>
      <c r="D622" s="218"/>
      <c r="E622" s="218"/>
      <c r="F622" s="218"/>
      <c r="G622" s="218"/>
      <c r="H622" s="218"/>
      <c r="I622" s="218"/>
      <c r="J622" s="227"/>
      <c r="K622" s="223"/>
      <c r="L622" s="218"/>
      <c r="M622" s="224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</row>
    <row r="623">
      <c r="A623" s="218"/>
      <c r="B623" s="218"/>
      <c r="C623" s="218"/>
      <c r="D623" s="218"/>
      <c r="E623" s="218"/>
      <c r="F623" s="218"/>
      <c r="G623" s="218"/>
      <c r="H623" s="218"/>
      <c r="I623" s="218"/>
      <c r="J623" s="227"/>
      <c r="K623" s="223"/>
      <c r="L623" s="218"/>
      <c r="M623" s="224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</row>
    <row r="624">
      <c r="A624" s="218"/>
      <c r="B624" s="218"/>
      <c r="C624" s="218"/>
      <c r="D624" s="218"/>
      <c r="E624" s="218"/>
      <c r="F624" s="218"/>
      <c r="G624" s="218"/>
      <c r="H624" s="218"/>
      <c r="I624" s="218"/>
      <c r="J624" s="227"/>
      <c r="K624" s="223"/>
      <c r="L624" s="218"/>
      <c r="M624" s="224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</row>
    <row r="625">
      <c r="A625" s="218"/>
      <c r="B625" s="218"/>
      <c r="C625" s="218"/>
      <c r="D625" s="218"/>
      <c r="E625" s="218"/>
      <c r="F625" s="218"/>
      <c r="G625" s="218"/>
      <c r="H625" s="218"/>
      <c r="I625" s="218"/>
      <c r="J625" s="227"/>
      <c r="K625" s="223"/>
      <c r="L625" s="218"/>
      <c r="M625" s="224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</row>
    <row r="626">
      <c r="A626" s="218"/>
      <c r="B626" s="218"/>
      <c r="C626" s="218"/>
      <c r="D626" s="218"/>
      <c r="E626" s="218"/>
      <c r="F626" s="218"/>
      <c r="G626" s="218"/>
      <c r="H626" s="218"/>
      <c r="I626" s="218"/>
      <c r="J626" s="227"/>
      <c r="K626" s="223"/>
      <c r="L626" s="218"/>
      <c r="M626" s="224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</row>
    <row r="627">
      <c r="A627" s="218"/>
      <c r="B627" s="218"/>
      <c r="C627" s="218"/>
      <c r="D627" s="218"/>
      <c r="E627" s="218"/>
      <c r="F627" s="218"/>
      <c r="G627" s="218"/>
      <c r="H627" s="218"/>
      <c r="I627" s="218"/>
      <c r="J627" s="227"/>
      <c r="K627" s="223"/>
      <c r="L627" s="218"/>
      <c r="M627" s="224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</row>
    <row r="628">
      <c r="A628" s="218"/>
      <c r="B628" s="218"/>
      <c r="C628" s="218"/>
      <c r="D628" s="218"/>
      <c r="E628" s="218"/>
      <c r="F628" s="218"/>
      <c r="G628" s="218"/>
      <c r="H628" s="218"/>
      <c r="I628" s="218"/>
      <c r="J628" s="227"/>
      <c r="K628" s="223"/>
      <c r="L628" s="218"/>
      <c r="M628" s="224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</row>
    <row r="629">
      <c r="A629" s="218"/>
      <c r="B629" s="218"/>
      <c r="C629" s="218"/>
      <c r="D629" s="218"/>
      <c r="E629" s="218"/>
      <c r="F629" s="218"/>
      <c r="G629" s="218"/>
      <c r="H629" s="218"/>
      <c r="I629" s="218"/>
      <c r="J629" s="227"/>
      <c r="K629" s="223"/>
      <c r="L629" s="218"/>
      <c r="M629" s="224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</row>
    <row r="630">
      <c r="A630" s="218"/>
      <c r="B630" s="218"/>
      <c r="C630" s="218"/>
      <c r="D630" s="218"/>
      <c r="E630" s="218"/>
      <c r="F630" s="218"/>
      <c r="G630" s="218"/>
      <c r="H630" s="218"/>
      <c r="I630" s="218"/>
      <c r="J630" s="227"/>
      <c r="K630" s="223"/>
      <c r="L630" s="218"/>
      <c r="M630" s="224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</row>
    <row r="631">
      <c r="A631" s="218"/>
      <c r="B631" s="218"/>
      <c r="C631" s="218"/>
      <c r="D631" s="218"/>
      <c r="E631" s="218"/>
      <c r="F631" s="218"/>
      <c r="G631" s="218"/>
      <c r="H631" s="218"/>
      <c r="I631" s="218"/>
      <c r="J631" s="227"/>
      <c r="K631" s="223"/>
      <c r="L631" s="218"/>
      <c r="M631" s="224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</row>
    <row r="632">
      <c r="A632" s="218"/>
      <c r="B632" s="218"/>
      <c r="C632" s="218"/>
      <c r="D632" s="218"/>
      <c r="E632" s="218"/>
      <c r="F632" s="218"/>
      <c r="G632" s="218"/>
      <c r="H632" s="218"/>
      <c r="I632" s="218"/>
      <c r="J632" s="227"/>
      <c r="K632" s="223"/>
      <c r="L632" s="218"/>
      <c r="M632" s="224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</row>
    <row r="633">
      <c r="A633" s="218"/>
      <c r="B633" s="218"/>
      <c r="C633" s="218"/>
      <c r="D633" s="218"/>
      <c r="E633" s="218"/>
      <c r="F633" s="218"/>
      <c r="G633" s="218"/>
      <c r="H633" s="218"/>
      <c r="I633" s="218"/>
      <c r="J633" s="227"/>
      <c r="K633" s="223"/>
      <c r="L633" s="218"/>
      <c r="M633" s="224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</row>
    <row r="634">
      <c r="A634" s="218"/>
      <c r="B634" s="218"/>
      <c r="C634" s="218"/>
      <c r="D634" s="218"/>
      <c r="E634" s="218"/>
      <c r="F634" s="218"/>
      <c r="G634" s="218"/>
      <c r="H634" s="218"/>
      <c r="I634" s="218"/>
      <c r="J634" s="227"/>
      <c r="K634" s="223"/>
      <c r="L634" s="218"/>
      <c r="M634" s="224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</row>
    <row r="635">
      <c r="A635" s="218"/>
      <c r="B635" s="218"/>
      <c r="C635" s="218"/>
      <c r="D635" s="218"/>
      <c r="E635" s="218"/>
      <c r="F635" s="218"/>
      <c r="G635" s="218"/>
      <c r="H635" s="218"/>
      <c r="I635" s="218"/>
      <c r="J635" s="227"/>
      <c r="K635" s="223"/>
      <c r="L635" s="218"/>
      <c r="M635" s="224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</row>
    <row r="636">
      <c r="A636" s="218"/>
      <c r="B636" s="218"/>
      <c r="C636" s="218"/>
      <c r="D636" s="218"/>
      <c r="E636" s="218"/>
      <c r="F636" s="218"/>
      <c r="G636" s="218"/>
      <c r="H636" s="218"/>
      <c r="I636" s="218"/>
      <c r="J636" s="227"/>
      <c r="K636" s="223"/>
      <c r="L636" s="218"/>
      <c r="M636" s="224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</row>
    <row r="637">
      <c r="A637" s="218"/>
      <c r="B637" s="218"/>
      <c r="C637" s="218"/>
      <c r="D637" s="218"/>
      <c r="E637" s="218"/>
      <c r="F637" s="218"/>
      <c r="G637" s="218"/>
      <c r="H637" s="218"/>
      <c r="I637" s="218"/>
      <c r="J637" s="227"/>
      <c r="K637" s="223"/>
      <c r="L637" s="218"/>
      <c r="M637" s="224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</row>
    <row r="638">
      <c r="A638" s="218"/>
      <c r="B638" s="218"/>
      <c r="C638" s="218"/>
      <c r="D638" s="218"/>
      <c r="E638" s="218"/>
      <c r="F638" s="218"/>
      <c r="G638" s="218"/>
      <c r="H638" s="218"/>
      <c r="I638" s="218"/>
      <c r="J638" s="227"/>
      <c r="K638" s="223"/>
      <c r="L638" s="218"/>
      <c r="M638" s="224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</row>
    <row r="639">
      <c r="A639" s="218"/>
      <c r="B639" s="218"/>
      <c r="C639" s="218"/>
      <c r="D639" s="218"/>
      <c r="E639" s="218"/>
      <c r="F639" s="218"/>
      <c r="G639" s="218"/>
      <c r="H639" s="218"/>
      <c r="I639" s="218"/>
      <c r="J639" s="227"/>
      <c r="K639" s="223"/>
      <c r="L639" s="218"/>
      <c r="M639" s="224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</row>
    <row r="640">
      <c r="A640" s="218"/>
      <c r="B640" s="218"/>
      <c r="C640" s="218"/>
      <c r="D640" s="218"/>
      <c r="E640" s="218"/>
      <c r="F640" s="218"/>
      <c r="G640" s="218"/>
      <c r="H640" s="218"/>
      <c r="I640" s="218"/>
      <c r="J640" s="227"/>
      <c r="K640" s="223"/>
      <c r="L640" s="218"/>
      <c r="M640" s="224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</row>
    <row r="641">
      <c r="A641" s="218"/>
      <c r="B641" s="218"/>
      <c r="C641" s="218"/>
      <c r="D641" s="218"/>
      <c r="E641" s="218"/>
      <c r="F641" s="218"/>
      <c r="G641" s="218"/>
      <c r="H641" s="218"/>
      <c r="I641" s="218"/>
      <c r="J641" s="227"/>
      <c r="K641" s="223"/>
      <c r="L641" s="218"/>
      <c r="M641" s="224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</row>
    <row r="642">
      <c r="A642" s="218"/>
      <c r="B642" s="218"/>
      <c r="C642" s="218"/>
      <c r="D642" s="218"/>
      <c r="E642" s="218"/>
      <c r="F642" s="218"/>
      <c r="G642" s="218"/>
      <c r="H642" s="218"/>
      <c r="I642" s="218"/>
      <c r="J642" s="227"/>
      <c r="K642" s="223"/>
      <c r="L642" s="218"/>
      <c r="M642" s="224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</row>
    <row r="643">
      <c r="A643" s="218"/>
      <c r="B643" s="218"/>
      <c r="C643" s="218"/>
      <c r="D643" s="218"/>
      <c r="E643" s="218"/>
      <c r="F643" s="218"/>
      <c r="G643" s="218"/>
      <c r="H643" s="218"/>
      <c r="I643" s="218"/>
      <c r="J643" s="227"/>
      <c r="K643" s="223"/>
      <c r="L643" s="218"/>
      <c r="M643" s="224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</row>
    <row r="644">
      <c r="A644" s="218"/>
      <c r="B644" s="218"/>
      <c r="C644" s="218"/>
      <c r="D644" s="218"/>
      <c r="E644" s="218"/>
      <c r="F644" s="218"/>
      <c r="G644" s="218"/>
      <c r="H644" s="218"/>
      <c r="I644" s="218"/>
      <c r="J644" s="227"/>
      <c r="K644" s="223"/>
      <c r="L644" s="218"/>
      <c r="M644" s="224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</row>
    <row r="645">
      <c r="A645" s="218"/>
      <c r="B645" s="218"/>
      <c r="C645" s="218"/>
      <c r="D645" s="218"/>
      <c r="E645" s="218"/>
      <c r="F645" s="218"/>
      <c r="G645" s="218"/>
      <c r="H645" s="218"/>
      <c r="I645" s="218"/>
      <c r="J645" s="227"/>
      <c r="K645" s="223"/>
      <c r="L645" s="218"/>
      <c r="M645" s="224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</row>
    <row r="646">
      <c r="A646" s="218"/>
      <c r="B646" s="218"/>
      <c r="C646" s="218"/>
      <c r="D646" s="218"/>
      <c r="E646" s="218"/>
      <c r="F646" s="218"/>
      <c r="G646" s="218"/>
      <c r="H646" s="218"/>
      <c r="I646" s="218"/>
      <c r="J646" s="227"/>
      <c r="K646" s="223"/>
      <c r="L646" s="218"/>
      <c r="M646" s="224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</row>
    <row r="647">
      <c r="A647" s="218"/>
      <c r="B647" s="218"/>
      <c r="C647" s="218"/>
      <c r="D647" s="218"/>
      <c r="E647" s="218"/>
      <c r="F647" s="218"/>
      <c r="G647" s="218"/>
      <c r="H647" s="218"/>
      <c r="I647" s="218"/>
      <c r="J647" s="227"/>
      <c r="K647" s="223"/>
      <c r="L647" s="218"/>
      <c r="M647" s="224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</row>
    <row r="648">
      <c r="A648" s="218"/>
      <c r="B648" s="218"/>
      <c r="C648" s="218"/>
      <c r="D648" s="218"/>
      <c r="E648" s="218"/>
      <c r="F648" s="218"/>
      <c r="G648" s="218"/>
      <c r="H648" s="218"/>
      <c r="I648" s="218"/>
      <c r="J648" s="227"/>
      <c r="K648" s="223"/>
      <c r="L648" s="218"/>
      <c r="M648" s="224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</row>
    <row r="649">
      <c r="A649" s="218"/>
      <c r="B649" s="218"/>
      <c r="C649" s="218"/>
      <c r="D649" s="218"/>
      <c r="E649" s="218"/>
      <c r="F649" s="218"/>
      <c r="G649" s="218"/>
      <c r="H649" s="218"/>
      <c r="I649" s="218"/>
      <c r="J649" s="227"/>
      <c r="K649" s="223"/>
      <c r="L649" s="218"/>
      <c r="M649" s="224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</row>
    <row r="650">
      <c r="A650" s="218"/>
      <c r="B650" s="218"/>
      <c r="C650" s="218"/>
      <c r="D650" s="218"/>
      <c r="E650" s="218"/>
      <c r="F650" s="218"/>
      <c r="G650" s="218"/>
      <c r="H650" s="218"/>
      <c r="I650" s="218"/>
      <c r="J650" s="227"/>
      <c r="K650" s="223"/>
      <c r="L650" s="218"/>
      <c r="M650" s="224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</row>
    <row r="651">
      <c r="A651" s="218"/>
      <c r="B651" s="218"/>
      <c r="C651" s="218"/>
      <c r="D651" s="218"/>
      <c r="E651" s="218"/>
      <c r="F651" s="218"/>
      <c r="G651" s="218"/>
      <c r="H651" s="218"/>
      <c r="I651" s="218"/>
      <c r="J651" s="227"/>
      <c r="K651" s="223"/>
      <c r="L651" s="218"/>
      <c r="M651" s="224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</row>
    <row r="652">
      <c r="A652" s="218"/>
      <c r="B652" s="218"/>
      <c r="C652" s="218"/>
      <c r="D652" s="218"/>
      <c r="E652" s="218"/>
      <c r="F652" s="218"/>
      <c r="G652" s="218"/>
      <c r="H652" s="218"/>
      <c r="I652" s="218"/>
      <c r="J652" s="227"/>
      <c r="K652" s="223"/>
      <c r="L652" s="218"/>
      <c r="M652" s="224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</row>
    <row r="653">
      <c r="A653" s="218"/>
      <c r="B653" s="218"/>
      <c r="C653" s="218"/>
      <c r="D653" s="218"/>
      <c r="E653" s="218"/>
      <c r="F653" s="218"/>
      <c r="G653" s="218"/>
      <c r="H653" s="218"/>
      <c r="I653" s="218"/>
      <c r="J653" s="227"/>
      <c r="K653" s="223"/>
      <c r="L653" s="218"/>
      <c r="M653" s="224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</row>
    <row r="654">
      <c r="A654" s="218"/>
      <c r="B654" s="218"/>
      <c r="C654" s="218"/>
      <c r="D654" s="218"/>
      <c r="E654" s="218"/>
      <c r="F654" s="218"/>
      <c r="G654" s="218"/>
      <c r="H654" s="218"/>
      <c r="I654" s="218"/>
      <c r="J654" s="227"/>
      <c r="K654" s="223"/>
      <c r="L654" s="218"/>
      <c r="M654" s="224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</row>
    <row r="655">
      <c r="A655" s="218"/>
      <c r="B655" s="218"/>
      <c r="C655" s="218"/>
      <c r="D655" s="218"/>
      <c r="E655" s="218"/>
      <c r="F655" s="218"/>
      <c r="G655" s="218"/>
      <c r="H655" s="218"/>
      <c r="I655" s="218"/>
      <c r="J655" s="227"/>
      <c r="K655" s="223"/>
      <c r="L655" s="218"/>
      <c r="M655" s="224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</row>
    <row r="656">
      <c r="A656" s="218"/>
      <c r="B656" s="218"/>
      <c r="C656" s="218"/>
      <c r="D656" s="218"/>
      <c r="E656" s="218"/>
      <c r="F656" s="218"/>
      <c r="G656" s="218"/>
      <c r="H656" s="218"/>
      <c r="I656" s="218"/>
      <c r="J656" s="227"/>
      <c r="K656" s="223"/>
      <c r="L656" s="218"/>
      <c r="M656" s="224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</row>
    <row r="657">
      <c r="A657" s="218"/>
      <c r="B657" s="218"/>
      <c r="C657" s="218"/>
      <c r="D657" s="218"/>
      <c r="E657" s="218"/>
      <c r="F657" s="218"/>
      <c r="G657" s="218"/>
      <c r="H657" s="218"/>
      <c r="I657" s="218"/>
      <c r="J657" s="227"/>
      <c r="K657" s="223"/>
      <c r="L657" s="218"/>
      <c r="M657" s="224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</row>
    <row r="658">
      <c r="A658" s="218"/>
      <c r="B658" s="218"/>
      <c r="C658" s="218"/>
      <c r="D658" s="218"/>
      <c r="E658" s="218"/>
      <c r="F658" s="218"/>
      <c r="G658" s="218"/>
      <c r="H658" s="218"/>
      <c r="I658" s="218"/>
      <c r="J658" s="227"/>
      <c r="K658" s="223"/>
      <c r="L658" s="218"/>
      <c r="M658" s="224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</row>
    <row r="659">
      <c r="A659" s="218"/>
      <c r="B659" s="218"/>
      <c r="C659" s="218"/>
      <c r="D659" s="218"/>
      <c r="E659" s="218"/>
      <c r="F659" s="218"/>
      <c r="G659" s="218"/>
      <c r="H659" s="218"/>
      <c r="I659" s="218"/>
      <c r="J659" s="227"/>
      <c r="K659" s="223"/>
      <c r="L659" s="218"/>
      <c r="M659" s="224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</row>
    <row r="660">
      <c r="A660" s="218"/>
      <c r="B660" s="218"/>
      <c r="C660" s="218"/>
      <c r="D660" s="218"/>
      <c r="E660" s="218"/>
      <c r="F660" s="218"/>
      <c r="G660" s="218"/>
      <c r="H660" s="218"/>
      <c r="I660" s="218"/>
      <c r="J660" s="227"/>
      <c r="K660" s="223"/>
      <c r="L660" s="218"/>
      <c r="M660" s="224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</row>
    <row r="661">
      <c r="A661" s="218"/>
      <c r="B661" s="218"/>
      <c r="C661" s="218"/>
      <c r="D661" s="218"/>
      <c r="E661" s="218"/>
      <c r="F661" s="218"/>
      <c r="G661" s="218"/>
      <c r="H661" s="218"/>
      <c r="I661" s="218"/>
      <c r="J661" s="227"/>
      <c r="K661" s="223"/>
      <c r="L661" s="218"/>
      <c r="M661" s="224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</row>
    <row r="662">
      <c r="A662" s="218"/>
      <c r="B662" s="218"/>
      <c r="C662" s="218"/>
      <c r="D662" s="218"/>
      <c r="E662" s="218"/>
      <c r="F662" s="218"/>
      <c r="G662" s="218"/>
      <c r="H662" s="218"/>
      <c r="I662" s="218"/>
      <c r="J662" s="227"/>
      <c r="K662" s="223"/>
      <c r="L662" s="218"/>
      <c r="M662" s="224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</row>
    <row r="663">
      <c r="A663" s="218"/>
      <c r="B663" s="218"/>
      <c r="C663" s="218"/>
      <c r="D663" s="218"/>
      <c r="E663" s="218"/>
      <c r="F663" s="218"/>
      <c r="G663" s="218"/>
      <c r="H663" s="218"/>
      <c r="I663" s="218"/>
      <c r="J663" s="227"/>
      <c r="K663" s="223"/>
      <c r="L663" s="218"/>
      <c r="M663" s="224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</row>
    <row r="664">
      <c r="A664" s="218"/>
      <c r="B664" s="218"/>
      <c r="C664" s="218"/>
      <c r="D664" s="218"/>
      <c r="E664" s="218"/>
      <c r="F664" s="218"/>
      <c r="G664" s="218"/>
      <c r="H664" s="218"/>
      <c r="I664" s="218"/>
      <c r="J664" s="227"/>
      <c r="K664" s="223"/>
      <c r="L664" s="218"/>
      <c r="M664" s="224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</row>
    <row r="665">
      <c r="A665" s="218"/>
      <c r="B665" s="218"/>
      <c r="C665" s="218"/>
      <c r="D665" s="218"/>
      <c r="E665" s="218"/>
      <c r="F665" s="218"/>
      <c r="G665" s="218"/>
      <c r="H665" s="218"/>
      <c r="I665" s="218"/>
      <c r="J665" s="227"/>
      <c r="K665" s="223"/>
      <c r="L665" s="218"/>
      <c r="M665" s="224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</row>
    <row r="666">
      <c r="A666" s="218"/>
      <c r="B666" s="218"/>
      <c r="C666" s="218"/>
      <c r="D666" s="218"/>
      <c r="E666" s="218"/>
      <c r="F666" s="218"/>
      <c r="G666" s="218"/>
      <c r="H666" s="218"/>
      <c r="I666" s="218"/>
      <c r="J666" s="227"/>
      <c r="K666" s="223"/>
      <c r="L666" s="218"/>
      <c r="M666" s="224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</row>
    <row r="667">
      <c r="A667" s="218"/>
      <c r="B667" s="218"/>
      <c r="C667" s="218"/>
      <c r="D667" s="218"/>
      <c r="E667" s="218"/>
      <c r="F667" s="218"/>
      <c r="G667" s="218"/>
      <c r="H667" s="218"/>
      <c r="I667" s="218"/>
      <c r="J667" s="227"/>
      <c r="K667" s="223"/>
      <c r="L667" s="218"/>
      <c r="M667" s="224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</row>
    <row r="668">
      <c r="A668" s="218"/>
      <c r="B668" s="218"/>
      <c r="C668" s="218"/>
      <c r="D668" s="218"/>
      <c r="E668" s="218"/>
      <c r="F668" s="218"/>
      <c r="G668" s="218"/>
      <c r="H668" s="218"/>
      <c r="I668" s="218"/>
      <c r="J668" s="227"/>
      <c r="K668" s="223"/>
      <c r="L668" s="218"/>
      <c r="M668" s="224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</row>
    <row r="669">
      <c r="A669" s="218"/>
      <c r="B669" s="218"/>
      <c r="C669" s="218"/>
      <c r="D669" s="218"/>
      <c r="E669" s="218"/>
      <c r="F669" s="218"/>
      <c r="G669" s="218"/>
      <c r="H669" s="218"/>
      <c r="I669" s="218"/>
      <c r="J669" s="227"/>
      <c r="K669" s="223"/>
      <c r="L669" s="218"/>
      <c r="M669" s="224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</row>
    <row r="670">
      <c r="A670" s="218"/>
      <c r="B670" s="218"/>
      <c r="C670" s="218"/>
      <c r="D670" s="218"/>
      <c r="E670" s="218"/>
      <c r="F670" s="218"/>
      <c r="G670" s="218"/>
      <c r="H670" s="218"/>
      <c r="I670" s="218"/>
      <c r="J670" s="227"/>
      <c r="K670" s="223"/>
      <c r="L670" s="218"/>
      <c r="M670" s="224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</row>
    <row r="671">
      <c r="A671" s="218"/>
      <c r="B671" s="218"/>
      <c r="C671" s="218"/>
      <c r="D671" s="218"/>
      <c r="E671" s="218"/>
      <c r="F671" s="218"/>
      <c r="G671" s="218"/>
      <c r="H671" s="218"/>
      <c r="I671" s="218"/>
      <c r="J671" s="227"/>
      <c r="K671" s="223"/>
      <c r="L671" s="218"/>
      <c r="M671" s="224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</row>
    <row r="672">
      <c r="A672" s="218"/>
      <c r="B672" s="218"/>
      <c r="C672" s="218"/>
      <c r="D672" s="218"/>
      <c r="E672" s="218"/>
      <c r="F672" s="218"/>
      <c r="G672" s="218"/>
      <c r="H672" s="218"/>
      <c r="I672" s="218"/>
      <c r="J672" s="227"/>
      <c r="K672" s="223"/>
      <c r="L672" s="218"/>
      <c r="M672" s="224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</row>
    <row r="673">
      <c r="A673" s="218"/>
      <c r="B673" s="218"/>
      <c r="C673" s="218"/>
      <c r="D673" s="218"/>
      <c r="E673" s="218"/>
      <c r="F673" s="218"/>
      <c r="G673" s="218"/>
      <c r="H673" s="218"/>
      <c r="I673" s="218"/>
      <c r="J673" s="227"/>
      <c r="K673" s="223"/>
      <c r="L673" s="218"/>
      <c r="M673" s="224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</row>
    <row r="674">
      <c r="A674" s="218"/>
      <c r="B674" s="218"/>
      <c r="C674" s="218"/>
      <c r="D674" s="218"/>
      <c r="E674" s="218"/>
      <c r="F674" s="218"/>
      <c r="G674" s="218"/>
      <c r="H674" s="218"/>
      <c r="I674" s="218"/>
      <c r="J674" s="227"/>
      <c r="K674" s="223"/>
      <c r="L674" s="218"/>
      <c r="M674" s="224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</row>
    <row r="675">
      <c r="A675" s="218"/>
      <c r="B675" s="218"/>
      <c r="C675" s="218"/>
      <c r="D675" s="218"/>
      <c r="E675" s="218"/>
      <c r="F675" s="218"/>
      <c r="G675" s="218"/>
      <c r="H675" s="218"/>
      <c r="I675" s="218"/>
      <c r="J675" s="227"/>
      <c r="K675" s="223"/>
      <c r="L675" s="218"/>
      <c r="M675" s="224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</row>
    <row r="676">
      <c r="A676" s="218"/>
      <c r="B676" s="218"/>
      <c r="C676" s="218"/>
      <c r="D676" s="218"/>
      <c r="E676" s="218"/>
      <c r="F676" s="218"/>
      <c r="G676" s="218"/>
      <c r="H676" s="218"/>
      <c r="I676" s="218"/>
      <c r="J676" s="227"/>
      <c r="K676" s="223"/>
      <c r="L676" s="218"/>
      <c r="M676" s="224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</row>
    <row r="677">
      <c r="A677" s="218"/>
      <c r="B677" s="218"/>
      <c r="C677" s="218"/>
      <c r="D677" s="218"/>
      <c r="E677" s="218"/>
      <c r="F677" s="218"/>
      <c r="G677" s="218"/>
      <c r="H677" s="218"/>
      <c r="I677" s="218"/>
      <c r="J677" s="227"/>
      <c r="K677" s="223"/>
      <c r="L677" s="218"/>
      <c r="M677" s="224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</row>
    <row r="678">
      <c r="A678" s="218"/>
      <c r="B678" s="218"/>
      <c r="C678" s="218"/>
      <c r="D678" s="218"/>
      <c r="E678" s="218"/>
      <c r="F678" s="218"/>
      <c r="G678" s="218"/>
      <c r="H678" s="218"/>
      <c r="I678" s="218"/>
      <c r="J678" s="227"/>
      <c r="K678" s="223"/>
      <c r="L678" s="218"/>
      <c r="M678" s="224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</row>
    <row r="679">
      <c r="A679" s="218"/>
      <c r="B679" s="218"/>
      <c r="C679" s="218"/>
      <c r="D679" s="218"/>
      <c r="E679" s="218"/>
      <c r="F679" s="218"/>
      <c r="G679" s="218"/>
      <c r="H679" s="218"/>
      <c r="I679" s="218"/>
      <c r="J679" s="227"/>
      <c r="K679" s="223"/>
      <c r="L679" s="218"/>
      <c r="M679" s="224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</row>
    <row r="680">
      <c r="A680" s="218"/>
      <c r="B680" s="218"/>
      <c r="C680" s="218"/>
      <c r="D680" s="218"/>
      <c r="E680" s="218"/>
      <c r="F680" s="218"/>
      <c r="G680" s="218"/>
      <c r="H680" s="218"/>
      <c r="I680" s="218"/>
      <c r="J680" s="227"/>
      <c r="K680" s="223"/>
      <c r="L680" s="218"/>
      <c r="M680" s="224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</row>
    <row r="681">
      <c r="A681" s="218"/>
      <c r="B681" s="218"/>
      <c r="C681" s="218"/>
      <c r="D681" s="218"/>
      <c r="E681" s="218"/>
      <c r="F681" s="218"/>
      <c r="G681" s="218"/>
      <c r="H681" s="218"/>
      <c r="I681" s="218"/>
      <c r="J681" s="227"/>
      <c r="K681" s="223"/>
      <c r="L681" s="218"/>
      <c r="M681" s="224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</row>
    <row r="682">
      <c r="A682" s="218"/>
      <c r="B682" s="218"/>
      <c r="C682" s="218"/>
      <c r="D682" s="218"/>
      <c r="E682" s="218"/>
      <c r="F682" s="218"/>
      <c r="G682" s="218"/>
      <c r="H682" s="218"/>
      <c r="I682" s="218"/>
      <c r="J682" s="227"/>
      <c r="K682" s="223"/>
      <c r="L682" s="218"/>
      <c r="M682" s="224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</row>
    <row r="683">
      <c r="A683" s="218"/>
      <c r="B683" s="218"/>
      <c r="C683" s="218"/>
      <c r="D683" s="218"/>
      <c r="E683" s="218"/>
      <c r="F683" s="218"/>
      <c r="G683" s="218"/>
      <c r="H683" s="218"/>
      <c r="I683" s="218"/>
      <c r="J683" s="227"/>
      <c r="K683" s="223"/>
      <c r="L683" s="218"/>
      <c r="M683" s="224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</row>
    <row r="684">
      <c r="A684" s="218"/>
      <c r="B684" s="218"/>
      <c r="C684" s="218"/>
      <c r="D684" s="218"/>
      <c r="E684" s="218"/>
      <c r="F684" s="218"/>
      <c r="G684" s="218"/>
      <c r="H684" s="218"/>
      <c r="I684" s="218"/>
      <c r="J684" s="227"/>
      <c r="K684" s="223"/>
      <c r="L684" s="218"/>
      <c r="M684" s="224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</row>
    <row r="685">
      <c r="A685" s="218"/>
      <c r="B685" s="218"/>
      <c r="C685" s="218"/>
      <c r="D685" s="218"/>
      <c r="E685" s="218"/>
      <c r="F685" s="218"/>
      <c r="G685" s="218"/>
      <c r="H685" s="218"/>
      <c r="I685" s="218"/>
      <c r="J685" s="227"/>
      <c r="K685" s="223"/>
      <c r="L685" s="218"/>
      <c r="M685" s="224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  <c r="AA685" s="218"/>
    </row>
    <row r="686">
      <c r="A686" s="218"/>
      <c r="B686" s="218"/>
      <c r="C686" s="218"/>
      <c r="D686" s="218"/>
      <c r="E686" s="218"/>
      <c r="F686" s="218"/>
      <c r="G686" s="218"/>
      <c r="H686" s="218"/>
      <c r="I686" s="218"/>
      <c r="J686" s="227"/>
      <c r="K686" s="223"/>
      <c r="L686" s="218"/>
      <c r="M686" s="224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  <c r="AA686" s="218"/>
    </row>
    <row r="687">
      <c r="A687" s="218"/>
      <c r="B687" s="218"/>
      <c r="C687" s="218"/>
      <c r="D687" s="218"/>
      <c r="E687" s="218"/>
      <c r="F687" s="218"/>
      <c r="G687" s="218"/>
      <c r="H687" s="218"/>
      <c r="I687" s="218"/>
      <c r="J687" s="227"/>
      <c r="K687" s="223"/>
      <c r="L687" s="218"/>
      <c r="M687" s="224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  <c r="AA687" s="218"/>
    </row>
    <row r="688">
      <c r="A688" s="218"/>
      <c r="B688" s="218"/>
      <c r="C688" s="218"/>
      <c r="D688" s="218"/>
      <c r="E688" s="218"/>
      <c r="F688" s="218"/>
      <c r="G688" s="218"/>
      <c r="H688" s="218"/>
      <c r="I688" s="218"/>
      <c r="J688" s="227"/>
      <c r="K688" s="223"/>
      <c r="L688" s="218"/>
      <c r="M688" s="224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  <c r="AA688" s="218"/>
    </row>
    <row r="689">
      <c r="A689" s="218"/>
      <c r="B689" s="218"/>
      <c r="C689" s="218"/>
      <c r="D689" s="218"/>
      <c r="E689" s="218"/>
      <c r="F689" s="218"/>
      <c r="G689" s="218"/>
      <c r="H689" s="218"/>
      <c r="I689" s="218"/>
      <c r="J689" s="227"/>
      <c r="K689" s="223"/>
      <c r="L689" s="218"/>
      <c r="M689" s="224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  <c r="AA689" s="218"/>
    </row>
    <row r="690">
      <c r="A690" s="218"/>
      <c r="B690" s="218"/>
      <c r="C690" s="218"/>
      <c r="D690" s="218"/>
      <c r="E690" s="218"/>
      <c r="F690" s="218"/>
      <c r="G690" s="218"/>
      <c r="H690" s="218"/>
      <c r="I690" s="218"/>
      <c r="J690" s="227"/>
      <c r="K690" s="223"/>
      <c r="L690" s="218"/>
      <c r="M690" s="224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  <c r="AA690" s="218"/>
    </row>
    <row r="691">
      <c r="A691" s="218"/>
      <c r="B691" s="218"/>
      <c r="C691" s="218"/>
      <c r="D691" s="218"/>
      <c r="E691" s="218"/>
      <c r="F691" s="218"/>
      <c r="G691" s="218"/>
      <c r="H691" s="218"/>
      <c r="I691" s="218"/>
      <c r="J691" s="227"/>
      <c r="K691" s="223"/>
      <c r="L691" s="218"/>
      <c r="M691" s="224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  <c r="AA691" s="218"/>
    </row>
    <row r="692">
      <c r="A692" s="218"/>
      <c r="B692" s="218"/>
      <c r="C692" s="218"/>
      <c r="D692" s="218"/>
      <c r="E692" s="218"/>
      <c r="F692" s="218"/>
      <c r="G692" s="218"/>
      <c r="H692" s="218"/>
      <c r="I692" s="218"/>
      <c r="J692" s="227"/>
      <c r="K692" s="223"/>
      <c r="L692" s="218"/>
      <c r="M692" s="224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  <c r="AA692" s="218"/>
    </row>
    <row r="693">
      <c r="A693" s="218"/>
      <c r="B693" s="218"/>
      <c r="C693" s="218"/>
      <c r="D693" s="218"/>
      <c r="E693" s="218"/>
      <c r="F693" s="218"/>
      <c r="G693" s="218"/>
      <c r="H693" s="218"/>
      <c r="I693" s="218"/>
      <c r="J693" s="227"/>
      <c r="K693" s="223"/>
      <c r="L693" s="218"/>
      <c r="M693" s="224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  <c r="AA693" s="218"/>
    </row>
    <row r="694">
      <c r="A694" s="218"/>
      <c r="B694" s="218"/>
      <c r="C694" s="218"/>
      <c r="D694" s="218"/>
      <c r="E694" s="218"/>
      <c r="F694" s="218"/>
      <c r="G694" s="218"/>
      <c r="H694" s="218"/>
      <c r="I694" s="218"/>
      <c r="J694" s="227"/>
      <c r="K694" s="223"/>
      <c r="L694" s="218"/>
      <c r="M694" s="224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  <c r="AA694" s="218"/>
    </row>
    <row r="695">
      <c r="A695" s="218"/>
      <c r="B695" s="218"/>
      <c r="C695" s="218"/>
      <c r="D695" s="218"/>
      <c r="E695" s="218"/>
      <c r="F695" s="218"/>
      <c r="G695" s="218"/>
      <c r="H695" s="218"/>
      <c r="I695" s="218"/>
      <c r="J695" s="227"/>
      <c r="K695" s="223"/>
      <c r="L695" s="218"/>
      <c r="M695" s="224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  <c r="AA695" s="218"/>
    </row>
    <row r="696">
      <c r="A696" s="218"/>
      <c r="B696" s="218"/>
      <c r="C696" s="218"/>
      <c r="D696" s="218"/>
      <c r="E696" s="218"/>
      <c r="F696" s="218"/>
      <c r="G696" s="218"/>
      <c r="H696" s="218"/>
      <c r="I696" s="218"/>
      <c r="J696" s="227"/>
      <c r="K696" s="223"/>
      <c r="L696" s="218"/>
      <c r="M696" s="224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  <c r="AA696" s="218"/>
    </row>
    <row r="697">
      <c r="A697" s="218"/>
      <c r="B697" s="218"/>
      <c r="C697" s="218"/>
      <c r="D697" s="218"/>
      <c r="E697" s="218"/>
      <c r="F697" s="218"/>
      <c r="G697" s="218"/>
      <c r="H697" s="218"/>
      <c r="I697" s="218"/>
      <c r="J697" s="227"/>
      <c r="K697" s="223"/>
      <c r="L697" s="218"/>
      <c r="M697" s="224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  <c r="AA697" s="218"/>
    </row>
    <row r="698">
      <c r="A698" s="218"/>
      <c r="B698" s="218"/>
      <c r="C698" s="218"/>
      <c r="D698" s="218"/>
      <c r="E698" s="218"/>
      <c r="F698" s="218"/>
      <c r="G698" s="218"/>
      <c r="H698" s="218"/>
      <c r="I698" s="218"/>
      <c r="J698" s="227"/>
      <c r="K698" s="223"/>
      <c r="L698" s="218"/>
      <c r="M698" s="224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  <c r="AA698" s="218"/>
    </row>
    <row r="699">
      <c r="A699" s="218"/>
      <c r="B699" s="218"/>
      <c r="C699" s="218"/>
      <c r="D699" s="218"/>
      <c r="E699" s="218"/>
      <c r="F699" s="218"/>
      <c r="G699" s="218"/>
      <c r="H699" s="218"/>
      <c r="I699" s="218"/>
      <c r="J699" s="227"/>
      <c r="K699" s="223"/>
      <c r="L699" s="218"/>
      <c r="M699" s="224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  <c r="AA699" s="218"/>
    </row>
    <row r="700">
      <c r="A700" s="218"/>
      <c r="B700" s="218"/>
      <c r="C700" s="218"/>
      <c r="D700" s="218"/>
      <c r="E700" s="218"/>
      <c r="F700" s="218"/>
      <c r="G700" s="218"/>
      <c r="H700" s="218"/>
      <c r="I700" s="218"/>
      <c r="J700" s="227"/>
      <c r="K700" s="223"/>
      <c r="L700" s="218"/>
      <c r="M700" s="224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  <c r="AA700" s="218"/>
    </row>
    <row r="701">
      <c r="A701" s="218"/>
      <c r="B701" s="218"/>
      <c r="C701" s="218"/>
      <c r="D701" s="218"/>
      <c r="E701" s="218"/>
      <c r="F701" s="218"/>
      <c r="G701" s="218"/>
      <c r="H701" s="218"/>
      <c r="I701" s="218"/>
      <c r="J701" s="227"/>
      <c r="K701" s="223"/>
      <c r="L701" s="218"/>
      <c r="M701" s="224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  <c r="AA701" s="218"/>
    </row>
    <row r="702">
      <c r="A702" s="218"/>
      <c r="B702" s="218"/>
      <c r="C702" s="218"/>
      <c r="D702" s="218"/>
      <c r="E702" s="218"/>
      <c r="F702" s="218"/>
      <c r="G702" s="218"/>
      <c r="H702" s="218"/>
      <c r="I702" s="218"/>
      <c r="J702" s="227"/>
      <c r="K702" s="223"/>
      <c r="L702" s="218"/>
      <c r="M702" s="224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  <c r="AA702" s="218"/>
    </row>
    <row r="703">
      <c r="A703" s="218"/>
      <c r="B703" s="218"/>
      <c r="C703" s="218"/>
      <c r="D703" s="218"/>
      <c r="E703" s="218"/>
      <c r="F703" s="218"/>
      <c r="G703" s="218"/>
      <c r="H703" s="218"/>
      <c r="I703" s="218"/>
      <c r="J703" s="227"/>
      <c r="K703" s="223"/>
      <c r="L703" s="218"/>
      <c r="M703" s="224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  <c r="AA703" s="218"/>
    </row>
    <row r="704">
      <c r="A704" s="218"/>
      <c r="B704" s="218"/>
      <c r="C704" s="218"/>
      <c r="D704" s="218"/>
      <c r="E704" s="218"/>
      <c r="F704" s="218"/>
      <c r="G704" s="218"/>
      <c r="H704" s="218"/>
      <c r="I704" s="218"/>
      <c r="J704" s="227"/>
      <c r="K704" s="223"/>
      <c r="L704" s="218"/>
      <c r="M704" s="224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  <c r="AA704" s="218"/>
    </row>
    <row r="705">
      <c r="A705" s="218"/>
      <c r="B705" s="218"/>
      <c r="C705" s="218"/>
      <c r="D705" s="218"/>
      <c r="E705" s="218"/>
      <c r="F705" s="218"/>
      <c r="G705" s="218"/>
      <c r="H705" s="218"/>
      <c r="I705" s="218"/>
      <c r="J705" s="227"/>
      <c r="K705" s="223"/>
      <c r="L705" s="218"/>
      <c r="M705" s="224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  <c r="AA705" s="218"/>
    </row>
    <row r="706">
      <c r="A706" s="218"/>
      <c r="B706" s="218"/>
      <c r="C706" s="218"/>
      <c r="D706" s="218"/>
      <c r="E706" s="218"/>
      <c r="F706" s="218"/>
      <c r="G706" s="218"/>
      <c r="H706" s="218"/>
      <c r="I706" s="218"/>
      <c r="J706" s="227"/>
      <c r="K706" s="223"/>
      <c r="L706" s="218"/>
      <c r="M706" s="224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  <c r="AA706" s="218"/>
    </row>
    <row r="707">
      <c r="A707" s="218"/>
      <c r="B707" s="218"/>
      <c r="C707" s="218"/>
      <c r="D707" s="218"/>
      <c r="E707" s="218"/>
      <c r="F707" s="218"/>
      <c r="G707" s="218"/>
      <c r="H707" s="218"/>
      <c r="I707" s="218"/>
      <c r="J707" s="227"/>
      <c r="K707" s="223"/>
      <c r="L707" s="218"/>
      <c r="M707" s="224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  <c r="AA707" s="218"/>
    </row>
    <row r="708">
      <c r="A708" s="218"/>
      <c r="B708" s="218"/>
      <c r="C708" s="218"/>
      <c r="D708" s="218"/>
      <c r="E708" s="218"/>
      <c r="F708" s="218"/>
      <c r="G708" s="218"/>
      <c r="H708" s="218"/>
      <c r="I708" s="218"/>
      <c r="J708" s="227"/>
      <c r="K708" s="223"/>
      <c r="L708" s="218"/>
      <c r="M708" s="224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  <c r="AA708" s="218"/>
    </row>
    <row r="709">
      <c r="A709" s="218"/>
      <c r="B709" s="218"/>
      <c r="C709" s="218"/>
      <c r="D709" s="218"/>
      <c r="E709" s="218"/>
      <c r="F709" s="218"/>
      <c r="G709" s="218"/>
      <c r="H709" s="218"/>
      <c r="I709" s="218"/>
      <c r="J709" s="227"/>
      <c r="K709" s="223"/>
      <c r="L709" s="218"/>
      <c r="M709" s="224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  <c r="AA709" s="218"/>
    </row>
    <row r="710">
      <c r="A710" s="218"/>
      <c r="B710" s="218"/>
      <c r="C710" s="218"/>
      <c r="D710" s="218"/>
      <c r="E710" s="218"/>
      <c r="F710" s="218"/>
      <c r="G710" s="218"/>
      <c r="H710" s="218"/>
      <c r="I710" s="218"/>
      <c r="J710" s="227"/>
      <c r="K710" s="223"/>
      <c r="L710" s="218"/>
      <c r="M710" s="224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  <c r="AA710" s="218"/>
    </row>
    <row r="711">
      <c r="A711" s="218"/>
      <c r="B711" s="218"/>
      <c r="C711" s="218"/>
      <c r="D711" s="218"/>
      <c r="E711" s="218"/>
      <c r="F711" s="218"/>
      <c r="G711" s="218"/>
      <c r="H711" s="218"/>
      <c r="I711" s="218"/>
      <c r="J711" s="227"/>
      <c r="K711" s="223"/>
      <c r="L711" s="218"/>
      <c r="M711" s="224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  <c r="AA711" s="218"/>
    </row>
    <row r="712">
      <c r="A712" s="218"/>
      <c r="B712" s="218"/>
      <c r="C712" s="218"/>
      <c r="D712" s="218"/>
      <c r="E712" s="218"/>
      <c r="F712" s="218"/>
      <c r="G712" s="218"/>
      <c r="H712" s="218"/>
      <c r="I712" s="218"/>
      <c r="J712" s="227"/>
      <c r="K712" s="223"/>
      <c r="L712" s="218"/>
      <c r="M712" s="224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  <c r="AA712" s="218"/>
    </row>
    <row r="713">
      <c r="A713" s="218"/>
      <c r="B713" s="218"/>
      <c r="C713" s="218"/>
      <c r="D713" s="218"/>
      <c r="E713" s="218"/>
      <c r="F713" s="218"/>
      <c r="G713" s="218"/>
      <c r="H713" s="218"/>
      <c r="I713" s="218"/>
      <c r="J713" s="227"/>
      <c r="K713" s="223"/>
      <c r="L713" s="218"/>
      <c r="M713" s="224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  <c r="AA713" s="218"/>
    </row>
    <row r="714">
      <c r="A714" s="218"/>
      <c r="B714" s="218"/>
      <c r="C714" s="218"/>
      <c r="D714" s="218"/>
      <c r="E714" s="218"/>
      <c r="F714" s="218"/>
      <c r="G714" s="218"/>
      <c r="H714" s="218"/>
      <c r="I714" s="218"/>
      <c r="J714" s="227"/>
      <c r="K714" s="223"/>
      <c r="L714" s="218"/>
      <c r="M714" s="224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  <c r="AA714" s="218"/>
    </row>
    <row r="715">
      <c r="A715" s="218"/>
      <c r="B715" s="218"/>
      <c r="C715" s="218"/>
      <c r="D715" s="218"/>
      <c r="E715" s="218"/>
      <c r="F715" s="218"/>
      <c r="G715" s="218"/>
      <c r="H715" s="218"/>
      <c r="I715" s="218"/>
      <c r="J715" s="227"/>
      <c r="K715" s="223"/>
      <c r="L715" s="218"/>
      <c r="M715" s="224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  <c r="AA715" s="218"/>
    </row>
    <row r="716">
      <c r="A716" s="218"/>
      <c r="B716" s="218"/>
      <c r="C716" s="218"/>
      <c r="D716" s="218"/>
      <c r="E716" s="218"/>
      <c r="F716" s="218"/>
      <c r="G716" s="218"/>
      <c r="H716" s="218"/>
      <c r="I716" s="218"/>
      <c r="J716" s="227"/>
      <c r="K716" s="223"/>
      <c r="L716" s="218"/>
      <c r="M716" s="224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  <c r="AA716" s="218"/>
    </row>
    <row r="717">
      <c r="A717" s="218"/>
      <c r="B717" s="218"/>
      <c r="C717" s="218"/>
      <c r="D717" s="218"/>
      <c r="E717" s="218"/>
      <c r="F717" s="218"/>
      <c r="G717" s="218"/>
      <c r="H717" s="218"/>
      <c r="I717" s="218"/>
      <c r="J717" s="227"/>
      <c r="K717" s="223"/>
      <c r="L717" s="218"/>
      <c r="M717" s="224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  <c r="AA717" s="218"/>
    </row>
    <row r="718">
      <c r="A718" s="218"/>
      <c r="B718" s="218"/>
      <c r="C718" s="218"/>
      <c r="D718" s="218"/>
      <c r="E718" s="218"/>
      <c r="F718" s="218"/>
      <c r="G718" s="218"/>
      <c r="H718" s="218"/>
      <c r="I718" s="218"/>
      <c r="J718" s="227"/>
      <c r="K718" s="223"/>
      <c r="L718" s="218"/>
      <c r="M718" s="224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  <c r="AA718" s="218"/>
    </row>
    <row r="719">
      <c r="A719" s="218"/>
      <c r="B719" s="218"/>
      <c r="C719" s="218"/>
      <c r="D719" s="218"/>
      <c r="E719" s="218"/>
      <c r="F719" s="218"/>
      <c r="G719" s="218"/>
      <c r="H719" s="218"/>
      <c r="I719" s="218"/>
      <c r="J719" s="227"/>
      <c r="K719" s="223"/>
      <c r="L719" s="218"/>
      <c r="M719" s="224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  <c r="AA719" s="218"/>
    </row>
    <row r="720">
      <c r="A720" s="218"/>
      <c r="B720" s="218"/>
      <c r="C720" s="218"/>
      <c r="D720" s="218"/>
      <c r="E720" s="218"/>
      <c r="F720" s="218"/>
      <c r="G720" s="218"/>
      <c r="H720" s="218"/>
      <c r="I720" s="218"/>
      <c r="J720" s="227"/>
      <c r="K720" s="223"/>
      <c r="L720" s="218"/>
      <c r="M720" s="224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  <c r="AA720" s="218"/>
    </row>
    <row r="721">
      <c r="A721" s="218"/>
      <c r="B721" s="218"/>
      <c r="C721" s="218"/>
      <c r="D721" s="218"/>
      <c r="E721" s="218"/>
      <c r="F721" s="218"/>
      <c r="G721" s="218"/>
      <c r="H721" s="218"/>
      <c r="I721" s="218"/>
      <c r="J721" s="227"/>
      <c r="K721" s="223"/>
      <c r="L721" s="218"/>
      <c r="M721" s="224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  <c r="AA721" s="218"/>
    </row>
    <row r="722">
      <c r="A722" s="218"/>
      <c r="B722" s="218"/>
      <c r="C722" s="218"/>
      <c r="D722" s="218"/>
      <c r="E722" s="218"/>
      <c r="F722" s="218"/>
      <c r="G722" s="218"/>
      <c r="H722" s="218"/>
      <c r="I722" s="218"/>
      <c r="J722" s="227"/>
      <c r="K722" s="223"/>
      <c r="L722" s="218"/>
      <c r="M722" s="224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  <c r="AA722" s="218"/>
    </row>
    <row r="723">
      <c r="A723" s="218"/>
      <c r="B723" s="218"/>
      <c r="C723" s="218"/>
      <c r="D723" s="218"/>
      <c r="E723" s="218"/>
      <c r="F723" s="218"/>
      <c r="G723" s="218"/>
      <c r="H723" s="218"/>
      <c r="I723" s="218"/>
      <c r="J723" s="227"/>
      <c r="K723" s="223"/>
      <c r="L723" s="218"/>
      <c r="M723" s="224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  <c r="AA723" s="218"/>
    </row>
    <row r="724">
      <c r="A724" s="218"/>
      <c r="B724" s="218"/>
      <c r="C724" s="218"/>
      <c r="D724" s="218"/>
      <c r="E724" s="218"/>
      <c r="F724" s="218"/>
      <c r="G724" s="218"/>
      <c r="H724" s="218"/>
      <c r="I724" s="218"/>
      <c r="J724" s="227"/>
      <c r="K724" s="223"/>
      <c r="L724" s="218"/>
      <c r="M724" s="224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  <c r="AA724" s="218"/>
    </row>
    <row r="725">
      <c r="A725" s="218"/>
      <c r="B725" s="218"/>
      <c r="C725" s="218"/>
      <c r="D725" s="218"/>
      <c r="E725" s="218"/>
      <c r="F725" s="218"/>
      <c r="G725" s="218"/>
      <c r="H725" s="218"/>
      <c r="I725" s="218"/>
      <c r="J725" s="227"/>
      <c r="K725" s="223"/>
      <c r="L725" s="218"/>
      <c r="M725" s="224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  <c r="AA725" s="218"/>
    </row>
    <row r="726">
      <c r="A726" s="218"/>
      <c r="B726" s="218"/>
      <c r="C726" s="218"/>
      <c r="D726" s="218"/>
      <c r="E726" s="218"/>
      <c r="F726" s="218"/>
      <c r="G726" s="218"/>
      <c r="H726" s="218"/>
      <c r="I726" s="218"/>
      <c r="J726" s="227"/>
      <c r="K726" s="223"/>
      <c r="L726" s="218"/>
      <c r="M726" s="224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  <c r="AA726" s="218"/>
    </row>
    <row r="727">
      <c r="A727" s="218"/>
      <c r="B727" s="218"/>
      <c r="C727" s="218"/>
      <c r="D727" s="218"/>
      <c r="E727" s="218"/>
      <c r="F727" s="218"/>
      <c r="G727" s="218"/>
      <c r="H727" s="218"/>
      <c r="I727" s="218"/>
      <c r="J727" s="227"/>
      <c r="K727" s="223"/>
      <c r="L727" s="218"/>
      <c r="M727" s="224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  <c r="AA727" s="218"/>
    </row>
    <row r="728">
      <c r="A728" s="218"/>
      <c r="B728" s="218"/>
      <c r="C728" s="218"/>
      <c r="D728" s="218"/>
      <c r="E728" s="218"/>
      <c r="F728" s="218"/>
      <c r="G728" s="218"/>
      <c r="H728" s="218"/>
      <c r="I728" s="218"/>
      <c r="J728" s="227"/>
      <c r="K728" s="223"/>
      <c r="L728" s="218"/>
      <c r="M728" s="224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  <c r="AA728" s="218"/>
    </row>
    <row r="729">
      <c r="A729" s="218"/>
      <c r="B729" s="218"/>
      <c r="C729" s="218"/>
      <c r="D729" s="218"/>
      <c r="E729" s="218"/>
      <c r="F729" s="218"/>
      <c r="G729" s="218"/>
      <c r="H729" s="218"/>
      <c r="I729" s="218"/>
      <c r="J729" s="227"/>
      <c r="K729" s="223"/>
      <c r="L729" s="218"/>
      <c r="M729" s="224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  <c r="AA729" s="218"/>
    </row>
    <row r="730">
      <c r="A730" s="218"/>
      <c r="B730" s="218"/>
      <c r="C730" s="218"/>
      <c r="D730" s="218"/>
      <c r="E730" s="218"/>
      <c r="F730" s="218"/>
      <c r="G730" s="218"/>
      <c r="H730" s="218"/>
      <c r="I730" s="218"/>
      <c r="J730" s="227"/>
      <c r="K730" s="223"/>
      <c r="L730" s="218"/>
      <c r="M730" s="224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  <c r="AA730" s="218"/>
    </row>
    <row r="731">
      <c r="A731" s="218"/>
      <c r="B731" s="218"/>
      <c r="C731" s="218"/>
      <c r="D731" s="218"/>
      <c r="E731" s="218"/>
      <c r="F731" s="218"/>
      <c r="G731" s="218"/>
      <c r="H731" s="218"/>
      <c r="I731" s="218"/>
      <c r="J731" s="227"/>
      <c r="K731" s="223"/>
      <c r="L731" s="218"/>
      <c r="M731" s="224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  <c r="AA731" s="218"/>
    </row>
    <row r="732">
      <c r="A732" s="218"/>
      <c r="B732" s="218"/>
      <c r="C732" s="218"/>
      <c r="D732" s="218"/>
      <c r="E732" s="218"/>
      <c r="F732" s="218"/>
      <c r="G732" s="218"/>
      <c r="H732" s="218"/>
      <c r="I732" s="218"/>
      <c r="J732" s="227"/>
      <c r="K732" s="223"/>
      <c r="L732" s="218"/>
      <c r="M732" s="224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  <c r="AA732" s="218"/>
    </row>
    <row r="733">
      <c r="A733" s="218"/>
      <c r="B733" s="218"/>
      <c r="C733" s="218"/>
      <c r="D733" s="218"/>
      <c r="E733" s="218"/>
      <c r="F733" s="218"/>
      <c r="G733" s="218"/>
      <c r="H733" s="218"/>
      <c r="I733" s="218"/>
      <c r="J733" s="227"/>
      <c r="K733" s="223"/>
      <c r="L733" s="218"/>
      <c r="M733" s="224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  <c r="AA733" s="218"/>
    </row>
    <row r="734">
      <c r="A734" s="218"/>
      <c r="B734" s="218"/>
      <c r="C734" s="218"/>
      <c r="D734" s="218"/>
      <c r="E734" s="218"/>
      <c r="F734" s="218"/>
      <c r="G734" s="218"/>
      <c r="H734" s="218"/>
      <c r="I734" s="218"/>
      <c r="J734" s="227"/>
      <c r="K734" s="223"/>
      <c r="L734" s="218"/>
      <c r="M734" s="224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  <c r="AA734" s="218"/>
    </row>
    <row r="735">
      <c r="A735" s="218"/>
      <c r="B735" s="218"/>
      <c r="C735" s="218"/>
      <c r="D735" s="218"/>
      <c r="E735" s="218"/>
      <c r="F735" s="218"/>
      <c r="G735" s="218"/>
      <c r="H735" s="218"/>
      <c r="I735" s="218"/>
      <c r="J735" s="227"/>
      <c r="K735" s="223"/>
      <c r="L735" s="218"/>
      <c r="M735" s="224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  <c r="AA735" s="218"/>
    </row>
    <row r="736">
      <c r="A736" s="218"/>
      <c r="B736" s="218"/>
      <c r="C736" s="218"/>
      <c r="D736" s="218"/>
      <c r="E736" s="218"/>
      <c r="F736" s="218"/>
      <c r="G736" s="218"/>
      <c r="H736" s="218"/>
      <c r="I736" s="218"/>
      <c r="J736" s="227"/>
      <c r="K736" s="223"/>
      <c r="L736" s="218"/>
      <c r="M736" s="224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  <c r="AA736" s="218"/>
    </row>
    <row r="737">
      <c r="A737" s="218"/>
      <c r="B737" s="218"/>
      <c r="C737" s="218"/>
      <c r="D737" s="218"/>
      <c r="E737" s="218"/>
      <c r="F737" s="218"/>
      <c r="G737" s="218"/>
      <c r="H737" s="218"/>
      <c r="I737" s="218"/>
      <c r="J737" s="227"/>
      <c r="K737" s="223"/>
      <c r="L737" s="218"/>
      <c r="M737" s="224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  <c r="AA737" s="218"/>
    </row>
    <row r="738">
      <c r="A738" s="218"/>
      <c r="B738" s="218"/>
      <c r="C738" s="218"/>
      <c r="D738" s="218"/>
      <c r="E738" s="218"/>
      <c r="F738" s="218"/>
      <c r="G738" s="218"/>
      <c r="H738" s="218"/>
      <c r="I738" s="218"/>
      <c r="J738" s="227"/>
      <c r="K738" s="223"/>
      <c r="L738" s="218"/>
      <c r="M738" s="224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  <c r="AA738" s="218"/>
    </row>
    <row r="739">
      <c r="A739" s="218"/>
      <c r="B739" s="218"/>
      <c r="C739" s="218"/>
      <c r="D739" s="218"/>
      <c r="E739" s="218"/>
      <c r="F739" s="218"/>
      <c r="G739" s="218"/>
      <c r="H739" s="218"/>
      <c r="I739" s="218"/>
      <c r="J739" s="227"/>
      <c r="K739" s="223"/>
      <c r="L739" s="218"/>
      <c r="M739" s="224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  <c r="AA739" s="218"/>
    </row>
    <row r="740">
      <c r="A740" s="218"/>
      <c r="B740" s="218"/>
      <c r="C740" s="218"/>
      <c r="D740" s="218"/>
      <c r="E740" s="218"/>
      <c r="F740" s="218"/>
      <c r="G740" s="218"/>
      <c r="H740" s="218"/>
      <c r="I740" s="218"/>
      <c r="J740" s="227"/>
      <c r="K740" s="223"/>
      <c r="L740" s="218"/>
      <c r="M740" s="224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  <c r="AA740" s="218"/>
    </row>
    <row r="741">
      <c r="A741" s="218"/>
      <c r="B741" s="218"/>
      <c r="C741" s="218"/>
      <c r="D741" s="218"/>
      <c r="E741" s="218"/>
      <c r="F741" s="218"/>
      <c r="G741" s="218"/>
      <c r="H741" s="218"/>
      <c r="I741" s="218"/>
      <c r="J741" s="227"/>
      <c r="K741" s="223"/>
      <c r="L741" s="218"/>
      <c r="M741" s="224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  <c r="AA741" s="218"/>
    </row>
    <row r="742">
      <c r="A742" s="218"/>
      <c r="B742" s="218"/>
      <c r="C742" s="218"/>
      <c r="D742" s="218"/>
      <c r="E742" s="218"/>
      <c r="F742" s="218"/>
      <c r="G742" s="218"/>
      <c r="H742" s="218"/>
      <c r="I742" s="218"/>
      <c r="J742" s="227"/>
      <c r="K742" s="223"/>
      <c r="L742" s="218"/>
      <c r="M742" s="224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  <c r="AA742" s="218"/>
    </row>
    <row r="743">
      <c r="A743" s="218"/>
      <c r="B743" s="218"/>
      <c r="C743" s="218"/>
      <c r="D743" s="218"/>
      <c r="E743" s="218"/>
      <c r="F743" s="218"/>
      <c r="G743" s="218"/>
      <c r="H743" s="218"/>
      <c r="I743" s="218"/>
      <c r="J743" s="227"/>
      <c r="K743" s="223"/>
      <c r="L743" s="218"/>
      <c r="M743" s="224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  <c r="AA743" s="218"/>
    </row>
    <row r="744">
      <c r="A744" s="218"/>
      <c r="B744" s="218"/>
      <c r="C744" s="218"/>
      <c r="D744" s="218"/>
      <c r="E744" s="218"/>
      <c r="F744" s="218"/>
      <c r="G744" s="218"/>
      <c r="H744" s="218"/>
      <c r="I744" s="218"/>
      <c r="J744" s="227"/>
      <c r="K744" s="223"/>
      <c r="L744" s="218"/>
      <c r="M744" s="224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  <c r="AA744" s="218"/>
    </row>
    <row r="745">
      <c r="A745" s="218"/>
      <c r="B745" s="218"/>
      <c r="C745" s="218"/>
      <c r="D745" s="218"/>
      <c r="E745" s="218"/>
      <c r="F745" s="218"/>
      <c r="G745" s="218"/>
      <c r="H745" s="218"/>
      <c r="I745" s="218"/>
      <c r="J745" s="227"/>
      <c r="K745" s="223"/>
      <c r="L745" s="218"/>
      <c r="M745" s="224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  <c r="AA745" s="218"/>
    </row>
    <row r="746">
      <c r="A746" s="218"/>
      <c r="B746" s="218"/>
      <c r="C746" s="218"/>
      <c r="D746" s="218"/>
      <c r="E746" s="218"/>
      <c r="F746" s="218"/>
      <c r="G746" s="218"/>
      <c r="H746" s="218"/>
      <c r="I746" s="218"/>
      <c r="J746" s="227"/>
      <c r="K746" s="223"/>
      <c r="L746" s="218"/>
      <c r="M746" s="224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  <c r="AA746" s="218"/>
    </row>
    <row r="747">
      <c r="A747" s="218"/>
      <c r="B747" s="218"/>
      <c r="C747" s="218"/>
      <c r="D747" s="218"/>
      <c r="E747" s="218"/>
      <c r="F747" s="218"/>
      <c r="G747" s="218"/>
      <c r="H747" s="218"/>
      <c r="I747" s="218"/>
      <c r="J747" s="227"/>
      <c r="K747" s="223"/>
      <c r="L747" s="218"/>
      <c r="M747" s="224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  <c r="AA747" s="218"/>
    </row>
    <row r="748">
      <c r="A748" s="218"/>
      <c r="B748" s="218"/>
      <c r="C748" s="218"/>
      <c r="D748" s="218"/>
      <c r="E748" s="218"/>
      <c r="F748" s="218"/>
      <c r="G748" s="218"/>
      <c r="H748" s="218"/>
      <c r="I748" s="218"/>
      <c r="J748" s="227"/>
      <c r="K748" s="223"/>
      <c r="L748" s="218"/>
      <c r="M748" s="224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  <c r="AA748" s="218"/>
    </row>
    <row r="749">
      <c r="A749" s="218"/>
      <c r="B749" s="218"/>
      <c r="C749" s="218"/>
      <c r="D749" s="218"/>
      <c r="E749" s="218"/>
      <c r="F749" s="218"/>
      <c r="G749" s="218"/>
      <c r="H749" s="218"/>
      <c r="I749" s="218"/>
      <c r="J749" s="227"/>
      <c r="K749" s="223"/>
      <c r="L749" s="218"/>
      <c r="M749" s="224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  <c r="AA749" s="218"/>
    </row>
    <row r="750">
      <c r="A750" s="218"/>
      <c r="B750" s="218"/>
      <c r="C750" s="218"/>
      <c r="D750" s="218"/>
      <c r="E750" s="218"/>
      <c r="F750" s="218"/>
      <c r="G750" s="218"/>
      <c r="H750" s="218"/>
      <c r="I750" s="218"/>
      <c r="J750" s="227"/>
      <c r="K750" s="223"/>
      <c r="L750" s="218"/>
      <c r="M750" s="224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  <c r="AA750" s="218"/>
    </row>
    <row r="751">
      <c r="A751" s="218"/>
      <c r="B751" s="218"/>
      <c r="C751" s="218"/>
      <c r="D751" s="218"/>
      <c r="E751" s="218"/>
      <c r="F751" s="218"/>
      <c r="G751" s="218"/>
      <c r="H751" s="218"/>
      <c r="I751" s="218"/>
      <c r="J751" s="218"/>
      <c r="K751" s="218"/>
      <c r="L751" s="218"/>
      <c r="M751" s="224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  <c r="AA751" s="218"/>
    </row>
    <row r="752">
      <c r="A752" s="218"/>
      <c r="B752" s="218"/>
      <c r="C752" s="218"/>
      <c r="D752" s="218"/>
      <c r="E752" s="218"/>
      <c r="F752" s="218"/>
      <c r="G752" s="218"/>
      <c r="H752" s="218"/>
      <c r="I752" s="218"/>
      <c r="J752" s="218"/>
      <c r="K752" s="218"/>
      <c r="L752" s="218"/>
      <c r="M752" s="224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  <c r="AA752" s="218"/>
    </row>
    <row r="753">
      <c r="A753" s="218"/>
      <c r="B753" s="218"/>
      <c r="C753" s="218"/>
      <c r="D753" s="218"/>
      <c r="E753" s="218"/>
      <c r="F753" s="218"/>
      <c r="G753" s="218"/>
      <c r="H753" s="218"/>
      <c r="I753" s="218"/>
      <c r="J753" s="218"/>
      <c r="K753" s="218"/>
      <c r="L753" s="218"/>
      <c r="M753" s="224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  <c r="AA753" s="218"/>
    </row>
    <row r="754">
      <c r="A754" s="218"/>
      <c r="B754" s="218"/>
      <c r="C754" s="218"/>
      <c r="D754" s="218"/>
      <c r="E754" s="218"/>
      <c r="F754" s="218"/>
      <c r="G754" s="218"/>
      <c r="H754" s="218"/>
      <c r="I754" s="218"/>
      <c r="J754" s="218"/>
      <c r="K754" s="218"/>
      <c r="L754" s="218"/>
      <c r="M754" s="224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  <c r="AA754" s="218"/>
    </row>
    <row r="755">
      <c r="A755" s="218"/>
      <c r="B755" s="218"/>
      <c r="C755" s="218"/>
      <c r="D755" s="218"/>
      <c r="E755" s="218"/>
      <c r="F755" s="218"/>
      <c r="G755" s="218"/>
      <c r="H755" s="218"/>
      <c r="I755" s="218"/>
      <c r="J755" s="218"/>
      <c r="K755" s="218"/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  <c r="AA755" s="218"/>
    </row>
    <row r="756">
      <c r="A756" s="218"/>
      <c r="B756" s="218"/>
      <c r="C756" s="218"/>
      <c r="D756" s="218"/>
      <c r="E756" s="218"/>
      <c r="F756" s="218"/>
      <c r="G756" s="218"/>
      <c r="H756" s="218"/>
      <c r="I756" s="218"/>
      <c r="J756" s="218"/>
      <c r="K756" s="218"/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  <c r="AA756" s="218"/>
    </row>
    <row r="757">
      <c r="A757" s="218"/>
      <c r="B757" s="218"/>
      <c r="C757" s="218"/>
      <c r="D757" s="218"/>
      <c r="E757" s="218"/>
      <c r="F757" s="218"/>
      <c r="G757" s="218"/>
      <c r="H757" s="218"/>
      <c r="I757" s="218"/>
      <c r="J757" s="218"/>
      <c r="K757" s="218"/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  <c r="AA757" s="218"/>
    </row>
    <row r="758">
      <c r="A758" s="218"/>
      <c r="B758" s="218"/>
      <c r="C758" s="218"/>
      <c r="D758" s="218"/>
      <c r="E758" s="218"/>
      <c r="F758" s="218"/>
      <c r="G758" s="218"/>
      <c r="H758" s="218"/>
      <c r="I758" s="218"/>
      <c r="J758" s="218"/>
      <c r="K758" s="218"/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  <c r="AA758" s="218"/>
    </row>
    <row r="759">
      <c r="A759" s="218"/>
      <c r="B759" s="218"/>
      <c r="C759" s="218"/>
      <c r="D759" s="218"/>
      <c r="E759" s="218"/>
      <c r="F759" s="218"/>
      <c r="G759" s="218"/>
      <c r="H759" s="218"/>
      <c r="I759" s="218"/>
      <c r="J759" s="218"/>
      <c r="K759" s="218"/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  <c r="AA759" s="218"/>
    </row>
    <row r="760">
      <c r="A760" s="218"/>
      <c r="B760" s="218"/>
      <c r="C760" s="218"/>
      <c r="D760" s="218"/>
      <c r="E760" s="218"/>
      <c r="F760" s="218"/>
      <c r="G760" s="218"/>
      <c r="H760" s="218"/>
      <c r="I760" s="235"/>
      <c r="J760" s="235"/>
      <c r="K760" s="235"/>
      <c r="L760" s="235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  <c r="AA760" s="218"/>
    </row>
    <row r="761">
      <c r="A761" s="218"/>
      <c r="B761" s="218"/>
      <c r="C761" s="218"/>
      <c r="D761" s="218"/>
      <c r="E761" s="218"/>
      <c r="F761" s="218"/>
      <c r="G761" s="218"/>
      <c r="H761" s="218"/>
      <c r="I761" s="235"/>
      <c r="J761" s="235"/>
      <c r="K761" s="235"/>
      <c r="L761" s="235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  <c r="AA761" s="218"/>
    </row>
    <row r="762">
      <c r="A762" s="218"/>
      <c r="B762" s="218"/>
      <c r="C762" s="218"/>
      <c r="D762" s="218"/>
      <c r="E762" s="218"/>
      <c r="F762" s="218"/>
      <c r="G762" s="218"/>
      <c r="H762" s="218"/>
      <c r="I762" s="235"/>
      <c r="J762" s="235"/>
      <c r="K762" s="235"/>
      <c r="L762" s="235"/>
      <c r="M762" s="218"/>
      <c r="N762" s="218"/>
      <c r="O762" s="235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  <c r="AA762" s="218"/>
    </row>
    <row r="763">
      <c r="A763" s="218"/>
      <c r="B763" s="218"/>
      <c r="C763" s="218"/>
      <c r="D763" s="218"/>
      <c r="E763" s="218"/>
      <c r="F763" s="218"/>
      <c r="G763" s="218"/>
      <c r="H763" s="218"/>
      <c r="I763" s="235"/>
      <c r="J763" s="235"/>
      <c r="K763" s="235"/>
      <c r="L763" s="235"/>
      <c r="M763" s="218"/>
      <c r="N763" s="218"/>
      <c r="O763" s="235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  <c r="AA763" s="218"/>
    </row>
    <row r="764">
      <c r="A764" s="218"/>
      <c r="B764" s="218"/>
      <c r="C764" s="218"/>
      <c r="D764" s="218"/>
      <c r="E764" s="218"/>
      <c r="F764" s="218"/>
      <c r="G764" s="218"/>
      <c r="H764" s="218"/>
      <c r="I764" s="235"/>
      <c r="J764" s="235"/>
      <c r="K764" s="235"/>
      <c r="L764" s="235"/>
      <c r="M764" s="235"/>
      <c r="N764" s="218"/>
      <c r="O764" s="235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  <c r="AA764" s="218"/>
    </row>
    <row r="765">
      <c r="A765" s="218"/>
      <c r="B765" s="218"/>
      <c r="C765" s="218"/>
      <c r="D765" s="218"/>
      <c r="E765" s="218"/>
      <c r="F765" s="218"/>
      <c r="G765" s="218"/>
      <c r="H765" s="218"/>
      <c r="I765" s="235"/>
      <c r="J765" s="235"/>
      <c r="K765" s="235"/>
      <c r="L765" s="235"/>
      <c r="M765" s="235"/>
      <c r="N765" s="218"/>
      <c r="O765" s="235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  <c r="AA765" s="218"/>
    </row>
    <row r="766">
      <c r="A766" s="218"/>
      <c r="B766" s="218"/>
      <c r="C766" s="218"/>
      <c r="D766" s="218"/>
      <c r="E766" s="218"/>
      <c r="F766" s="218"/>
      <c r="G766" s="218"/>
      <c r="H766" s="218"/>
      <c r="I766" s="235"/>
      <c r="J766" s="235"/>
      <c r="K766" s="235"/>
      <c r="L766" s="235"/>
      <c r="M766" s="235"/>
      <c r="N766" s="218"/>
      <c r="O766" s="235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  <c r="AA766" s="218"/>
    </row>
    <row r="767">
      <c r="A767" s="218"/>
      <c r="B767" s="218"/>
      <c r="C767" s="218"/>
      <c r="D767" s="218"/>
      <c r="E767" s="218"/>
      <c r="F767" s="218"/>
      <c r="G767" s="218"/>
      <c r="H767" s="218"/>
      <c r="I767" s="235"/>
      <c r="J767" s="235"/>
      <c r="K767" s="235"/>
      <c r="L767" s="235"/>
      <c r="M767" s="235"/>
      <c r="N767" s="218"/>
      <c r="O767" s="235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  <c r="AA767" s="218"/>
    </row>
    <row r="768">
      <c r="A768" s="218"/>
      <c r="B768" s="218"/>
      <c r="C768" s="218"/>
      <c r="D768" s="218"/>
      <c r="E768" s="218"/>
      <c r="F768" s="218"/>
      <c r="G768" s="218"/>
      <c r="H768" s="218"/>
      <c r="I768" s="235"/>
      <c r="J768" s="235"/>
      <c r="K768" s="235"/>
      <c r="L768" s="235"/>
      <c r="M768" s="235"/>
      <c r="N768" s="235"/>
      <c r="O768" s="235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  <c r="AA768" s="218"/>
    </row>
    <row r="769">
      <c r="A769" s="218"/>
      <c r="B769" s="218"/>
      <c r="C769" s="218"/>
      <c r="D769" s="218"/>
      <c r="E769" s="218"/>
      <c r="F769" s="218"/>
      <c r="G769" s="218"/>
      <c r="H769" s="218"/>
      <c r="I769" s="235"/>
      <c r="J769" s="235"/>
      <c r="K769" s="235"/>
      <c r="L769" s="235"/>
      <c r="M769" s="235"/>
      <c r="N769" s="235"/>
      <c r="O769" s="235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  <c r="AA769" s="218"/>
    </row>
    <row r="770">
      <c r="A770" s="218"/>
      <c r="B770" s="218"/>
      <c r="C770" s="218"/>
      <c r="D770" s="218"/>
      <c r="E770" s="218"/>
      <c r="F770" s="218"/>
      <c r="G770" s="218"/>
      <c r="H770" s="218"/>
      <c r="I770" s="235"/>
      <c r="J770" s="235"/>
      <c r="K770" s="235"/>
      <c r="L770" s="235"/>
      <c r="M770" s="235"/>
      <c r="N770" s="235"/>
      <c r="O770" s="235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  <c r="AA770" s="218"/>
    </row>
    <row r="771">
      <c r="A771" s="218"/>
      <c r="B771" s="218"/>
      <c r="C771" s="218"/>
      <c r="D771" s="218"/>
      <c r="E771" s="218"/>
      <c r="F771" s="218"/>
      <c r="G771" s="218"/>
      <c r="H771" s="218"/>
      <c r="M771" s="235"/>
      <c r="N771" s="235"/>
      <c r="O771" s="235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  <c r="AA771" s="218"/>
    </row>
    <row r="772">
      <c r="A772" s="218"/>
      <c r="B772" s="218"/>
      <c r="C772" s="218"/>
      <c r="D772" s="218"/>
      <c r="E772" s="218"/>
      <c r="F772" s="218"/>
      <c r="G772" s="218"/>
      <c r="H772" s="218"/>
      <c r="M772" s="235"/>
      <c r="N772" s="235"/>
      <c r="O772" s="235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  <c r="AA772" s="218"/>
    </row>
    <row r="773">
      <c r="A773" s="218"/>
      <c r="B773" s="218"/>
      <c r="C773" s="218"/>
      <c r="D773" s="218"/>
      <c r="E773" s="218"/>
      <c r="F773" s="218"/>
      <c r="G773" s="218"/>
      <c r="H773" s="218"/>
      <c r="M773" s="235"/>
      <c r="N773" s="235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  <c r="AA773" s="218"/>
    </row>
    <row r="774">
      <c r="A774" s="218"/>
      <c r="B774" s="218"/>
      <c r="C774" s="218"/>
      <c r="D774" s="218"/>
      <c r="E774" s="218"/>
      <c r="F774" s="218"/>
      <c r="G774" s="218"/>
      <c r="H774" s="218"/>
      <c r="M774" s="235"/>
      <c r="N774" s="235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  <c r="AA774" s="218"/>
    </row>
    <row r="775">
      <c r="A775" s="218"/>
      <c r="B775" s="218"/>
      <c r="C775" s="218"/>
      <c r="D775" s="218"/>
      <c r="E775" s="218"/>
      <c r="F775" s="218"/>
      <c r="G775" s="218"/>
      <c r="H775" s="218"/>
      <c r="N775" s="235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  <c r="AA775" s="218"/>
    </row>
    <row r="776">
      <c r="A776" s="218"/>
      <c r="B776" s="218"/>
      <c r="C776" s="218"/>
      <c r="D776" s="218"/>
      <c r="E776" s="218"/>
      <c r="F776" s="218"/>
      <c r="G776" s="218"/>
      <c r="H776" s="218"/>
      <c r="N776" s="235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  <c r="AA776" s="218"/>
    </row>
    <row r="777">
      <c r="A777" s="218"/>
      <c r="B777" s="218"/>
      <c r="C777" s="218"/>
      <c r="D777" s="218"/>
      <c r="E777" s="218"/>
      <c r="F777" s="218"/>
      <c r="G777" s="218"/>
      <c r="H777" s="218"/>
      <c r="N777" s="235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  <c r="AA777" s="218"/>
    </row>
    <row r="778">
      <c r="A778" s="218"/>
      <c r="B778" s="218"/>
      <c r="C778" s="218"/>
      <c r="D778" s="218"/>
      <c r="E778" s="218"/>
      <c r="F778" s="218"/>
      <c r="G778" s="218"/>
      <c r="H778" s="218"/>
      <c r="N778" s="235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  <c r="AA778" s="218"/>
    </row>
    <row r="779">
      <c r="A779" s="218"/>
      <c r="B779" s="218"/>
      <c r="C779" s="218"/>
      <c r="D779" s="218"/>
      <c r="E779" s="218"/>
      <c r="F779" s="218"/>
      <c r="G779" s="218"/>
      <c r="H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  <c r="AA779" s="218"/>
    </row>
    <row r="780">
      <c r="A780" s="218"/>
      <c r="B780" s="218"/>
      <c r="C780" s="218"/>
      <c r="D780" s="218"/>
      <c r="E780" s="218"/>
      <c r="F780" s="218"/>
      <c r="G780" s="218"/>
      <c r="H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  <c r="AA780" s="218"/>
    </row>
    <row r="781">
      <c r="A781" s="218"/>
      <c r="B781" s="218"/>
      <c r="C781" s="218"/>
      <c r="D781" s="218"/>
      <c r="E781" s="218"/>
      <c r="F781" s="218"/>
      <c r="G781" s="218"/>
      <c r="H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  <c r="AA781" s="218"/>
    </row>
    <row r="782">
      <c r="A782" s="235"/>
      <c r="B782" s="235"/>
      <c r="C782" s="235"/>
      <c r="D782" s="235"/>
      <c r="E782" s="235"/>
      <c r="F782" s="235"/>
      <c r="G782" s="235"/>
      <c r="H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  <c r="AA782" s="218"/>
    </row>
    <row r="783">
      <c r="A783" s="235"/>
      <c r="B783" s="235"/>
      <c r="C783" s="235"/>
      <c r="D783" s="235"/>
      <c r="E783" s="235"/>
      <c r="F783" s="235"/>
      <c r="G783" s="235"/>
      <c r="H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  <c r="AA783" s="218"/>
    </row>
    <row r="784">
      <c r="A784" s="235"/>
      <c r="B784" s="235"/>
      <c r="C784" s="235"/>
      <c r="D784" s="235"/>
      <c r="E784" s="235"/>
      <c r="F784" s="235"/>
      <c r="G784" s="235"/>
      <c r="H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  <c r="AA784" s="218"/>
    </row>
    <row r="785">
      <c r="A785" s="235"/>
      <c r="B785" s="235"/>
      <c r="C785" s="235"/>
      <c r="D785" s="235"/>
      <c r="E785" s="235"/>
      <c r="F785" s="235"/>
      <c r="G785" s="235"/>
      <c r="H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  <c r="AA785" s="218"/>
    </row>
    <row r="786">
      <c r="A786" s="235"/>
      <c r="B786" s="235"/>
      <c r="C786" s="235"/>
      <c r="D786" s="235"/>
      <c r="E786" s="235"/>
      <c r="F786" s="235"/>
      <c r="G786" s="235"/>
      <c r="H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  <c r="AA786" s="218"/>
    </row>
    <row r="787">
      <c r="A787" s="235"/>
      <c r="B787" s="235"/>
      <c r="C787" s="235"/>
      <c r="D787" s="235"/>
      <c r="E787" s="235"/>
      <c r="F787" s="235"/>
      <c r="G787" s="235"/>
      <c r="H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  <c r="AA787" s="218"/>
    </row>
    <row r="788">
      <c r="A788" s="235"/>
      <c r="B788" s="235"/>
      <c r="C788" s="235"/>
      <c r="D788" s="235"/>
      <c r="E788" s="235"/>
      <c r="F788" s="235"/>
      <c r="G788" s="235"/>
      <c r="H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  <c r="AA788" s="218"/>
    </row>
    <row r="789">
      <c r="A789" s="235"/>
      <c r="B789" s="235"/>
      <c r="C789" s="235"/>
      <c r="D789" s="235"/>
      <c r="E789" s="235"/>
      <c r="F789" s="235"/>
      <c r="G789" s="235"/>
      <c r="H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  <c r="AA789" s="218"/>
    </row>
    <row r="790">
      <c r="A790" s="235"/>
      <c r="B790" s="235"/>
      <c r="C790" s="235"/>
      <c r="D790" s="235"/>
      <c r="E790" s="235"/>
      <c r="F790" s="235"/>
      <c r="G790" s="235"/>
      <c r="H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  <c r="AA790" s="218"/>
    </row>
    <row r="791">
      <c r="A791" s="235"/>
      <c r="B791" s="235"/>
      <c r="C791" s="235"/>
      <c r="D791" s="235"/>
      <c r="E791" s="235"/>
      <c r="F791" s="235"/>
      <c r="G791" s="235"/>
      <c r="H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  <c r="AA791" s="218"/>
    </row>
    <row r="792">
      <c r="A792" s="235"/>
      <c r="B792" s="235"/>
      <c r="C792" s="235"/>
      <c r="D792" s="235"/>
      <c r="E792" s="235"/>
      <c r="F792" s="235"/>
      <c r="G792" s="235"/>
      <c r="H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  <c r="AA792" s="218"/>
    </row>
    <row r="793">
      <c r="H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  <c r="AA793" s="218"/>
    </row>
    <row r="794">
      <c r="H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  <c r="AA794" s="218"/>
    </row>
    <row r="795">
      <c r="H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  <c r="AA795" s="218"/>
    </row>
    <row r="796">
      <c r="H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  <c r="AA796" s="218"/>
    </row>
    <row r="797">
      <c r="H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  <c r="AA797" s="218"/>
    </row>
    <row r="798">
      <c r="H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  <c r="AA798" s="218"/>
    </row>
    <row r="799">
      <c r="H799" s="218"/>
      <c r="P799" s="218"/>
      <c r="Q799" s="218"/>
      <c r="R799" s="218"/>
      <c r="S799" s="218"/>
      <c r="T799" s="218"/>
      <c r="U799" s="218"/>
      <c r="V799" s="218"/>
      <c r="W799" s="218"/>
      <c r="X799" s="218"/>
      <c r="Y799" s="218"/>
      <c r="Z799" s="218"/>
      <c r="AA799" s="218"/>
    </row>
    <row r="800">
      <c r="H800" s="218"/>
      <c r="P800" s="218"/>
      <c r="Q800" s="218"/>
      <c r="R800" s="218"/>
      <c r="S800" s="218"/>
      <c r="T800" s="218"/>
      <c r="U800" s="218"/>
      <c r="V800" s="218"/>
      <c r="W800" s="218"/>
      <c r="X800" s="218"/>
      <c r="Y800" s="218"/>
      <c r="Z800" s="218"/>
      <c r="AA800" s="218"/>
    </row>
    <row r="801">
      <c r="H801" s="218"/>
      <c r="P801" s="218"/>
      <c r="Q801" s="218"/>
      <c r="R801" s="218"/>
      <c r="S801" s="218"/>
      <c r="T801" s="218"/>
      <c r="U801" s="218"/>
      <c r="V801" s="218"/>
      <c r="W801" s="218"/>
      <c r="X801" s="218"/>
      <c r="Y801" s="218"/>
      <c r="Z801" s="218"/>
      <c r="AA801" s="218"/>
    </row>
    <row r="802">
      <c r="H802" s="218"/>
      <c r="P802" s="218"/>
      <c r="Q802" s="218"/>
      <c r="R802" s="218"/>
      <c r="S802" s="218"/>
      <c r="T802" s="218"/>
      <c r="U802" s="218"/>
      <c r="V802" s="218"/>
      <c r="W802" s="218"/>
      <c r="X802" s="218"/>
      <c r="Y802" s="218"/>
      <c r="Z802" s="218"/>
      <c r="AA802" s="218"/>
    </row>
    <row r="803">
      <c r="H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  <c r="AA803" s="218"/>
    </row>
    <row r="804">
      <c r="H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  <c r="AA804" s="218"/>
    </row>
    <row r="805">
      <c r="H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  <c r="AA805" s="218"/>
    </row>
    <row r="806">
      <c r="H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  <c r="AA806" s="218"/>
    </row>
    <row r="807">
      <c r="H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  <c r="AA807" s="218"/>
    </row>
    <row r="808">
      <c r="H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  <c r="AA808" s="218"/>
    </row>
    <row r="809">
      <c r="H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  <c r="AA809" s="218"/>
    </row>
    <row r="810">
      <c r="H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  <c r="AA810" s="218"/>
    </row>
    <row r="811">
      <c r="H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  <c r="AA811" s="218"/>
    </row>
    <row r="812">
      <c r="H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  <c r="AA812" s="218"/>
    </row>
    <row r="813">
      <c r="H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  <c r="AA813" s="218"/>
    </row>
    <row r="814">
      <c r="H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  <c r="AA814" s="218"/>
    </row>
    <row r="815">
      <c r="H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  <c r="AA815" s="218"/>
    </row>
    <row r="816">
      <c r="H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  <c r="AA816" s="218"/>
    </row>
    <row r="817">
      <c r="H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  <c r="AA817" s="218"/>
    </row>
    <row r="818">
      <c r="H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  <c r="AA818" s="218"/>
    </row>
    <row r="819">
      <c r="H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  <c r="AA819" s="218"/>
    </row>
    <row r="820">
      <c r="H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  <c r="AA820" s="218"/>
    </row>
    <row r="821">
      <c r="H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  <c r="AA821" s="218"/>
    </row>
    <row r="822">
      <c r="H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  <c r="AA822" s="218"/>
    </row>
    <row r="823">
      <c r="H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  <c r="AA823" s="218"/>
    </row>
    <row r="824">
      <c r="H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  <c r="AA824" s="218"/>
    </row>
    <row r="825">
      <c r="H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  <c r="AA825" s="218"/>
    </row>
    <row r="826">
      <c r="H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  <c r="AA826" s="218"/>
    </row>
    <row r="827">
      <c r="H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  <c r="AA827" s="218"/>
    </row>
    <row r="828">
      <c r="H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  <c r="AA828" s="218"/>
    </row>
    <row r="829">
      <c r="H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  <c r="AA829" s="218"/>
    </row>
    <row r="830">
      <c r="H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  <c r="AA830" s="218"/>
    </row>
    <row r="831">
      <c r="H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  <c r="AA831" s="218"/>
    </row>
    <row r="832">
      <c r="H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  <c r="AA832" s="218"/>
    </row>
    <row r="833">
      <c r="H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  <c r="AA833" s="218"/>
    </row>
    <row r="834">
      <c r="H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  <c r="AA834" s="218"/>
    </row>
    <row r="835">
      <c r="H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  <c r="AA835" s="218"/>
    </row>
    <row r="836">
      <c r="H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  <c r="AA836" s="218"/>
    </row>
    <row r="837">
      <c r="H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  <c r="AA837" s="218"/>
    </row>
    <row r="838">
      <c r="H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  <c r="AA838" s="218"/>
    </row>
    <row r="839">
      <c r="H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  <c r="AA839" s="218"/>
    </row>
    <row r="840">
      <c r="H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  <c r="AA840" s="218"/>
    </row>
    <row r="841">
      <c r="H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  <c r="AA841" s="218"/>
    </row>
    <row r="842">
      <c r="H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  <c r="AA842" s="218"/>
    </row>
    <row r="843">
      <c r="H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  <c r="AA843" s="218"/>
    </row>
    <row r="844">
      <c r="H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  <c r="AA844" s="218"/>
    </row>
    <row r="845">
      <c r="H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  <c r="AA845" s="218"/>
    </row>
    <row r="846">
      <c r="H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  <c r="AA846" s="218"/>
    </row>
    <row r="847">
      <c r="H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  <c r="AA847" s="218"/>
    </row>
    <row r="848">
      <c r="H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  <c r="AA848" s="218"/>
    </row>
    <row r="849">
      <c r="H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  <c r="AA849" s="218"/>
    </row>
    <row r="850">
      <c r="H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  <c r="AA850" s="218"/>
    </row>
    <row r="851">
      <c r="H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  <c r="AA851" s="218"/>
    </row>
    <row r="852">
      <c r="H852" s="235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  <c r="AA852" s="218"/>
    </row>
    <row r="853">
      <c r="H853" s="235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  <c r="AA853" s="218"/>
    </row>
    <row r="854">
      <c r="H854" s="235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  <c r="AA854" s="218"/>
    </row>
    <row r="855">
      <c r="H855" s="235"/>
      <c r="P855" s="235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  <c r="AA855" s="218"/>
    </row>
    <row r="856">
      <c r="H856" s="235"/>
      <c r="P856" s="235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  <c r="AA856" s="218"/>
    </row>
    <row r="857">
      <c r="H857" s="235"/>
      <c r="P857" s="235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  <c r="AA857" s="218"/>
    </row>
    <row r="858">
      <c r="H858" s="235"/>
      <c r="P858" s="235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  <c r="AA858" s="218"/>
    </row>
    <row r="859">
      <c r="H859" s="235"/>
      <c r="P859" s="235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  <c r="AA859" s="218"/>
    </row>
    <row r="860">
      <c r="H860" s="235"/>
      <c r="P860" s="235"/>
      <c r="Q860" s="235"/>
      <c r="R860" s="218"/>
      <c r="S860" s="218"/>
      <c r="T860" s="218"/>
      <c r="U860" s="218"/>
      <c r="V860" s="218"/>
      <c r="W860" s="218"/>
      <c r="X860" s="218"/>
      <c r="Y860" s="218"/>
      <c r="Z860" s="218"/>
      <c r="AA860" s="218"/>
    </row>
    <row r="861">
      <c r="H861" s="235"/>
      <c r="P861" s="235"/>
      <c r="Q861" s="235"/>
      <c r="R861" s="218"/>
      <c r="S861" s="218"/>
      <c r="T861" s="218"/>
      <c r="U861" s="218"/>
      <c r="V861" s="218"/>
      <c r="W861" s="218"/>
      <c r="X861" s="218"/>
      <c r="Y861" s="218"/>
      <c r="Z861" s="218"/>
      <c r="AA861" s="218"/>
    </row>
    <row r="862">
      <c r="H862" s="235"/>
      <c r="P862" s="235"/>
      <c r="Q862" s="235"/>
      <c r="R862" s="218"/>
      <c r="S862" s="218"/>
      <c r="T862" s="218"/>
      <c r="U862" s="218"/>
      <c r="V862" s="218"/>
      <c r="W862" s="218"/>
      <c r="X862" s="218"/>
      <c r="Y862" s="218"/>
      <c r="Z862" s="218"/>
      <c r="AA862" s="218"/>
    </row>
    <row r="863">
      <c r="P863" s="235"/>
      <c r="Q863" s="235"/>
      <c r="R863" s="218"/>
      <c r="S863" s="218"/>
      <c r="T863" s="218"/>
      <c r="U863" s="218"/>
      <c r="V863" s="218"/>
      <c r="W863" s="218"/>
      <c r="X863" s="218"/>
      <c r="Y863" s="218"/>
      <c r="Z863" s="218"/>
      <c r="AA863" s="218"/>
    </row>
    <row r="864">
      <c r="P864" s="235"/>
      <c r="Q864" s="235"/>
      <c r="R864" s="218"/>
      <c r="S864" s="218"/>
      <c r="T864" s="218"/>
      <c r="U864" s="218"/>
      <c r="V864" s="218"/>
      <c r="W864" s="218"/>
      <c r="X864" s="218"/>
      <c r="Y864" s="218"/>
      <c r="Z864" s="218"/>
      <c r="AA864" s="218"/>
    </row>
    <row r="865">
      <c r="P865" s="235"/>
      <c r="Q865" s="235"/>
      <c r="R865" s="218"/>
      <c r="S865" s="218"/>
      <c r="T865" s="218"/>
      <c r="U865" s="218"/>
      <c r="V865" s="218"/>
      <c r="W865" s="218"/>
      <c r="X865" s="218"/>
      <c r="Y865" s="218"/>
      <c r="Z865" s="218"/>
      <c r="AA865" s="218"/>
    </row>
    <row r="866">
      <c r="Q866" s="235"/>
      <c r="R866" s="218"/>
      <c r="S866" s="218"/>
      <c r="T866" s="218"/>
      <c r="U866" s="218"/>
      <c r="V866" s="218"/>
      <c r="W866" s="218"/>
      <c r="X866" s="218"/>
      <c r="Y866" s="218"/>
      <c r="Z866" s="218"/>
      <c r="AA866" s="218"/>
    </row>
    <row r="867">
      <c r="Q867" s="235"/>
      <c r="R867" s="218"/>
      <c r="S867" s="218"/>
      <c r="T867" s="218"/>
      <c r="U867" s="218"/>
      <c r="V867" s="218"/>
      <c r="W867" s="218"/>
      <c r="X867" s="218"/>
      <c r="Y867" s="218"/>
      <c r="Z867" s="218"/>
      <c r="AA867" s="218"/>
    </row>
    <row r="868">
      <c r="Q868" s="235"/>
      <c r="R868" s="218"/>
      <c r="S868" s="218"/>
      <c r="T868" s="218"/>
      <c r="U868" s="218"/>
      <c r="V868" s="218"/>
      <c r="W868" s="218"/>
      <c r="X868" s="218"/>
      <c r="Y868" s="218"/>
      <c r="Z868" s="218"/>
      <c r="AA868" s="218"/>
    </row>
    <row r="869">
      <c r="Q869" s="235"/>
      <c r="R869" s="218"/>
      <c r="S869" s="218"/>
      <c r="T869" s="218"/>
      <c r="U869" s="218"/>
      <c r="V869" s="218"/>
      <c r="W869" s="218"/>
      <c r="X869" s="218"/>
      <c r="Y869" s="218"/>
      <c r="Z869" s="218"/>
      <c r="AA869" s="218"/>
    </row>
    <row r="870">
      <c r="Q870" s="235"/>
      <c r="R870" s="218"/>
      <c r="S870" s="218"/>
      <c r="T870" s="218"/>
      <c r="U870" s="218"/>
      <c r="V870" s="218"/>
      <c r="W870" s="218"/>
      <c r="X870" s="218"/>
      <c r="Y870" s="218"/>
      <c r="Z870" s="218"/>
      <c r="AA870" s="218"/>
    </row>
    <row r="871">
      <c r="R871" s="218"/>
      <c r="S871" s="218"/>
      <c r="T871" s="218"/>
      <c r="U871" s="218"/>
      <c r="V871" s="218"/>
      <c r="W871" s="218"/>
      <c r="X871" s="218"/>
      <c r="Y871" s="218"/>
      <c r="Z871" s="218"/>
      <c r="AA871" s="218"/>
    </row>
    <row r="872">
      <c r="R872" s="218"/>
      <c r="S872" s="218"/>
      <c r="T872" s="218"/>
      <c r="U872" s="218"/>
      <c r="V872" s="218"/>
      <c r="W872" s="218"/>
      <c r="X872" s="218"/>
      <c r="Y872" s="218"/>
      <c r="Z872" s="218"/>
      <c r="AA872" s="218"/>
    </row>
    <row r="873">
      <c r="R873" s="218"/>
      <c r="S873" s="218"/>
      <c r="T873" s="218"/>
      <c r="U873" s="218"/>
      <c r="V873" s="218"/>
      <c r="W873" s="218"/>
      <c r="X873" s="218"/>
      <c r="Y873" s="218"/>
      <c r="Z873" s="218"/>
      <c r="AA873" s="218"/>
    </row>
    <row r="874">
      <c r="R874" s="218"/>
      <c r="S874" s="218"/>
      <c r="T874" s="218"/>
      <c r="U874" s="218"/>
      <c r="V874" s="218"/>
      <c r="W874" s="218"/>
      <c r="X874" s="218"/>
      <c r="Y874" s="218"/>
      <c r="Z874" s="218"/>
      <c r="AA874" s="218"/>
    </row>
    <row r="875">
      <c r="R875" s="218"/>
      <c r="S875" s="218"/>
      <c r="T875" s="218"/>
      <c r="U875" s="218"/>
      <c r="V875" s="218"/>
      <c r="W875" s="218"/>
      <c r="X875" s="218"/>
      <c r="Y875" s="218"/>
      <c r="Z875" s="218"/>
      <c r="AA875" s="218"/>
    </row>
    <row r="876">
      <c r="R876" s="218"/>
      <c r="S876" s="218"/>
      <c r="T876" s="218"/>
      <c r="U876" s="218"/>
      <c r="V876" s="218"/>
      <c r="W876" s="218"/>
      <c r="X876" s="218"/>
      <c r="Y876" s="218"/>
      <c r="Z876" s="218"/>
      <c r="AA876" s="218"/>
    </row>
    <row r="877">
      <c r="R877" s="218"/>
      <c r="S877" s="218"/>
      <c r="T877" s="218"/>
      <c r="U877" s="218"/>
      <c r="V877" s="218"/>
      <c r="W877" s="218"/>
      <c r="X877" s="218"/>
      <c r="Y877" s="218"/>
      <c r="Z877" s="218"/>
      <c r="AA877" s="218"/>
    </row>
    <row r="878">
      <c r="R878" s="218"/>
      <c r="S878" s="218"/>
      <c r="T878" s="218"/>
      <c r="U878" s="218"/>
      <c r="V878" s="218"/>
      <c r="W878" s="218"/>
      <c r="X878" s="218"/>
      <c r="Y878" s="218"/>
      <c r="Z878" s="218"/>
      <c r="AA878" s="218"/>
    </row>
    <row r="879">
      <c r="R879" s="218"/>
      <c r="S879" s="218"/>
      <c r="T879" s="218"/>
      <c r="U879" s="218"/>
      <c r="V879" s="218"/>
      <c r="W879" s="218"/>
      <c r="X879" s="218"/>
      <c r="Y879" s="218"/>
      <c r="Z879" s="218"/>
      <c r="AA879" s="218"/>
    </row>
    <row r="880">
      <c r="R880" s="218"/>
      <c r="S880" s="218"/>
      <c r="T880" s="218"/>
      <c r="U880" s="218"/>
      <c r="V880" s="218"/>
      <c r="W880" s="218"/>
      <c r="X880" s="218"/>
      <c r="Y880" s="218"/>
      <c r="Z880" s="218"/>
      <c r="AA880" s="218"/>
    </row>
    <row r="881">
      <c r="R881" s="235"/>
      <c r="S881" s="218"/>
      <c r="T881" s="218"/>
      <c r="U881" s="218"/>
      <c r="V881" s="218"/>
      <c r="W881" s="218"/>
      <c r="X881" s="218"/>
      <c r="Y881" s="218"/>
      <c r="Z881" s="218"/>
      <c r="AA881" s="218"/>
    </row>
    <row r="882">
      <c r="R882" s="235"/>
      <c r="S882" s="218"/>
      <c r="T882" s="218"/>
      <c r="U882" s="218"/>
      <c r="V882" s="218"/>
      <c r="W882" s="218"/>
      <c r="X882" s="218"/>
      <c r="Y882" s="218"/>
      <c r="Z882" s="218"/>
      <c r="AA882" s="218"/>
    </row>
    <row r="883">
      <c r="R883" s="235"/>
      <c r="S883" s="218"/>
      <c r="T883" s="218"/>
      <c r="U883" s="218"/>
      <c r="V883" s="218"/>
      <c r="W883" s="218"/>
      <c r="X883" s="218"/>
      <c r="Y883" s="218"/>
      <c r="Z883" s="218"/>
      <c r="AA883" s="218"/>
    </row>
    <row r="884">
      <c r="R884" s="235"/>
      <c r="S884" s="218"/>
      <c r="T884" s="218"/>
      <c r="U884" s="218"/>
      <c r="V884" s="218"/>
      <c r="W884" s="218"/>
      <c r="X884" s="218"/>
      <c r="Y884" s="218"/>
      <c r="Z884" s="218"/>
      <c r="AA884" s="218"/>
    </row>
    <row r="885">
      <c r="R885" s="235"/>
      <c r="S885" s="218"/>
      <c r="T885" s="218"/>
      <c r="U885" s="218"/>
      <c r="V885" s="218"/>
      <c r="W885" s="218"/>
      <c r="X885" s="218"/>
      <c r="Y885" s="218"/>
      <c r="Z885" s="218"/>
      <c r="AA885" s="218"/>
    </row>
    <row r="886">
      <c r="R886" s="235"/>
      <c r="S886" s="218"/>
      <c r="T886" s="218"/>
      <c r="U886" s="218"/>
      <c r="V886" s="218"/>
      <c r="W886" s="218"/>
      <c r="X886" s="218"/>
      <c r="Y886" s="218"/>
      <c r="Z886" s="218"/>
      <c r="AA886" s="218"/>
    </row>
    <row r="887">
      <c r="R887" s="235"/>
      <c r="S887" s="218"/>
      <c r="T887" s="218"/>
      <c r="U887" s="218"/>
      <c r="V887" s="218"/>
      <c r="W887" s="218"/>
      <c r="X887" s="218"/>
      <c r="Y887" s="218"/>
      <c r="Z887" s="218"/>
      <c r="AA887" s="218"/>
    </row>
    <row r="888">
      <c r="R888" s="235"/>
      <c r="S888" s="235"/>
      <c r="T888" s="235"/>
      <c r="U888" s="235"/>
      <c r="V888" s="218"/>
      <c r="W888" s="218"/>
      <c r="X888" s="218"/>
      <c r="Y888" s="218"/>
      <c r="Z888" s="218"/>
      <c r="AA888" s="218"/>
    </row>
    <row r="889">
      <c r="R889" s="235"/>
      <c r="S889" s="235"/>
      <c r="T889" s="235"/>
      <c r="U889" s="235"/>
      <c r="V889" s="218"/>
      <c r="W889" s="218"/>
      <c r="X889" s="218"/>
      <c r="Y889" s="218"/>
      <c r="Z889" s="218"/>
      <c r="AA889" s="218"/>
    </row>
    <row r="890">
      <c r="R890" s="235"/>
      <c r="S890" s="235"/>
      <c r="T890" s="235"/>
      <c r="U890" s="235"/>
      <c r="V890" s="218"/>
      <c r="W890" s="218"/>
      <c r="X890" s="218"/>
      <c r="Y890" s="218"/>
      <c r="Z890" s="218"/>
      <c r="AA890" s="218"/>
    </row>
    <row r="891">
      <c r="R891" s="235"/>
      <c r="S891" s="235"/>
      <c r="T891" s="235"/>
      <c r="U891" s="235"/>
      <c r="V891" s="218"/>
      <c r="W891" s="218"/>
      <c r="X891" s="218"/>
      <c r="Y891" s="218"/>
      <c r="Z891" s="218"/>
      <c r="AA891" s="218"/>
    </row>
    <row r="892">
      <c r="S892" s="235"/>
      <c r="T892" s="235"/>
      <c r="U892" s="235"/>
      <c r="V892" s="218"/>
      <c r="W892" s="218"/>
      <c r="X892" s="218"/>
      <c r="Y892" s="218"/>
      <c r="Z892" s="218"/>
      <c r="AA892" s="218"/>
    </row>
    <row r="893">
      <c r="S893" s="235"/>
      <c r="T893" s="235"/>
      <c r="U893" s="235"/>
      <c r="V893" s="218"/>
      <c r="W893" s="218"/>
      <c r="X893" s="218"/>
      <c r="Y893" s="218"/>
      <c r="Z893" s="218"/>
      <c r="AA893" s="218"/>
    </row>
    <row r="894">
      <c r="S894" s="235"/>
      <c r="T894" s="235"/>
      <c r="U894" s="235"/>
      <c r="V894" s="235"/>
      <c r="W894" s="235"/>
      <c r="X894" s="235"/>
      <c r="Y894" s="235"/>
      <c r="Z894" s="218"/>
      <c r="AA894" s="218"/>
    </row>
    <row r="895">
      <c r="S895" s="235"/>
      <c r="T895" s="235"/>
      <c r="U895" s="235"/>
      <c r="V895" s="235"/>
      <c r="W895" s="235"/>
      <c r="X895" s="235"/>
      <c r="Y895" s="235"/>
      <c r="Z895" s="218"/>
      <c r="AA895" s="218"/>
    </row>
    <row r="896">
      <c r="S896" s="235"/>
      <c r="T896" s="235"/>
      <c r="U896" s="235"/>
      <c r="V896" s="235"/>
      <c r="W896" s="235"/>
      <c r="X896" s="235"/>
      <c r="Y896" s="235"/>
      <c r="Z896" s="218"/>
      <c r="AA896" s="218"/>
    </row>
    <row r="897">
      <c r="S897" s="235"/>
      <c r="T897" s="235"/>
      <c r="U897" s="235"/>
      <c r="V897" s="235"/>
      <c r="W897" s="235"/>
      <c r="X897" s="235"/>
      <c r="Y897" s="235"/>
      <c r="Z897" s="218"/>
      <c r="AA897" s="218"/>
    </row>
    <row r="898">
      <c r="S898" s="235"/>
      <c r="T898" s="235"/>
      <c r="U898" s="235"/>
      <c r="V898" s="235"/>
      <c r="W898" s="235"/>
      <c r="X898" s="235"/>
      <c r="Y898" s="235"/>
      <c r="Z898" s="218"/>
      <c r="AA898" s="218"/>
    </row>
    <row r="899">
      <c r="V899" s="235"/>
      <c r="W899" s="235"/>
      <c r="X899" s="235"/>
      <c r="Y899" s="235"/>
      <c r="Z899" s="218"/>
      <c r="AA899" s="218"/>
    </row>
    <row r="900">
      <c r="V900" s="235"/>
      <c r="W900" s="235"/>
      <c r="X900" s="235"/>
      <c r="Y900" s="235"/>
      <c r="Z900" s="218"/>
      <c r="AA900" s="218"/>
    </row>
    <row r="901">
      <c r="V901" s="235"/>
      <c r="W901" s="235"/>
      <c r="X901" s="235"/>
      <c r="Y901" s="235"/>
      <c r="Z901" s="218"/>
      <c r="AA901" s="218"/>
    </row>
    <row r="902">
      <c r="V902" s="235"/>
      <c r="W902" s="235"/>
      <c r="X902" s="235"/>
      <c r="Y902" s="235"/>
      <c r="Z902" s="218"/>
      <c r="AA902" s="218"/>
    </row>
    <row r="903">
      <c r="V903" s="235"/>
      <c r="W903" s="235"/>
      <c r="X903" s="235"/>
      <c r="Y903" s="235"/>
      <c r="Z903" s="218"/>
      <c r="AA903" s="218"/>
    </row>
    <row r="904">
      <c r="V904" s="235"/>
      <c r="W904" s="235"/>
      <c r="X904" s="235"/>
      <c r="Y904" s="235"/>
      <c r="Z904" s="218"/>
      <c r="AA904" s="218"/>
    </row>
    <row r="905">
      <c r="Z905" s="218"/>
      <c r="AA905" s="218"/>
    </row>
    <row r="906">
      <c r="Z906" s="218"/>
      <c r="AA906" s="218"/>
    </row>
    <row r="907">
      <c r="Z907" s="218"/>
      <c r="AA907" s="218"/>
    </row>
    <row r="908">
      <c r="Z908" s="218"/>
      <c r="AA908" s="218"/>
    </row>
    <row r="909">
      <c r="Z909" s="218"/>
      <c r="AA909" s="218"/>
    </row>
    <row r="910">
      <c r="Z910" s="218"/>
      <c r="AA910" s="218"/>
    </row>
    <row r="911">
      <c r="Z911" s="218"/>
      <c r="AA911" s="218"/>
    </row>
    <row r="912">
      <c r="Z912" s="218"/>
      <c r="AA912" s="218"/>
    </row>
    <row r="913">
      <c r="Z913" s="218"/>
      <c r="AA913" s="218"/>
    </row>
    <row r="914">
      <c r="Z914" s="218"/>
      <c r="AA914" s="218"/>
    </row>
    <row r="915">
      <c r="Z915" s="218"/>
      <c r="AA915" s="218"/>
    </row>
    <row r="916">
      <c r="Z916" s="218"/>
      <c r="AA916" s="218"/>
    </row>
    <row r="917">
      <c r="Z917" s="218"/>
      <c r="AA917" s="218"/>
    </row>
    <row r="918">
      <c r="Z918" s="218"/>
      <c r="AA918" s="218"/>
    </row>
    <row r="919">
      <c r="Z919" s="218"/>
      <c r="AA919" s="218"/>
    </row>
    <row r="920">
      <c r="Z920" s="218"/>
      <c r="AA920" s="218"/>
    </row>
    <row r="921">
      <c r="Z921" s="218"/>
      <c r="AA921" s="218"/>
    </row>
    <row r="922">
      <c r="Z922" s="235"/>
      <c r="AA922" s="235"/>
    </row>
    <row r="923">
      <c r="Z923" s="235"/>
      <c r="AA923" s="235"/>
    </row>
    <row r="924">
      <c r="Z924" s="235"/>
      <c r="AA924" s="235"/>
    </row>
    <row r="925">
      <c r="Z925" s="235"/>
      <c r="AA925" s="235"/>
    </row>
    <row r="926">
      <c r="Z926" s="235"/>
      <c r="AA926" s="235"/>
    </row>
    <row r="927">
      <c r="Z927" s="235"/>
      <c r="AA927" s="235"/>
    </row>
    <row r="928">
      <c r="Z928" s="235"/>
      <c r="AA928" s="235"/>
    </row>
    <row r="929">
      <c r="Z929" s="235"/>
      <c r="AA929" s="235"/>
    </row>
    <row r="930">
      <c r="Z930" s="235"/>
      <c r="AA930" s="235"/>
    </row>
    <row r="931">
      <c r="Z931" s="235"/>
      <c r="AA931" s="235"/>
    </row>
    <row r="932">
      <c r="Z932" s="235"/>
      <c r="AA932" s="235"/>
    </row>
  </sheetData>
  <mergeCells count="4">
    <mergeCell ref="F3:G3"/>
    <mergeCell ref="B257:C257"/>
    <mergeCell ref="B258:C258"/>
    <mergeCell ref="I258:K258"/>
  </mergeCells>
  <drawing r:id="rId2"/>
  <legacyDrawing r:id="rId3"/>
</worksheet>
</file>