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 activeTab="1"/>
  </bookViews>
  <sheets>
    <sheet name="Profit model" sheetId="2" r:id="rId1"/>
    <sheet name="R, C and P for 1st year" sheetId="3" r:id="rId2"/>
  </sheets>
  <definedNames>
    <definedName name="FC">'Profit model'!$A$24</definedName>
    <definedName name="Fixed">'Profit model'!$A$24</definedName>
    <definedName name="FixedC">'Profit model'!$A$24</definedName>
    <definedName name="MProd">'Profit model'!$A$30</definedName>
    <definedName name="Prod">'Profit model'!$A$30</definedName>
    <definedName name="Suits">'Profit model'!$A$33</definedName>
    <definedName name="VarC">'Profit model'!$A$27</definedName>
    <definedName name="Variable">'Profit model'!$A$27</definedName>
    <definedName name="VC">'Profit model'!$A$27</definedName>
  </definedNames>
  <calcPr calcId="145621"/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3" i="3"/>
  <c r="P16" i="3" l="1"/>
  <c r="L16" i="3"/>
  <c r="M16" i="3"/>
  <c r="N16" i="3"/>
  <c r="O16" i="3"/>
  <c r="K16" i="3"/>
  <c r="O4" i="3"/>
  <c r="O5" i="3"/>
  <c r="O6" i="3"/>
  <c r="O7" i="3"/>
  <c r="O8" i="3"/>
  <c r="O9" i="3"/>
  <c r="O10" i="3"/>
  <c r="O11" i="3"/>
  <c r="O12" i="3"/>
  <c r="O13" i="3"/>
  <c r="O14" i="3"/>
  <c r="O3" i="3"/>
  <c r="N4" i="3"/>
  <c r="N5" i="3"/>
  <c r="N6" i="3"/>
  <c r="N7" i="3"/>
  <c r="N8" i="3"/>
  <c r="N9" i="3"/>
  <c r="N10" i="3"/>
  <c r="N11" i="3"/>
  <c r="N12" i="3"/>
  <c r="N13" i="3"/>
  <c r="N14" i="3"/>
  <c r="N3" i="3"/>
  <c r="M4" i="3"/>
  <c r="M5" i="3"/>
  <c r="M6" i="3"/>
  <c r="M7" i="3"/>
  <c r="M8" i="3"/>
  <c r="M9" i="3"/>
  <c r="M10" i="3"/>
  <c r="M11" i="3"/>
  <c r="M12" i="3"/>
  <c r="M13" i="3"/>
  <c r="M14" i="3"/>
  <c r="M3" i="3"/>
  <c r="L4" i="3"/>
  <c r="L5" i="3"/>
  <c r="L6" i="3"/>
  <c r="L7" i="3"/>
  <c r="L8" i="3"/>
  <c r="L9" i="3"/>
  <c r="L10" i="3"/>
  <c r="L11" i="3"/>
  <c r="L12" i="3"/>
  <c r="L13" i="3"/>
  <c r="L14" i="3"/>
  <c r="L3" i="3"/>
  <c r="K4" i="3"/>
  <c r="K5" i="3"/>
  <c r="K6" i="3"/>
  <c r="K7" i="3"/>
  <c r="K8" i="3"/>
  <c r="K9" i="3"/>
  <c r="K10" i="3"/>
  <c r="K11" i="3"/>
  <c r="K12" i="3"/>
  <c r="K13" i="3"/>
  <c r="K14" i="3"/>
  <c r="K3" i="3"/>
  <c r="H4" i="3"/>
  <c r="H5" i="3"/>
  <c r="H6" i="3"/>
  <c r="H7" i="3"/>
  <c r="H8" i="3"/>
  <c r="H9" i="3"/>
  <c r="H10" i="3"/>
  <c r="H11" i="3"/>
  <c r="H12" i="3"/>
  <c r="H13" i="3"/>
  <c r="H14" i="3"/>
  <c r="H3" i="3"/>
  <c r="H16" i="3" s="1"/>
  <c r="H43" i="2"/>
  <c r="H44" i="2"/>
  <c r="H45" i="2"/>
  <c r="H42" i="2"/>
  <c r="K28" i="2"/>
  <c r="H30" i="2"/>
  <c r="H31" i="2"/>
  <c r="H32" i="2"/>
  <c r="H29" i="2"/>
  <c r="H26" i="2"/>
  <c r="P3" i="3" l="1"/>
  <c r="T3" i="3" s="1"/>
  <c r="P11" i="3"/>
  <c r="T11" i="3" s="1"/>
  <c r="P7" i="3"/>
  <c r="T7" i="3" s="1"/>
  <c r="P14" i="3"/>
  <c r="T14" i="3" s="1"/>
  <c r="P10" i="3"/>
  <c r="T10" i="3" s="1"/>
  <c r="P6" i="3"/>
  <c r="T6" i="3" s="1"/>
  <c r="P13" i="3"/>
  <c r="T13" i="3" s="1"/>
  <c r="P9" i="3"/>
  <c r="T9" i="3" s="1"/>
  <c r="P5" i="3"/>
  <c r="T5" i="3" s="1"/>
  <c r="P12" i="3"/>
  <c r="T12" i="3" s="1"/>
  <c r="P8" i="3"/>
  <c r="T8" i="3" s="1"/>
  <c r="P4" i="3"/>
  <c r="T4" i="3" s="1"/>
  <c r="K32" i="2"/>
  <c r="K31" i="2"/>
  <c r="K30" i="2"/>
  <c r="K29" i="2"/>
  <c r="T16" i="3" l="1"/>
</calcChain>
</file>

<file path=xl/sharedStrings.xml><?xml version="1.0" encoding="utf-8"?>
<sst xmlns="http://schemas.openxmlformats.org/spreadsheetml/2006/main" count="60" uniqueCount="39">
  <si>
    <t>Variable cost (cost per suit)</t>
  </si>
  <si>
    <t>Maximum production</t>
  </si>
  <si>
    <t>Break-even: Total cost = Total revenue</t>
  </si>
  <si>
    <t>Total cost</t>
  </si>
  <si>
    <t>Fixed Cost</t>
  </si>
  <si>
    <t>Production</t>
  </si>
  <si>
    <t>Price</t>
  </si>
  <si>
    <t>a)</t>
  </si>
  <si>
    <t>Total revenue</t>
  </si>
  <si>
    <t>b)</t>
  </si>
  <si>
    <t>c)</t>
  </si>
  <si>
    <t>d)</t>
  </si>
  <si>
    <t>Profit</t>
  </si>
  <si>
    <t>Profit at</t>
  </si>
  <si>
    <t>Suits</t>
  </si>
  <si>
    <t>Suits to Break-even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</si>
  <si>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</si>
  <si>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</si>
  <si>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</si>
  <si>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</si>
  <si>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</si>
  <si>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</si>
  <si>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</si>
  <si>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</si>
  <si>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</si>
  <si>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</si>
  <si>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</si>
  <si>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</si>
  <si>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</si>
  <si>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Basic</t>
  </si>
  <si>
    <t>Basic Smart</t>
  </si>
  <si>
    <t>Smart Deluxe</t>
  </si>
  <si>
    <t>Designer</t>
  </si>
  <si>
    <t>Designer Deluxe</t>
  </si>
  <si>
    <t>Total</t>
  </si>
  <si>
    <t>Costs</t>
  </si>
  <si>
    <t>Suit style</t>
  </si>
  <si>
    <t>Sales per Suit style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</si>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</sst>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1" fillId="2" borderId="1" xfId="1"/>
    <xf numFmtId="0" fontId="3" fillId="0" borderId="0" xfId="0" applyFont="1"/>
    <xf numFmtId="0" fontId="0" fillId="3" borderId="0" xfId="0" applyFill="1"/>
    <xf numFmtId="0" fontId="2" fillId="0" borderId="0" xfId="0" applyFont="1"/>
    <xf numFmtId="0" fontId="4" fillId="0" borderId="0" xfId="0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0" fillId="4" borderId="2" xfId="0" applyFill="1" applyBorder="1"/>
    <xf numFmtId="1" fontId="0" fillId="4" borderId="2" xfId="0" applyNumberFormat="1" applyFill="1" applyBorder="1"/>
    <xf numFmtId="0" fontId="0" fillId="6" borderId="0" xfId="0" applyFill="1"/>
    <xf numFmtId="0" fontId="2" fillId="6" borderId="0" xfId="0" applyFont="1" applyFill="1"/>
    <xf numFmtId="0" fontId="0" fillId="6" borderId="2" xfId="0" applyFill="1" applyBorder="1"/>
    <xf numFmtId="0" fontId="2" fillId="6" borderId="2" xfId="0" applyFont="1" applyFill="1" applyBorder="1"/>
    <xf numFmtId="0" fontId="2" fillId="0" borderId="0" xfId="0" applyFont="1" applyFill="1"/>
    <xf numFmtId="0" fontId="2" fillId="6" borderId="3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0" fillId="6" borderId="9" xfId="0" applyFill="1" applyBorder="1"/>
    <xf numFmtId="0" fontId="0" fillId="6" borderId="10" xfId="0" applyFill="1" applyBorder="1"/>
  </cellXfs>
  <cellStyles count="2">
    <cellStyle name="Input" xfId="1" builtinId="20"/>
    <cellStyle name="Normal" xfId="0" builtinId="0"/>
  </cellStyles>
  <dxfs count="11"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Revenue per suit style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'R, C and P for 1st year'!$K$2:$O$2</c:f>
              <c:strCache>
                <c:ptCount val="5"/>
                <c:pt idx="0">
                  <c:v>Basic</c:v>
                </c:pt>
                <c:pt idx="1">
                  <c:v>Basic Smart</c:v>
                </c:pt>
                <c:pt idx="2">
                  <c:v>Smart Deluxe</c:v>
                </c:pt>
                <c:pt idx="3">
                  <c:v>Designer</c:v>
                </c:pt>
                <c:pt idx="4">
                  <c:v>Designer Deluxe</c:v>
                </c:pt>
              </c:strCache>
            </c:strRef>
          </c:cat>
          <c:val>
            <c:numRef>
              <c:f>'R, C and P for 1st year'!$K$16:$O$16</c:f>
              <c:numCache>
                <c:formatCode>General</c:formatCode>
                <c:ptCount val="5"/>
                <c:pt idx="0">
                  <c:v>261744</c:v>
                </c:pt>
                <c:pt idx="1">
                  <c:v>209304</c:v>
                </c:pt>
                <c:pt idx="2">
                  <c:v>172731</c:v>
                </c:pt>
                <c:pt idx="3">
                  <c:v>165750</c:v>
                </c:pt>
                <c:pt idx="4">
                  <c:v>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Montly Sales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'R, C and P for 1st year'!$A$3:$A$14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'R, C and P for 1st year'!$H$3:$H$14</c:f>
              <c:numCache>
                <c:formatCode>General</c:formatCode>
                <c:ptCount val="12"/>
                <c:pt idx="0">
                  <c:v>92</c:v>
                </c:pt>
                <c:pt idx="1">
                  <c:v>125</c:v>
                </c:pt>
                <c:pt idx="2">
                  <c:v>175</c:v>
                </c:pt>
                <c:pt idx="3">
                  <c:v>102</c:v>
                </c:pt>
                <c:pt idx="4">
                  <c:v>156</c:v>
                </c:pt>
                <c:pt idx="5">
                  <c:v>142</c:v>
                </c:pt>
                <c:pt idx="6">
                  <c:v>224</c:v>
                </c:pt>
                <c:pt idx="7">
                  <c:v>204</c:v>
                </c:pt>
                <c:pt idx="8">
                  <c:v>189</c:v>
                </c:pt>
                <c:pt idx="9">
                  <c:v>156</c:v>
                </c:pt>
                <c:pt idx="10">
                  <c:v>100</c:v>
                </c:pt>
                <c:pt idx="11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34144"/>
        <c:axId val="249764608"/>
      </c:lineChart>
      <c:catAx>
        <c:axId val="673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64608"/>
        <c:crosses val="autoZero"/>
        <c:auto val="1"/>
        <c:lblAlgn val="ctr"/>
        <c:lblOffset val="100"/>
        <c:noMultiLvlLbl val="0"/>
      </c:catAx>
      <c:valAx>
        <c:axId val="2497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33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Montly</a:t>
            </a:r>
            <a:r>
              <a:rPr lang="en-GB" baseline="0"/>
              <a:t> sales per suit style</a:t>
            </a:r>
            <a:endParaRPr lang="en-GB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'R, C and P for 1st year'!$B$2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cat>
            <c:strRef>
              <c:f>'R, C and P for 1st year'!$A$3:$A$14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'R, C and P for 1st year'!$B$3:$B$14</c:f>
              <c:numCache>
                <c:formatCode>General</c:formatCode>
                <c:ptCount val="12"/>
                <c:pt idx="0">
                  <c:v>36</c:v>
                </c:pt>
                <c:pt idx="1">
                  <c:v>47</c:v>
                </c:pt>
                <c:pt idx="2">
                  <c:v>68</c:v>
                </c:pt>
                <c:pt idx="3">
                  <c:v>37</c:v>
                </c:pt>
                <c:pt idx="4">
                  <c:v>58</c:v>
                </c:pt>
                <c:pt idx="5">
                  <c:v>49</c:v>
                </c:pt>
                <c:pt idx="6">
                  <c:v>80</c:v>
                </c:pt>
                <c:pt idx="7">
                  <c:v>77</c:v>
                </c:pt>
                <c:pt idx="8">
                  <c:v>74</c:v>
                </c:pt>
                <c:pt idx="9">
                  <c:v>61</c:v>
                </c:pt>
                <c:pt idx="10">
                  <c:v>32</c:v>
                </c:pt>
                <c:pt idx="11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'R, C and P for 1st year'!$C$2</c:f>
              <c:strCache>
                <c:ptCount val="1"/>
                <c:pt idx="0">
                  <c:v>Basic Smart</c:v>
                </c:pt>
              </c:strCache>
            </c:strRef>
          </c:tx>
          <c:marker>
            <c:symbol val="none"/>
          </c:marker>
          <c:cat>
            <c:strRef>
              <c:f>'R, C and P for 1st year'!$A$3:$A$14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'R, C and P for 1st year'!$C$3:$C$14</c:f>
              <c:numCache>
                <c:formatCode>General</c:formatCode>
                <c:ptCount val="12"/>
                <c:pt idx="0">
                  <c:v>26</c:v>
                </c:pt>
                <c:pt idx="1">
                  <c:v>33</c:v>
                </c:pt>
                <c:pt idx="2">
                  <c:v>48</c:v>
                </c:pt>
                <c:pt idx="3">
                  <c:v>27</c:v>
                </c:pt>
                <c:pt idx="4">
                  <c:v>40</c:v>
                </c:pt>
                <c:pt idx="5">
                  <c:v>33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43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'R, C and P for 1st year'!$D$2</c:f>
              <c:strCache>
                <c:ptCount val="1"/>
                <c:pt idx="0">
                  <c:v>Smart Deluxe</c:v>
                </c:pt>
              </c:strCache>
            </c:strRef>
          </c:tx>
          <c:marker>
            <c:symbol val="none"/>
          </c:marker>
          <c:cat>
            <c:strRef>
              <c:f>'R, C and P for 1st year'!$A$3:$A$14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'R, C and P for 1st year'!$D$3:$D$14</c:f>
              <c:numCache>
                <c:formatCode>General</c:formatCode>
                <c:ptCount val="12"/>
                <c:pt idx="0">
                  <c:v>14</c:v>
                </c:pt>
                <c:pt idx="1">
                  <c:v>21</c:v>
                </c:pt>
                <c:pt idx="2">
                  <c:v>27</c:v>
                </c:pt>
                <c:pt idx="3">
                  <c:v>18</c:v>
                </c:pt>
                <c:pt idx="4">
                  <c:v>27</c:v>
                </c:pt>
                <c:pt idx="5">
                  <c:v>28</c:v>
                </c:pt>
                <c:pt idx="6">
                  <c:v>42</c:v>
                </c:pt>
                <c:pt idx="7">
                  <c:v>34</c:v>
                </c:pt>
                <c:pt idx="8">
                  <c:v>29</c:v>
                </c:pt>
                <c:pt idx="9">
                  <c:v>24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'R, C and P for 1st year'!$E$2</c:f>
              <c:strCache>
                <c:ptCount val="1"/>
                <c:pt idx="0">
                  <c:v>Designer</c:v>
                </c:pt>
              </c:strCache>
            </c:strRef>
          </c:tx>
          <c:marker>
            <c:symbol val="none"/>
          </c:marker>
          <c:cat>
            <c:strRef>
              <c:f>'R, C and P for 1st year'!$A$3:$A$14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'R, C and P for 1st year'!$E$3:$E$14</c:f>
              <c:numCache>
                <c:formatCode>General</c:formatCode>
                <c:ptCount val="12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15</c:v>
                </c:pt>
                <c:pt idx="4">
                  <c:v>22</c:v>
                </c:pt>
                <c:pt idx="5">
                  <c:v>24</c:v>
                </c:pt>
                <c:pt idx="6">
                  <c:v>35</c:v>
                </c:pt>
                <c:pt idx="7">
                  <c:v>28</c:v>
                </c:pt>
                <c:pt idx="8">
                  <c:v>23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'R, C and P for 1st year'!$F$2</c:f>
              <c:strCache>
                <c:ptCount val="1"/>
                <c:pt idx="0">
                  <c:v>Designer Deluxe</c:v>
                </c:pt>
              </c:strCache>
            </c:strRef>
          </c:tx>
          <c:marker>
            <c:symbol val="none"/>
          </c:marker>
          <c:cat>
            <c:strRef>
              <c:f>'R, C and P for 1st year'!$A$3:$A$14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'R, C and P for 1st year'!$F$3:$F$14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9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34656"/>
        <c:axId val="67633728"/>
      </c:lineChart>
      <c:catAx>
        <c:axId val="67334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67633728"/>
        <c:crosses val="autoZero"/>
        <c:auto val="1"/>
        <c:lblAlgn val="ctr"/>
        <c:lblOffset val="100"/>
        <c:noMultiLvlLbl val="0"/>
      </c:catAx>
      <c:valAx>
        <c:axId val="6763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67334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Monthly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'R, C and P for 1st year'!$A$3:$A$14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'R, C and P for 1st year'!$T$3:$T$14</c:f>
              <c:numCache>
                <c:formatCode>General</c:formatCode>
                <c:ptCount val="12"/>
                <c:pt idx="0">
                  <c:v>-18806</c:v>
                </c:pt>
                <c:pt idx="1">
                  <c:v>-9711</c:v>
                </c:pt>
                <c:pt idx="2">
                  <c:v>2557</c:v>
                </c:pt>
                <c:pt idx="3">
                  <c:v>-15512</c:v>
                </c:pt>
                <c:pt idx="4">
                  <c:v>-1345</c:v>
                </c:pt>
                <c:pt idx="5">
                  <c:v>-3730</c:v>
                </c:pt>
                <c:pt idx="6">
                  <c:v>17574</c:v>
                </c:pt>
                <c:pt idx="7">
                  <c:v>10896</c:v>
                </c:pt>
                <c:pt idx="8">
                  <c:v>5995</c:v>
                </c:pt>
                <c:pt idx="9">
                  <c:v>-2398</c:v>
                </c:pt>
                <c:pt idx="10">
                  <c:v>-14486</c:v>
                </c:pt>
                <c:pt idx="11">
                  <c:v>-11745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532288"/>
        <c:axId val="67636032"/>
      </c:barChart>
      <c:catAx>
        <c:axId val="3395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67636032"/>
        <c:crosses val="autoZero"/>
        <c:auto val="1"/>
        <c:lblAlgn val="ctr"/>
        <c:lblOffset val="100"/>
        <c:noMultiLvlLbl val="0"/>
      </c:catAx>
      <c:valAx>
        <c:axId val="676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53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28574</xdr:rowOff>
    </xdr:from>
    <xdr:ext cx="9401175" cy="3762376"/>
    <xdr:sp macro="" textlink="">
      <xdr:nvSpPr>
        <xdr:cNvPr id="2" name="TextBox 1"/>
        <xdr:cNvSpPr txBox="1"/>
      </xdr:nvSpPr>
      <xdr:spPr>
        <a:xfrm>
          <a:off x="28575" y="28574"/>
          <a:ext cx="9401175" cy="3762376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custom tailor company wishes to open a small factory-shop in Stratford-upon-Avon for making custom designed business suits. </a:t>
          </a:r>
        </a:p>
        <a:p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selected location for the factory-shop would allow for the maximum production of 150 suits a month. Fixed cost at that particular location would be around £42,000 a month and the average cost of a suit is estimated to be approximately £240. The company is still unsure at the average price it will adopt for each suit. It is currently considering these scenarios:</a:t>
          </a:r>
        </a:p>
        <a:p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i) £559</a:t>
          </a:r>
        </a:p>
        <a:p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ii) £579</a:t>
          </a:r>
        </a:p>
        <a:p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iii) £599</a:t>
          </a:r>
        </a:p>
        <a:p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iv) £619</a:t>
          </a:r>
        </a:p>
        <a:p>
          <a:pPr lvl="0"/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a model to assess potential profit at the various suggested price points. Try to make the model as flexible as possible.</a:t>
          </a:r>
        </a:p>
        <a:p>
          <a:pPr lvl="0"/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Find the number of suits the company needs to sell each month to break even (ie the number of suits where revenue equals costs)</a:t>
          </a:r>
        </a:p>
        <a:p>
          <a:r>
            <a:rPr lang="en-GB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2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2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2000"/>
        </a:p>
      </xdr:txBody>
    </xdr:sp>
    <xdr:clientData/>
  </xdr:oneCellAnchor>
  <xdr:oneCellAnchor>
    <xdr:from>
      <xdr:col>7</xdr:col>
      <xdr:colOff>57150</xdr:colOff>
      <xdr:row>35</xdr:row>
      <xdr:rowOff>47625</xdr:rowOff>
    </xdr:from>
    <xdr:ext cx="1619250" cy="781240"/>
    <xdr:sp macro="" textlink="">
      <xdr:nvSpPr>
        <xdr:cNvPr id="5" name="TextBox 4"/>
        <xdr:cNvSpPr txBox="1"/>
      </xdr:nvSpPr>
      <xdr:spPr>
        <a:xfrm>
          <a:off x="2352675" y="6772275"/>
          <a:ext cx="1619250" cy="78124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TC=TR</a:t>
          </a:r>
        </a:p>
        <a:p>
          <a:r>
            <a:rPr lang="en-GB" sz="1100"/>
            <a:t>FC+VC*S=P*S</a:t>
          </a:r>
        </a:p>
        <a:p>
          <a:r>
            <a:rPr lang="en-GB" sz="1100"/>
            <a:t>S*(P-VC)=FC</a:t>
          </a:r>
        </a:p>
        <a:p>
          <a:r>
            <a:rPr lang="en-GB" sz="1100"/>
            <a:t>S=FC/(P-VC)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20</xdr:row>
      <xdr:rowOff>185736</xdr:rowOff>
    </xdr:from>
    <xdr:to>
      <xdr:col>15</xdr:col>
      <xdr:colOff>38098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600074</xdr:colOff>
      <xdr:row>21</xdr:row>
      <xdr:rowOff>0</xdr:rowOff>
    </xdr:from>
    <xdr:to>
      <xdr:col>24</xdr:col>
      <xdr:colOff>28575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219076</xdr:colOff>
      <xdr:row>38</xdr:row>
      <xdr:rowOff>114299</xdr:rowOff>
    </xdr:from>
    <xdr:to>
      <xdr:col>22</xdr:col>
      <xdr:colOff>466726</xdr:colOff>
      <xdr:row>62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219074</xdr:colOff>
      <xdr:row>64</xdr:row>
      <xdr:rowOff>90487</xdr:rowOff>
    </xdr:from>
    <xdr:to>
      <xdr:col>17</xdr:col>
      <xdr:colOff>381000</xdr:colOff>
      <xdr:row>83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F14" totalsRowShown="0" headerRowDxfId="10" dataDxfId="8" headerRowBorderDxfId="9" tableBorderDxfId="7" totalsRowBorderDxfId="6">
  <autoFilter ref="A2:F14"/>
  <tableColumns count="6">
    <tableColumn id="1" name="Month" dataDxfId="5"/>
    <tableColumn id="2" name="Basic" dataDxfId="4"/>
    <tableColumn id="3" name="Basic Smart" dataDxfId="3"/>
    <tableColumn id="4" name="Smart Deluxe" dataDxfId="2"/>
    <tableColumn id="5" name="Designer" dataDxfId="1"/>
    <tableColumn id="6" name="Designer Delux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L45"/>
  <sheetViews>
    <sheetView topLeftCell="A16" workbookViewId="0">
      <selection activeCell="H45" sqref="H45"/>
    </sheetView>
  </sheetViews>
  <sheetFormatPr defaultRowHeight="15" x14ac:dyDescent="0.25"/>
  <cols>
    <col min="1" max="1" width="25.28515625" customWidth="1"/>
  </cols>
  <sheetData>
    <row r="23" spans="1:12" ht="15.75" x14ac:dyDescent="0.25">
      <c r="A23" s="2" t="s">
        <v>4</v>
      </c>
      <c r="D23" t="s">
        <v>6</v>
      </c>
    </row>
    <row r="24" spans="1:12" x14ac:dyDescent="0.25">
      <c r="A24" s="3">
        <v>42000</v>
      </c>
      <c r="C24" t="s">
        <v>7</v>
      </c>
      <c r="D24" s="3">
        <v>559</v>
      </c>
    </row>
    <row r="25" spans="1:12" x14ac:dyDescent="0.25">
      <c r="C25" t="s">
        <v>9</v>
      </c>
      <c r="D25" s="3">
        <v>579</v>
      </c>
      <c r="H25" s="4" t="s">
        <v>3</v>
      </c>
    </row>
    <row r="26" spans="1:12" x14ac:dyDescent="0.25">
      <c r="A26" t="s">
        <v>0</v>
      </c>
      <c r="C26" t="s">
        <v>10</v>
      </c>
      <c r="D26" s="3">
        <v>599</v>
      </c>
      <c r="H26">
        <f>FC+VarC*Suits</f>
        <v>78000</v>
      </c>
    </row>
    <row r="27" spans="1:12" x14ac:dyDescent="0.25">
      <c r="A27" s="3">
        <v>240</v>
      </c>
      <c r="C27" t="s">
        <v>11</v>
      </c>
      <c r="D27" s="3">
        <v>619</v>
      </c>
    </row>
    <row r="28" spans="1:12" x14ac:dyDescent="0.25">
      <c r="H28" s="4" t="s">
        <v>8</v>
      </c>
      <c r="J28" s="6" t="s">
        <v>13</v>
      </c>
      <c r="K28" s="6">
        <f>Suits</f>
        <v>150</v>
      </c>
      <c r="L28" s="6" t="s">
        <v>14</v>
      </c>
    </row>
    <row r="29" spans="1:12" x14ac:dyDescent="0.25">
      <c r="A29" t="s">
        <v>1</v>
      </c>
      <c r="G29" t="s">
        <v>7</v>
      </c>
      <c r="H29">
        <f>Suits*D24</f>
        <v>83850</v>
      </c>
      <c r="K29" s="9">
        <f>H29-$H$26</f>
        <v>5850</v>
      </c>
    </row>
    <row r="30" spans="1:12" x14ac:dyDescent="0.25">
      <c r="A30" s="3">
        <v>150</v>
      </c>
      <c r="G30" t="s">
        <v>9</v>
      </c>
      <c r="H30">
        <f>Suits*D25</f>
        <v>86850</v>
      </c>
      <c r="K30" s="9">
        <f>H30-$H$26</f>
        <v>8850</v>
      </c>
    </row>
    <row r="31" spans="1:12" x14ac:dyDescent="0.25">
      <c r="G31" t="s">
        <v>10</v>
      </c>
      <c r="H31">
        <f>Suits*D26</f>
        <v>89850</v>
      </c>
      <c r="K31" s="9">
        <f>H31-$H$26</f>
        <v>11850</v>
      </c>
    </row>
    <row r="32" spans="1:12" x14ac:dyDescent="0.25">
      <c r="A32" t="s">
        <v>5</v>
      </c>
      <c r="G32" t="s">
        <v>11</v>
      </c>
      <c r="H32">
        <f>Suits*D27</f>
        <v>92850</v>
      </c>
      <c r="K32" s="9">
        <f>H32-$H$26</f>
        <v>14850</v>
      </c>
    </row>
    <row r="33" spans="1:8" x14ac:dyDescent="0.25">
      <c r="A33" s="1">
        <v>150</v>
      </c>
    </row>
    <row r="35" spans="1:8" ht="18.75" x14ac:dyDescent="0.3">
      <c r="H35" s="5" t="s">
        <v>2</v>
      </c>
    </row>
    <row r="41" spans="1:8" x14ac:dyDescent="0.25">
      <c r="H41" s="4" t="s">
        <v>15</v>
      </c>
    </row>
    <row r="42" spans="1:8" x14ac:dyDescent="0.25">
      <c r="G42" t="s">
        <v>7</v>
      </c>
      <c r="H42" s="10">
        <f>FC/(D24-VarC)</f>
        <v>131.6614420062696</v>
      </c>
    </row>
    <row r="43" spans="1:8" x14ac:dyDescent="0.25">
      <c r="G43" t="s">
        <v>9</v>
      </c>
      <c r="H43" s="10">
        <f>FC/(D25-VarC)</f>
        <v>123.89380530973452</v>
      </c>
    </row>
    <row r="44" spans="1:8" x14ac:dyDescent="0.25">
      <c r="G44" t="s">
        <v>10</v>
      </c>
      <c r="H44" s="10">
        <f>FC/(D26-VarC)</f>
        <v>116.99164345403899</v>
      </c>
    </row>
    <row r="45" spans="1:8" x14ac:dyDescent="0.25">
      <c r="G45" t="s">
        <v>11</v>
      </c>
      <c r="H45" s="10">
        <f>FC/(D27-VarC)</f>
        <v>110.8179419525066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D1" workbookViewId="0">
      <selection activeCell="T13" sqref="T13"/>
    </sheetView>
  </sheetViews>
  <sheetFormatPr defaultRowHeight="15" x14ac:dyDescent="0.25"/>
  <cols>
    <col min="1" max="1" width="15.7109375" bestFit="1" customWidth="1"/>
    <col min="3" max="3" width="13.140625" customWidth="1"/>
    <col min="4" max="4" width="15" customWidth="1"/>
    <col min="5" max="5" width="11" customWidth="1"/>
    <col min="6" max="6" width="17.7109375" customWidth="1"/>
    <col min="7" max="7" width="7" customWidth="1"/>
    <col min="11" max="11" width="7" bestFit="1" customWidth="1"/>
    <col min="12" max="12" width="11" bestFit="1" customWidth="1"/>
    <col min="13" max="13" width="12.85546875" bestFit="1" customWidth="1"/>
    <col min="14" max="14" width="8.85546875" bestFit="1" customWidth="1"/>
    <col min="15" max="15" width="15.7109375" bestFit="1" customWidth="1"/>
  </cols>
  <sheetData>
    <row r="1" spans="1:20" x14ac:dyDescent="0.25">
      <c r="A1" s="12" t="s">
        <v>37</v>
      </c>
      <c r="B1" s="11"/>
      <c r="C1" s="11"/>
      <c r="D1" s="11"/>
      <c r="E1" s="11"/>
      <c r="F1" s="11"/>
      <c r="K1" t="s">
        <v>38</v>
      </c>
    </row>
    <row r="2" spans="1:20" x14ac:dyDescent="0.25">
      <c r="A2" s="18" t="s">
        <v>16</v>
      </c>
      <c r="B2" s="19" t="s">
        <v>29</v>
      </c>
      <c r="C2" s="19" t="s">
        <v>30</v>
      </c>
      <c r="D2" s="19" t="s">
        <v>31</v>
      </c>
      <c r="E2" s="19" t="s">
        <v>32</v>
      </c>
      <c r="F2" s="20" t="s">
        <v>33</v>
      </c>
      <c r="H2" s="4" t="s">
        <v>34</v>
      </c>
      <c r="I2" s="4"/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R2" s="4" t="s">
        <v>35</v>
      </c>
      <c r="T2" s="4" t="s">
        <v>12</v>
      </c>
    </row>
    <row r="3" spans="1:20" x14ac:dyDescent="0.25">
      <c r="A3" s="16" t="s">
        <v>17</v>
      </c>
      <c r="B3" s="13">
        <v>36</v>
      </c>
      <c r="C3" s="13">
        <v>26</v>
      </c>
      <c r="D3" s="13">
        <v>14</v>
      </c>
      <c r="E3" s="13">
        <v>11</v>
      </c>
      <c r="F3" s="17">
        <v>5</v>
      </c>
      <c r="H3">
        <f>SUM(B3:F3)</f>
        <v>92</v>
      </c>
      <c r="K3" s="8">
        <f>B3*$B$19</f>
        <v>14364</v>
      </c>
      <c r="L3" s="8">
        <f>C3*$B$20</f>
        <v>11934</v>
      </c>
      <c r="M3" s="8">
        <f>D3*$B$21</f>
        <v>7826</v>
      </c>
      <c r="N3" s="8">
        <f>E3*$B$22</f>
        <v>7150</v>
      </c>
      <c r="O3" s="8">
        <f>F3*$B$23</f>
        <v>4000</v>
      </c>
      <c r="P3" s="8">
        <f>SUM(K3:O3)</f>
        <v>45274</v>
      </c>
      <c r="R3" s="8">
        <f>H3*VarC+FC</f>
        <v>64080</v>
      </c>
      <c r="T3" s="8">
        <f t="shared" ref="T3:T14" si="0">P3-R3</f>
        <v>-18806</v>
      </c>
    </row>
    <row r="4" spans="1:20" x14ac:dyDescent="0.25">
      <c r="A4" s="16" t="s">
        <v>18</v>
      </c>
      <c r="B4" s="13">
        <v>47</v>
      </c>
      <c r="C4" s="13">
        <v>33</v>
      </c>
      <c r="D4" s="13">
        <v>21</v>
      </c>
      <c r="E4" s="13">
        <v>17</v>
      </c>
      <c r="F4" s="17">
        <v>7</v>
      </c>
      <c r="H4">
        <f t="shared" ref="H4:H14" si="1">SUM(B4:F4)</f>
        <v>125</v>
      </c>
      <c r="K4" s="8">
        <f t="shared" ref="K4:K14" si="2">B4*$B$19</f>
        <v>18753</v>
      </c>
      <c r="L4" s="8">
        <f t="shared" ref="L4:L14" si="3">C4*$B$20</f>
        <v>15147</v>
      </c>
      <c r="M4" s="8">
        <f t="shared" ref="M4:M14" si="4">D4*$B$21</f>
        <v>11739</v>
      </c>
      <c r="N4" s="8">
        <f t="shared" ref="N4:N14" si="5">E4*$B$22</f>
        <v>11050</v>
      </c>
      <c r="O4" s="8">
        <f t="shared" ref="O4:O14" si="6">F4*$B$23</f>
        <v>5600</v>
      </c>
      <c r="P4" s="8">
        <f t="shared" ref="P4:P14" si="7">SUM(K4:O4)</f>
        <v>62289</v>
      </c>
      <c r="R4" s="8">
        <f>H4*VarC+FC</f>
        <v>72000</v>
      </c>
      <c r="T4" s="8">
        <f t="shared" si="0"/>
        <v>-9711</v>
      </c>
    </row>
    <row r="5" spans="1:20" x14ac:dyDescent="0.25">
      <c r="A5" s="16" t="s">
        <v>19</v>
      </c>
      <c r="B5" s="13">
        <v>68</v>
      </c>
      <c r="C5" s="13">
        <v>48</v>
      </c>
      <c r="D5" s="13">
        <v>27</v>
      </c>
      <c r="E5" s="13">
        <v>22</v>
      </c>
      <c r="F5" s="17">
        <v>10</v>
      </c>
      <c r="H5">
        <f t="shared" si="1"/>
        <v>175</v>
      </c>
      <c r="K5" s="8">
        <f t="shared" si="2"/>
        <v>27132</v>
      </c>
      <c r="L5" s="8">
        <f t="shared" si="3"/>
        <v>22032</v>
      </c>
      <c r="M5" s="8">
        <f t="shared" si="4"/>
        <v>15093</v>
      </c>
      <c r="N5" s="8">
        <f t="shared" si="5"/>
        <v>14300</v>
      </c>
      <c r="O5" s="8">
        <f t="shared" si="6"/>
        <v>8000</v>
      </c>
      <c r="P5" s="8">
        <f t="shared" si="7"/>
        <v>86557</v>
      </c>
      <c r="R5" s="8">
        <f>H5*VarC+FC</f>
        <v>84000</v>
      </c>
      <c r="T5" s="8">
        <f t="shared" si="0"/>
        <v>2557</v>
      </c>
    </row>
    <row r="6" spans="1:20" x14ac:dyDescent="0.25">
      <c r="A6" s="16" t="s">
        <v>20</v>
      </c>
      <c r="B6" s="13">
        <v>37</v>
      </c>
      <c r="C6" s="13">
        <v>27</v>
      </c>
      <c r="D6" s="13">
        <v>18</v>
      </c>
      <c r="E6" s="13">
        <v>15</v>
      </c>
      <c r="F6" s="17">
        <v>5</v>
      </c>
      <c r="H6">
        <f t="shared" si="1"/>
        <v>102</v>
      </c>
      <c r="K6" s="8">
        <f t="shared" si="2"/>
        <v>14763</v>
      </c>
      <c r="L6" s="8">
        <f t="shared" si="3"/>
        <v>12393</v>
      </c>
      <c r="M6" s="8">
        <f t="shared" si="4"/>
        <v>10062</v>
      </c>
      <c r="N6" s="8">
        <f t="shared" si="5"/>
        <v>9750</v>
      </c>
      <c r="O6" s="8">
        <f t="shared" si="6"/>
        <v>4000</v>
      </c>
      <c r="P6" s="8">
        <f t="shared" si="7"/>
        <v>50968</v>
      </c>
      <c r="R6" s="8">
        <f>H6*VarC+FC</f>
        <v>66480</v>
      </c>
      <c r="T6" s="8">
        <f t="shared" si="0"/>
        <v>-15512</v>
      </c>
    </row>
    <row r="7" spans="1:20" x14ac:dyDescent="0.25">
      <c r="A7" s="16" t="s">
        <v>21</v>
      </c>
      <c r="B7" s="13">
        <v>58</v>
      </c>
      <c r="C7" s="13">
        <v>40</v>
      </c>
      <c r="D7" s="13">
        <v>27</v>
      </c>
      <c r="E7" s="13">
        <v>22</v>
      </c>
      <c r="F7" s="17">
        <v>9</v>
      </c>
      <c r="H7">
        <f t="shared" si="1"/>
        <v>156</v>
      </c>
      <c r="K7" s="8">
        <f t="shared" si="2"/>
        <v>23142</v>
      </c>
      <c r="L7" s="8">
        <f t="shared" si="3"/>
        <v>18360</v>
      </c>
      <c r="M7" s="8">
        <f t="shared" si="4"/>
        <v>15093</v>
      </c>
      <c r="N7" s="8">
        <f t="shared" si="5"/>
        <v>14300</v>
      </c>
      <c r="O7" s="8">
        <f t="shared" si="6"/>
        <v>7200</v>
      </c>
      <c r="P7" s="8">
        <f t="shared" si="7"/>
        <v>78095</v>
      </c>
      <c r="R7" s="8">
        <f>H7*VarC+FC</f>
        <v>79440</v>
      </c>
      <c r="T7" s="8">
        <f t="shared" si="0"/>
        <v>-1345</v>
      </c>
    </row>
    <row r="8" spans="1:20" x14ac:dyDescent="0.25">
      <c r="A8" s="16" t="s">
        <v>22</v>
      </c>
      <c r="B8" s="13">
        <v>49</v>
      </c>
      <c r="C8" s="13">
        <v>33</v>
      </c>
      <c r="D8" s="13">
        <v>28</v>
      </c>
      <c r="E8" s="13">
        <v>24</v>
      </c>
      <c r="F8" s="17">
        <v>8</v>
      </c>
      <c r="H8">
        <f t="shared" si="1"/>
        <v>142</v>
      </c>
      <c r="K8" s="8">
        <f t="shared" si="2"/>
        <v>19551</v>
      </c>
      <c r="L8" s="8">
        <f t="shared" si="3"/>
        <v>15147</v>
      </c>
      <c r="M8" s="8">
        <f t="shared" si="4"/>
        <v>15652</v>
      </c>
      <c r="N8" s="8">
        <f t="shared" si="5"/>
        <v>15600</v>
      </c>
      <c r="O8" s="8">
        <f t="shared" si="6"/>
        <v>6400</v>
      </c>
      <c r="P8" s="8">
        <f t="shared" si="7"/>
        <v>72350</v>
      </c>
      <c r="R8" s="8">
        <f>H8*VarC+FC</f>
        <v>76080</v>
      </c>
      <c r="T8" s="8">
        <f t="shared" si="0"/>
        <v>-3730</v>
      </c>
    </row>
    <row r="9" spans="1:20" x14ac:dyDescent="0.25">
      <c r="A9" s="16" t="s">
        <v>23</v>
      </c>
      <c r="B9" s="13">
        <v>80</v>
      </c>
      <c r="C9" s="13">
        <v>54</v>
      </c>
      <c r="D9" s="13">
        <v>42</v>
      </c>
      <c r="E9" s="13">
        <v>35</v>
      </c>
      <c r="F9" s="17">
        <v>13</v>
      </c>
      <c r="H9">
        <f t="shared" si="1"/>
        <v>224</v>
      </c>
      <c r="K9" s="8">
        <f t="shared" si="2"/>
        <v>31920</v>
      </c>
      <c r="L9" s="8">
        <f t="shared" si="3"/>
        <v>24786</v>
      </c>
      <c r="M9" s="8">
        <f t="shared" si="4"/>
        <v>23478</v>
      </c>
      <c r="N9" s="8">
        <f t="shared" si="5"/>
        <v>22750</v>
      </c>
      <c r="O9" s="8">
        <f t="shared" si="6"/>
        <v>10400</v>
      </c>
      <c r="P9" s="8">
        <f t="shared" si="7"/>
        <v>113334</v>
      </c>
      <c r="R9" s="8">
        <f>H9*VarC+FC</f>
        <v>95760</v>
      </c>
      <c r="T9" s="8">
        <f t="shared" si="0"/>
        <v>17574</v>
      </c>
    </row>
    <row r="10" spans="1:20" x14ac:dyDescent="0.25">
      <c r="A10" s="16" t="s">
        <v>24</v>
      </c>
      <c r="B10" s="13">
        <v>77</v>
      </c>
      <c r="C10" s="13">
        <v>53</v>
      </c>
      <c r="D10" s="13">
        <v>34</v>
      </c>
      <c r="E10" s="13">
        <v>28</v>
      </c>
      <c r="F10" s="17">
        <v>12</v>
      </c>
      <c r="H10">
        <f t="shared" si="1"/>
        <v>204</v>
      </c>
      <c r="K10" s="8">
        <f t="shared" si="2"/>
        <v>30723</v>
      </c>
      <c r="L10" s="8">
        <f t="shared" si="3"/>
        <v>24327</v>
      </c>
      <c r="M10" s="8">
        <f t="shared" si="4"/>
        <v>19006</v>
      </c>
      <c r="N10" s="8">
        <f t="shared" si="5"/>
        <v>18200</v>
      </c>
      <c r="O10" s="8">
        <f t="shared" si="6"/>
        <v>9600</v>
      </c>
      <c r="P10" s="8">
        <f t="shared" si="7"/>
        <v>101856</v>
      </c>
      <c r="R10" s="8">
        <f>H10*VarC+FC</f>
        <v>90960</v>
      </c>
      <c r="T10" s="8">
        <f t="shared" si="0"/>
        <v>10896</v>
      </c>
    </row>
    <row r="11" spans="1:20" x14ac:dyDescent="0.25">
      <c r="A11" s="16" t="s">
        <v>25</v>
      </c>
      <c r="B11" s="13">
        <v>74</v>
      </c>
      <c r="C11" s="13">
        <v>52</v>
      </c>
      <c r="D11" s="13">
        <v>29</v>
      </c>
      <c r="E11" s="13">
        <v>23</v>
      </c>
      <c r="F11" s="17">
        <v>11</v>
      </c>
      <c r="H11">
        <f t="shared" si="1"/>
        <v>189</v>
      </c>
      <c r="K11" s="8">
        <f t="shared" si="2"/>
        <v>29526</v>
      </c>
      <c r="L11" s="8">
        <f t="shared" si="3"/>
        <v>23868</v>
      </c>
      <c r="M11" s="8">
        <f t="shared" si="4"/>
        <v>16211</v>
      </c>
      <c r="N11" s="8">
        <f t="shared" si="5"/>
        <v>14950</v>
      </c>
      <c r="O11" s="8">
        <f t="shared" si="6"/>
        <v>8800</v>
      </c>
      <c r="P11" s="8">
        <f t="shared" si="7"/>
        <v>93355</v>
      </c>
      <c r="R11" s="8">
        <f>H11*VarC+FC</f>
        <v>87360</v>
      </c>
      <c r="T11" s="8">
        <f t="shared" si="0"/>
        <v>5995</v>
      </c>
    </row>
    <row r="12" spans="1:20" x14ac:dyDescent="0.25">
      <c r="A12" s="16" t="s">
        <v>26</v>
      </c>
      <c r="B12" s="13">
        <v>61</v>
      </c>
      <c r="C12" s="13">
        <v>43</v>
      </c>
      <c r="D12" s="13">
        <v>24</v>
      </c>
      <c r="E12" s="13">
        <v>19</v>
      </c>
      <c r="F12" s="17">
        <v>9</v>
      </c>
      <c r="H12">
        <f t="shared" si="1"/>
        <v>156</v>
      </c>
      <c r="K12" s="8">
        <f t="shared" si="2"/>
        <v>24339</v>
      </c>
      <c r="L12" s="8">
        <f t="shared" si="3"/>
        <v>19737</v>
      </c>
      <c r="M12" s="8">
        <f t="shared" si="4"/>
        <v>13416</v>
      </c>
      <c r="N12" s="8">
        <f t="shared" si="5"/>
        <v>12350</v>
      </c>
      <c r="O12" s="8">
        <f t="shared" si="6"/>
        <v>7200</v>
      </c>
      <c r="P12" s="8">
        <f t="shared" si="7"/>
        <v>77042</v>
      </c>
      <c r="R12" s="8">
        <f>H12*VarC+FC</f>
        <v>79440</v>
      </c>
      <c r="T12" s="8">
        <f t="shared" si="0"/>
        <v>-2398</v>
      </c>
    </row>
    <row r="13" spans="1:20" x14ac:dyDescent="0.25">
      <c r="A13" s="16" t="s">
        <v>27</v>
      </c>
      <c r="B13" s="13">
        <v>32</v>
      </c>
      <c r="C13" s="13">
        <v>22</v>
      </c>
      <c r="D13" s="13">
        <v>22</v>
      </c>
      <c r="E13" s="13">
        <v>19</v>
      </c>
      <c r="F13" s="17">
        <v>5</v>
      </c>
      <c r="H13">
        <f t="shared" si="1"/>
        <v>100</v>
      </c>
      <c r="K13" s="8">
        <f t="shared" si="2"/>
        <v>12768</v>
      </c>
      <c r="L13" s="8">
        <f t="shared" si="3"/>
        <v>10098</v>
      </c>
      <c r="M13" s="8">
        <f t="shared" si="4"/>
        <v>12298</v>
      </c>
      <c r="N13" s="8">
        <f t="shared" si="5"/>
        <v>12350</v>
      </c>
      <c r="O13" s="8">
        <f t="shared" si="6"/>
        <v>4000</v>
      </c>
      <c r="P13" s="8">
        <f t="shared" si="7"/>
        <v>51514</v>
      </c>
      <c r="R13" s="8">
        <f>H13*VarC+FC</f>
        <v>66000</v>
      </c>
      <c r="T13" s="8">
        <f t="shared" si="0"/>
        <v>-14486</v>
      </c>
    </row>
    <row r="14" spans="1:20" x14ac:dyDescent="0.25">
      <c r="A14" s="21" t="s">
        <v>28</v>
      </c>
      <c r="B14" s="22">
        <v>37</v>
      </c>
      <c r="C14" s="22">
        <v>25</v>
      </c>
      <c r="D14" s="22">
        <v>23</v>
      </c>
      <c r="E14" s="22">
        <v>20</v>
      </c>
      <c r="F14" s="23">
        <v>6</v>
      </c>
      <c r="H14">
        <f t="shared" si="1"/>
        <v>111</v>
      </c>
      <c r="K14" s="8">
        <f t="shared" si="2"/>
        <v>14763</v>
      </c>
      <c r="L14" s="8">
        <f t="shared" si="3"/>
        <v>11475</v>
      </c>
      <c r="M14" s="8">
        <f t="shared" si="4"/>
        <v>12857</v>
      </c>
      <c r="N14" s="8">
        <f t="shared" si="5"/>
        <v>13000</v>
      </c>
      <c r="O14" s="8">
        <f t="shared" si="6"/>
        <v>4800</v>
      </c>
      <c r="P14" s="8">
        <f t="shared" si="7"/>
        <v>56895</v>
      </c>
      <c r="R14" s="8">
        <f>H14*VarC+FC</f>
        <v>68640</v>
      </c>
      <c r="T14" s="8">
        <f t="shared" si="0"/>
        <v>-11745</v>
      </c>
    </row>
    <row r="16" spans="1:20" x14ac:dyDescent="0.25">
      <c r="H16">
        <f>SUM(H3:H14)</f>
        <v>1776</v>
      </c>
      <c r="J16" s="15" t="s">
        <v>34</v>
      </c>
      <c r="K16" s="8">
        <f>SUM(K3:K14)</f>
        <v>261744</v>
      </c>
      <c r="L16" s="8">
        <f t="shared" ref="L16:P16" si="8">SUM(L3:L14)</f>
        <v>209304</v>
      </c>
      <c r="M16" s="8">
        <f t="shared" si="8"/>
        <v>172731</v>
      </c>
      <c r="N16" s="8">
        <f t="shared" si="8"/>
        <v>165750</v>
      </c>
      <c r="O16" s="8">
        <f t="shared" si="8"/>
        <v>80000</v>
      </c>
      <c r="P16" s="8">
        <f t="shared" si="8"/>
        <v>889529</v>
      </c>
      <c r="T16" s="7">
        <f>SUM(T3:T14)</f>
        <v>-40711</v>
      </c>
    </row>
    <row r="18" spans="1:2" x14ac:dyDescent="0.25">
      <c r="A18" s="14" t="s">
        <v>36</v>
      </c>
      <c r="B18" s="14" t="s">
        <v>6</v>
      </c>
    </row>
    <row r="19" spans="1:2" x14ac:dyDescent="0.25">
      <c r="A19" s="13" t="s">
        <v>29</v>
      </c>
      <c r="B19" s="13">
        <v>399</v>
      </c>
    </row>
    <row r="20" spans="1:2" x14ac:dyDescent="0.25">
      <c r="A20" s="13" t="s">
        <v>30</v>
      </c>
      <c r="B20" s="13">
        <v>459</v>
      </c>
    </row>
    <row r="21" spans="1:2" x14ac:dyDescent="0.25">
      <c r="A21" s="13" t="s">
        <v>31</v>
      </c>
      <c r="B21" s="13">
        <v>559</v>
      </c>
    </row>
    <row r="22" spans="1:2" x14ac:dyDescent="0.25">
      <c r="A22" s="13" t="s">
        <v>32</v>
      </c>
      <c r="B22" s="13">
        <v>650</v>
      </c>
    </row>
    <row r="23" spans="1:2" x14ac:dyDescent="0.25">
      <c r="A23" s="13" t="s">
        <v>33</v>
      </c>
      <c r="B23" s="13">
        <v>800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Profit model</vt:lpstr>
      <vt:lpstr>R, C and P for 1st year</vt:lpstr>
      <vt:lpstr>FC</vt:lpstr>
      <vt:lpstr>Fixed</vt:lpstr>
      <vt:lpstr>FixedC</vt:lpstr>
      <vt:lpstr>MProd</vt:lpstr>
      <vt:lpstr>Prod</vt:lpstr>
      <vt:lpstr>Suits</vt:lpstr>
      <vt:lpstr>VarC</vt:lpstr>
      <vt:lpstr>Variable</vt:lpstr>
      <vt:lpstr>VC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Dimitris</cp:lastModifiedBy>
  <dcterms:created xsi:type="dcterms:W3CDTF">2014-01-26T17:41:32Z</dcterms:created>
  <dcterms:modified xsi:type="dcterms:W3CDTF">2014-02-02T14:50:49Z</dcterms:modified>
</cp:coreProperties>
</file>