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raled1\Dropbox\Aston Teaching\Business Analytics in Practice\Week 5\"/>
    </mc:Choice>
  </mc:AlternateContent>
  <bookViews>
    <workbookView xWindow="0" yWindow="0" windowWidth="19200" windowHeight="7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8" i="1" l="1"/>
  <c r="E73" i="1"/>
  <c r="E74" i="1"/>
  <c r="F74" i="1" s="1"/>
  <c r="E75" i="1"/>
  <c r="D74" i="1"/>
  <c r="D75" i="1"/>
  <c r="D73" i="1"/>
  <c r="E77" i="1"/>
  <c r="D77" i="1"/>
  <c r="E72" i="1"/>
  <c r="D72" i="1"/>
  <c r="F75" i="1"/>
  <c r="F73" i="1"/>
  <c r="F68" i="1"/>
  <c r="F67" i="1"/>
  <c r="F64" i="1"/>
  <c r="F65" i="1"/>
  <c r="F63" i="1"/>
  <c r="E65" i="1"/>
  <c r="D65" i="1"/>
  <c r="E64" i="1"/>
  <c r="D64" i="1"/>
  <c r="E63" i="1"/>
  <c r="D63" i="1"/>
  <c r="E62" i="1"/>
  <c r="D62" i="1"/>
  <c r="C49" i="1"/>
  <c r="F49" i="1" s="1"/>
  <c r="E54" i="1"/>
  <c r="H51" i="1"/>
  <c r="J51" i="1" s="1"/>
  <c r="H52" i="1"/>
  <c r="H53" i="1"/>
  <c r="H54" i="1"/>
  <c r="H50" i="1"/>
  <c r="D51" i="1"/>
  <c r="F51" i="1" s="1"/>
  <c r="D52" i="1"/>
  <c r="D53" i="1"/>
  <c r="D54" i="1"/>
  <c r="D50" i="1"/>
  <c r="G49" i="1"/>
  <c r="J49" i="1" s="1"/>
  <c r="B48" i="1"/>
  <c r="J57" i="1"/>
  <c r="F57" i="1"/>
  <c r="F54" i="1"/>
  <c r="J53" i="1"/>
  <c r="F53" i="1"/>
  <c r="J52" i="1"/>
  <c r="F52" i="1"/>
  <c r="J50" i="1"/>
  <c r="F50" i="1"/>
  <c r="J42" i="1"/>
  <c r="F42" i="1"/>
  <c r="J26" i="1"/>
  <c r="F26" i="1"/>
  <c r="I39" i="1"/>
  <c r="H36" i="1"/>
  <c r="H37" i="1"/>
  <c r="J37" i="1" s="1"/>
  <c r="H38" i="1"/>
  <c r="H39" i="1"/>
  <c r="H35" i="1"/>
  <c r="G34" i="1"/>
  <c r="G18" i="1"/>
  <c r="J18" i="1" s="1"/>
  <c r="J25" i="1" s="1"/>
  <c r="E39" i="1"/>
  <c r="D36" i="1"/>
  <c r="D37" i="1"/>
  <c r="D38" i="1"/>
  <c r="D39" i="1"/>
  <c r="D35" i="1"/>
  <c r="C34" i="1"/>
  <c r="B33" i="1"/>
  <c r="J39" i="1"/>
  <c r="F39" i="1"/>
  <c r="J38" i="1"/>
  <c r="F38" i="1"/>
  <c r="F37" i="1"/>
  <c r="J36" i="1"/>
  <c r="F36" i="1"/>
  <c r="J35" i="1"/>
  <c r="F35" i="1"/>
  <c r="J34" i="1"/>
  <c r="F34" i="1"/>
  <c r="F41" i="1" s="1"/>
  <c r="F25" i="1"/>
  <c r="H20" i="1"/>
  <c r="H21" i="1"/>
  <c r="H22" i="1"/>
  <c r="H23" i="1"/>
  <c r="H19" i="1"/>
  <c r="J19" i="1" s="1"/>
  <c r="I23" i="1"/>
  <c r="J22" i="1"/>
  <c r="J21" i="1"/>
  <c r="J20" i="1"/>
  <c r="F18" i="1"/>
  <c r="E23" i="1"/>
  <c r="D20" i="1"/>
  <c r="F20" i="1" s="1"/>
  <c r="D21" i="1"/>
  <c r="F21" i="1" s="1"/>
  <c r="D22" i="1"/>
  <c r="F22" i="1" s="1"/>
  <c r="D23" i="1"/>
  <c r="F23" i="1" s="1"/>
  <c r="C18" i="1"/>
  <c r="D19" i="1"/>
  <c r="F19" i="1" s="1"/>
  <c r="M6" i="1"/>
  <c r="I6" i="1"/>
  <c r="D6" i="1"/>
  <c r="F79" i="1" l="1"/>
  <c r="F56" i="1"/>
  <c r="I54" i="1"/>
  <c r="J54" i="1" s="1"/>
  <c r="J56" i="1" s="1"/>
  <c r="F28" i="1"/>
  <c r="J41" i="1"/>
  <c r="F44" i="1" s="1"/>
  <c r="J23" i="1"/>
  <c r="F59" i="1" l="1"/>
</calcChain>
</file>

<file path=xl/sharedStrings.xml><?xml version="1.0" encoding="utf-8"?>
<sst xmlns="http://schemas.openxmlformats.org/spreadsheetml/2006/main" count="118" uniqueCount="32">
  <si>
    <t xml:space="preserve">Birmingham </t>
  </si>
  <si>
    <t>Bristol</t>
  </si>
  <si>
    <t>Coventry</t>
  </si>
  <si>
    <t>Initial Cost</t>
  </si>
  <si>
    <t>Sale-on Value</t>
  </si>
  <si>
    <t>Low</t>
  </si>
  <si>
    <t>High</t>
  </si>
  <si>
    <t>Year 1</t>
  </si>
  <si>
    <t>Year 2</t>
  </si>
  <si>
    <t>Year 3</t>
  </si>
  <si>
    <t>Year 4</t>
  </si>
  <si>
    <t>Year 5</t>
  </si>
  <si>
    <t>prob</t>
  </si>
  <si>
    <t>Cost of capital</t>
  </si>
  <si>
    <t>Birmingham</t>
  </si>
  <si>
    <t>Year 0</t>
  </si>
  <si>
    <t>Investment</t>
  </si>
  <si>
    <t>Revenues</t>
  </si>
  <si>
    <t>Sale</t>
  </si>
  <si>
    <t>Total inflows and outflows</t>
  </si>
  <si>
    <t>EV</t>
  </si>
  <si>
    <t>NPV Low</t>
  </si>
  <si>
    <t>NPV High</t>
  </si>
  <si>
    <t>EV NPV</t>
  </si>
  <si>
    <t>Prob Low</t>
  </si>
  <si>
    <t>Prob High</t>
  </si>
  <si>
    <t>Best decision (EV)</t>
  </si>
  <si>
    <t>Expected regret</t>
  </si>
  <si>
    <t>Max Payoff</t>
  </si>
  <si>
    <t>ER</t>
  </si>
  <si>
    <t>Min regret</t>
  </si>
  <si>
    <t>Max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</si>
</sst>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1" fillId="2" borderId="0" xfId="0" applyFont="1" applyFill="1"/>
    <xf numFmtId="0" fontId="4" fillId="3" borderId="1" xfId="0" applyFont="1" applyFill="1" applyBorder="1" applyAlignment="1">
      <alignment horizontal="left" wrapText="1" readingOrder="1"/>
    </xf>
    <xf numFmtId="10" fontId="4" fillId="3" borderId="0" xfId="0" applyNumberFormat="1" applyFont="1" applyFill="1" applyBorder="1" applyAlignment="1">
      <alignment horizontal="left" wrapText="1" readingOrder="1"/>
    </xf>
    <xf numFmtId="0" fontId="3" fillId="3" borderId="1" xfId="0" applyFont="1" applyFill="1" applyBorder="1" applyAlignment="1">
      <alignment horizontal="left" wrapText="1" readingOrder="1"/>
    </xf>
    <xf numFmtId="0" fontId="2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right" wrapText="1" readingOrder="1"/>
    </xf>
    <xf numFmtId="9" fontId="4" fillId="3" borderId="1" xfId="0" applyNumberFormat="1" applyFont="1" applyFill="1" applyBorder="1" applyAlignment="1">
      <alignment horizontal="left" wrapText="1" readingOrder="1"/>
    </xf>
    <xf numFmtId="8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topLeftCell="A2" workbookViewId="0">
      <selection activeCell="B67" sqref="B67"/>
    </sheetView>
  </sheetViews>
  <sheetFormatPr defaultRowHeight="14.5" x14ac:dyDescent="0.35"/>
  <cols>
    <col min="1" max="1" width="19.36328125" customWidth="1"/>
    <col min="2" max="2" width="24.6328125" customWidth="1"/>
    <col min="3" max="3" width="10.90625" bestFit="1" customWidth="1"/>
    <col min="5" max="5" width="15.54296875" bestFit="1" customWidth="1"/>
    <col min="6" max="6" width="17.90625" customWidth="1"/>
    <col min="7" max="7" width="21" customWidth="1"/>
    <col min="10" max="10" width="20.54296875" customWidth="1"/>
  </cols>
  <sheetData>
    <row r="1" spans="1:13" ht="15" thickBot="1" x14ac:dyDescent="0.4">
      <c r="B1" s="1"/>
      <c r="C1" s="1"/>
      <c r="D1" s="1"/>
      <c r="F1" s="1"/>
      <c r="G1" s="1"/>
      <c r="H1" s="1"/>
      <c r="I1" s="1"/>
      <c r="J1" s="1"/>
      <c r="K1" s="1"/>
      <c r="L1" s="1"/>
      <c r="M1" s="1"/>
    </row>
    <row r="2" spans="1:13" ht="42.5" thickBot="1" x14ac:dyDescent="0.55000000000000004">
      <c r="B2" s="7" t="s">
        <v>0</v>
      </c>
      <c r="C2" s="8"/>
      <c r="D2" s="8"/>
      <c r="F2" s="1"/>
      <c r="G2" s="7" t="s">
        <v>1</v>
      </c>
      <c r="H2" s="8"/>
      <c r="I2" s="8"/>
      <c r="J2" s="1"/>
      <c r="K2" s="7" t="s">
        <v>2</v>
      </c>
      <c r="L2" s="8"/>
      <c r="M2" s="8"/>
    </row>
    <row r="3" spans="1:13" ht="42.5" thickBot="1" x14ac:dyDescent="0.55000000000000004">
      <c r="B3" s="5" t="s">
        <v>3</v>
      </c>
      <c r="C3" s="9">
        <v>800</v>
      </c>
      <c r="D3" s="8"/>
      <c r="F3" s="1"/>
      <c r="G3" s="5" t="s">
        <v>3</v>
      </c>
      <c r="H3" s="9">
        <v>600</v>
      </c>
      <c r="I3" s="8"/>
      <c r="J3" s="1"/>
      <c r="K3" s="5" t="s">
        <v>3</v>
      </c>
      <c r="L3" s="9">
        <v>400</v>
      </c>
      <c r="M3" s="8"/>
    </row>
    <row r="4" spans="1:13" ht="63.5" thickBot="1" x14ac:dyDescent="0.55000000000000004">
      <c r="B4" s="5" t="s">
        <v>4</v>
      </c>
      <c r="C4" s="9">
        <v>400</v>
      </c>
      <c r="D4" s="8"/>
      <c r="F4" s="1"/>
      <c r="G4" s="5" t="s">
        <v>4</v>
      </c>
      <c r="H4" s="9">
        <v>300</v>
      </c>
      <c r="I4" s="8"/>
      <c r="J4" s="1"/>
      <c r="K4" s="5" t="s">
        <v>4</v>
      </c>
      <c r="L4" s="9">
        <v>250</v>
      </c>
      <c r="M4" s="8"/>
    </row>
    <row r="5" spans="1:13" ht="23.5" thickBot="1" x14ac:dyDescent="0.55000000000000004">
      <c r="B5" s="8"/>
      <c r="C5" s="5" t="s">
        <v>5</v>
      </c>
      <c r="D5" s="5" t="s">
        <v>6</v>
      </c>
      <c r="F5" s="1"/>
      <c r="G5" s="8"/>
      <c r="H5" s="5" t="s">
        <v>5</v>
      </c>
      <c r="I5" s="5" t="s">
        <v>6</v>
      </c>
      <c r="J5" s="1"/>
      <c r="K5" s="8"/>
      <c r="L5" s="5" t="s">
        <v>5</v>
      </c>
      <c r="M5" s="5" t="s">
        <v>6</v>
      </c>
    </row>
    <row r="6" spans="1:13" s="1" customFormat="1" ht="21.5" thickBot="1" x14ac:dyDescent="0.55000000000000004">
      <c r="B6" s="5" t="s">
        <v>12</v>
      </c>
      <c r="C6" s="10">
        <v>0.6</v>
      </c>
      <c r="D6" s="10">
        <f>1-C6</f>
        <v>0.4</v>
      </c>
      <c r="E6"/>
      <c r="G6" s="5" t="s">
        <v>12</v>
      </c>
      <c r="H6" s="10">
        <v>0.6</v>
      </c>
      <c r="I6" s="10">
        <f>1-H6</f>
        <v>0.4</v>
      </c>
      <c r="K6" s="5" t="s">
        <v>12</v>
      </c>
      <c r="L6" s="10">
        <v>0.6</v>
      </c>
      <c r="M6" s="10">
        <f>1-L6</f>
        <v>0.4</v>
      </c>
    </row>
    <row r="7" spans="1:13" ht="21.5" thickBot="1" x14ac:dyDescent="0.55000000000000004">
      <c r="B7" s="5" t="s">
        <v>7</v>
      </c>
      <c r="C7" s="9">
        <v>128.19999999999999</v>
      </c>
      <c r="D7" s="9">
        <v>193.4</v>
      </c>
      <c r="F7" s="1"/>
      <c r="G7" s="5" t="s">
        <v>7</v>
      </c>
      <c r="H7" s="9">
        <v>96.1</v>
      </c>
      <c r="I7" s="9">
        <v>158.9</v>
      </c>
      <c r="J7" s="1"/>
      <c r="K7" s="5" t="s">
        <v>7</v>
      </c>
      <c r="L7" s="9">
        <v>64.099999999999994</v>
      </c>
      <c r="M7" s="9">
        <v>96.7</v>
      </c>
    </row>
    <row r="8" spans="1:13" ht="21.5" thickBot="1" x14ac:dyDescent="0.55000000000000004">
      <c r="B8" s="5" t="s">
        <v>8</v>
      </c>
      <c r="C8" s="9">
        <v>137.9</v>
      </c>
      <c r="D8" s="9">
        <v>212.5</v>
      </c>
      <c r="E8" s="1"/>
      <c r="F8" s="1"/>
      <c r="G8" s="5" t="s">
        <v>8</v>
      </c>
      <c r="H8" s="9">
        <v>103.5</v>
      </c>
      <c r="I8" s="9">
        <v>156.1</v>
      </c>
      <c r="J8" s="1"/>
      <c r="K8" s="5" t="s">
        <v>8</v>
      </c>
      <c r="L8" s="9">
        <v>69</v>
      </c>
      <c r="M8" s="9">
        <v>100.6</v>
      </c>
    </row>
    <row r="9" spans="1:13" ht="21.5" thickBot="1" x14ac:dyDescent="0.55000000000000004">
      <c r="B9" s="5" t="s">
        <v>9</v>
      </c>
      <c r="C9" s="9">
        <v>27.8</v>
      </c>
      <c r="D9" s="9">
        <v>58.2</v>
      </c>
      <c r="E9" s="1"/>
      <c r="F9" s="1"/>
      <c r="G9" s="5" t="s">
        <v>9</v>
      </c>
      <c r="H9" s="9">
        <v>20.9</v>
      </c>
      <c r="I9" s="9">
        <v>38</v>
      </c>
      <c r="J9" s="1"/>
      <c r="K9" s="5" t="s">
        <v>9</v>
      </c>
      <c r="L9" s="9">
        <v>13.9</v>
      </c>
      <c r="M9" s="9">
        <v>21.1</v>
      </c>
    </row>
    <row r="10" spans="1:13" ht="21.5" thickBot="1" x14ac:dyDescent="0.55000000000000004">
      <c r="B10" s="5" t="s">
        <v>10</v>
      </c>
      <c r="C10" s="9">
        <v>67.8</v>
      </c>
      <c r="D10" s="9">
        <v>121.6</v>
      </c>
      <c r="E10" s="1"/>
      <c r="F10" s="1"/>
      <c r="G10" s="5" t="s">
        <v>10</v>
      </c>
      <c r="H10" s="9">
        <v>50.9</v>
      </c>
      <c r="I10" s="9">
        <v>81.599999999999994</v>
      </c>
      <c r="J10" s="1"/>
      <c r="K10" s="5" t="s">
        <v>10</v>
      </c>
      <c r="L10" s="9">
        <v>33.9</v>
      </c>
      <c r="M10" s="9">
        <v>48.1</v>
      </c>
    </row>
    <row r="11" spans="1:13" ht="21.5" thickBot="1" x14ac:dyDescent="0.55000000000000004">
      <c r="B11" s="5" t="s">
        <v>11</v>
      </c>
      <c r="C11" s="9">
        <v>124.2</v>
      </c>
      <c r="D11" s="9">
        <v>204.1</v>
      </c>
      <c r="E11" s="1"/>
      <c r="F11" s="1"/>
      <c r="G11" s="5" t="s">
        <v>11</v>
      </c>
      <c r="H11" s="9">
        <v>93.1</v>
      </c>
      <c r="I11" s="9">
        <v>145.6</v>
      </c>
      <c r="J11" s="1"/>
      <c r="K11" s="5" t="s">
        <v>11</v>
      </c>
      <c r="L11" s="9">
        <v>62.1</v>
      </c>
      <c r="M11" s="9">
        <v>81.5</v>
      </c>
    </row>
    <row r="13" spans="1:13" ht="15" thickBot="1" x14ac:dyDescent="0.4"/>
    <row r="14" spans="1:13" ht="21.5" thickBot="1" x14ac:dyDescent="0.55000000000000004">
      <c r="A14" s="5" t="s">
        <v>13</v>
      </c>
      <c r="B14" s="6">
        <v>3.2000000000000001E-2</v>
      </c>
    </row>
    <row r="16" spans="1:13" x14ac:dyDescent="0.35">
      <c r="C16" s="3" t="s">
        <v>5</v>
      </c>
      <c r="D16" s="3"/>
      <c r="E16" s="3"/>
      <c r="F16" s="3"/>
      <c r="G16" s="3" t="s">
        <v>6</v>
      </c>
      <c r="H16" s="3"/>
      <c r="I16" s="3"/>
      <c r="J16" s="3"/>
    </row>
    <row r="17" spans="2:10" x14ac:dyDescent="0.35">
      <c r="B17" s="4" t="s">
        <v>14</v>
      </c>
      <c r="C17" t="s">
        <v>16</v>
      </c>
      <c r="D17" t="s">
        <v>17</v>
      </c>
      <c r="E17" t="s">
        <v>18</v>
      </c>
      <c r="F17" t="s">
        <v>19</v>
      </c>
      <c r="G17" s="1" t="s">
        <v>16</v>
      </c>
      <c r="H17" s="1" t="s">
        <v>17</v>
      </c>
      <c r="I17" s="1" t="s">
        <v>18</v>
      </c>
      <c r="J17" s="1" t="s">
        <v>19</v>
      </c>
    </row>
    <row r="18" spans="2:10" x14ac:dyDescent="0.35">
      <c r="B18" t="s">
        <v>15</v>
      </c>
      <c r="C18">
        <f>-C3</f>
        <v>-800</v>
      </c>
      <c r="F18">
        <f>SUM(C18:E18)</f>
        <v>-800</v>
      </c>
      <c r="G18" s="1">
        <f>C18</f>
        <v>-800</v>
      </c>
      <c r="H18" s="1"/>
      <c r="I18" s="1"/>
      <c r="J18" s="1">
        <f>SUM(G18:I18)</f>
        <v>-800</v>
      </c>
    </row>
    <row r="19" spans="2:10" x14ac:dyDescent="0.35">
      <c r="B19" t="s">
        <v>7</v>
      </c>
      <c r="D19">
        <f>C7</f>
        <v>128.19999999999999</v>
      </c>
      <c r="F19" s="1">
        <f t="shared" ref="F19:F23" si="0">SUM(C19:E19)</f>
        <v>128.19999999999999</v>
      </c>
      <c r="G19" s="1"/>
      <c r="H19" s="1">
        <f>D7</f>
        <v>193.4</v>
      </c>
      <c r="I19" s="1"/>
      <c r="J19" s="1">
        <f t="shared" ref="J19:J23" si="1">SUM(G19:I19)</f>
        <v>193.4</v>
      </c>
    </row>
    <row r="20" spans="2:10" x14ac:dyDescent="0.35">
      <c r="B20" t="s">
        <v>8</v>
      </c>
      <c r="D20" s="1">
        <f>C8</f>
        <v>137.9</v>
      </c>
      <c r="F20" s="1">
        <f t="shared" si="0"/>
        <v>137.9</v>
      </c>
      <c r="G20" s="1"/>
      <c r="H20" s="1">
        <f t="shared" ref="H20:H23" si="2">D8</f>
        <v>212.5</v>
      </c>
      <c r="I20" s="1"/>
      <c r="J20" s="1">
        <f t="shared" si="1"/>
        <v>212.5</v>
      </c>
    </row>
    <row r="21" spans="2:10" x14ac:dyDescent="0.35">
      <c r="B21" t="s">
        <v>9</v>
      </c>
      <c r="D21" s="1">
        <f>C9</f>
        <v>27.8</v>
      </c>
      <c r="F21" s="1">
        <f t="shared" si="0"/>
        <v>27.8</v>
      </c>
      <c r="G21" s="1"/>
      <c r="H21" s="1">
        <f t="shared" si="2"/>
        <v>58.2</v>
      </c>
      <c r="I21" s="1"/>
      <c r="J21" s="1">
        <f t="shared" si="1"/>
        <v>58.2</v>
      </c>
    </row>
    <row r="22" spans="2:10" x14ac:dyDescent="0.35">
      <c r="B22" t="s">
        <v>10</v>
      </c>
      <c r="D22" s="1">
        <f>C10</f>
        <v>67.8</v>
      </c>
      <c r="F22" s="1">
        <f t="shared" si="0"/>
        <v>67.8</v>
      </c>
      <c r="G22" s="1"/>
      <c r="H22" s="1">
        <f t="shared" si="2"/>
        <v>121.6</v>
      </c>
      <c r="I22" s="1"/>
      <c r="J22" s="1">
        <f t="shared" si="1"/>
        <v>121.6</v>
      </c>
    </row>
    <row r="23" spans="2:10" x14ac:dyDescent="0.35">
      <c r="B23" t="s">
        <v>11</v>
      </c>
      <c r="D23" s="1">
        <f>C11</f>
        <v>124.2</v>
      </c>
      <c r="E23">
        <f>C4</f>
        <v>400</v>
      </c>
      <c r="F23" s="1">
        <f t="shared" si="0"/>
        <v>524.20000000000005</v>
      </c>
      <c r="G23" s="1"/>
      <c r="H23" s="1">
        <f t="shared" si="2"/>
        <v>204.1</v>
      </c>
      <c r="I23" s="1">
        <f>C4</f>
        <v>400</v>
      </c>
      <c r="J23" s="1">
        <f t="shared" si="1"/>
        <v>604.1</v>
      </c>
    </row>
    <row r="25" spans="2:10" x14ac:dyDescent="0.35">
      <c r="E25" t="s">
        <v>21</v>
      </c>
      <c r="F25" s="11">
        <f>NPV($B$14,F19:F23)+F18</f>
        <v>-13.412535883560508</v>
      </c>
      <c r="I25" s="1" t="s">
        <v>22</v>
      </c>
      <c r="J25" s="11">
        <f>NPV($B$14,J19:J23)+J18</f>
        <v>263.1583062623979</v>
      </c>
    </row>
    <row r="26" spans="2:10" x14ac:dyDescent="0.35">
      <c r="E26" t="s">
        <v>24</v>
      </c>
      <c r="F26" s="12">
        <f>$C$6</f>
        <v>0.6</v>
      </c>
      <c r="I26" t="s">
        <v>25</v>
      </c>
      <c r="J26" s="12">
        <f>$D$6</f>
        <v>0.4</v>
      </c>
    </row>
    <row r="28" spans="2:10" x14ac:dyDescent="0.35">
      <c r="E28" t="s">
        <v>23</v>
      </c>
      <c r="F28" s="11">
        <f>F25*F26+J25*J26</f>
        <v>97.215800974822855</v>
      </c>
    </row>
    <row r="32" spans="2:10" x14ac:dyDescent="0.35">
      <c r="B32" s="1"/>
      <c r="C32" s="3" t="s">
        <v>5</v>
      </c>
      <c r="D32" s="3"/>
      <c r="E32" s="3"/>
      <c r="F32" s="3"/>
      <c r="G32" s="3" t="s">
        <v>6</v>
      </c>
      <c r="H32" s="3"/>
      <c r="I32" s="3"/>
      <c r="J32" s="3"/>
    </row>
    <row r="33" spans="2:10" x14ac:dyDescent="0.35">
      <c r="B33" s="4" t="str">
        <f>G2</f>
        <v>Bristol</v>
      </c>
      <c r="C33" s="1" t="s">
        <v>16</v>
      </c>
      <c r="D33" s="1" t="s">
        <v>17</v>
      </c>
      <c r="E33" s="1" t="s">
        <v>18</v>
      </c>
      <c r="F33" s="1" t="s">
        <v>19</v>
      </c>
      <c r="G33" s="1" t="s">
        <v>16</v>
      </c>
      <c r="H33" s="1" t="s">
        <v>17</v>
      </c>
      <c r="I33" s="1" t="s">
        <v>18</v>
      </c>
      <c r="J33" s="1" t="s">
        <v>19</v>
      </c>
    </row>
    <row r="34" spans="2:10" x14ac:dyDescent="0.35">
      <c r="B34" s="1" t="s">
        <v>15</v>
      </c>
      <c r="C34" s="1">
        <f>-H3</f>
        <v>-600</v>
      </c>
      <c r="D34" s="1"/>
      <c r="E34" s="1"/>
      <c r="F34" s="1">
        <f>SUM(C34:E34)</f>
        <v>-600</v>
      </c>
      <c r="G34" s="1">
        <f>C34</f>
        <v>-600</v>
      </c>
      <c r="H34" s="1"/>
      <c r="I34" s="1"/>
      <c r="J34" s="1">
        <f>SUM(G34:I34)</f>
        <v>-600</v>
      </c>
    </row>
    <row r="35" spans="2:10" x14ac:dyDescent="0.35">
      <c r="B35" s="1" t="s">
        <v>7</v>
      </c>
      <c r="C35" s="1"/>
      <c r="D35" s="1">
        <f>H7</f>
        <v>96.1</v>
      </c>
      <c r="E35" s="1"/>
      <c r="F35" s="1">
        <f t="shared" ref="F35:F39" si="3">SUM(C35:E35)</f>
        <v>96.1</v>
      </c>
      <c r="G35" s="1"/>
      <c r="H35" s="1">
        <f>I7</f>
        <v>158.9</v>
      </c>
      <c r="I35" s="1"/>
      <c r="J35" s="1">
        <f t="shared" ref="J35:J39" si="4">SUM(G35:I35)</f>
        <v>158.9</v>
      </c>
    </row>
    <row r="36" spans="2:10" x14ac:dyDescent="0.35">
      <c r="B36" s="1" t="s">
        <v>8</v>
      </c>
      <c r="C36" s="1"/>
      <c r="D36" s="1">
        <f t="shared" ref="D36:D39" si="5">H8</f>
        <v>103.5</v>
      </c>
      <c r="E36" s="1"/>
      <c r="F36" s="1">
        <f t="shared" si="3"/>
        <v>103.5</v>
      </c>
      <c r="G36" s="1"/>
      <c r="H36" s="1">
        <f t="shared" ref="H36:H39" si="6">I8</f>
        <v>156.1</v>
      </c>
      <c r="I36" s="1"/>
      <c r="J36" s="1">
        <f t="shared" si="4"/>
        <v>156.1</v>
      </c>
    </row>
    <row r="37" spans="2:10" x14ac:dyDescent="0.35">
      <c r="B37" s="1" t="s">
        <v>9</v>
      </c>
      <c r="C37" s="1"/>
      <c r="D37" s="1">
        <f t="shared" si="5"/>
        <v>20.9</v>
      </c>
      <c r="E37" s="1"/>
      <c r="F37" s="1">
        <f t="shared" si="3"/>
        <v>20.9</v>
      </c>
      <c r="G37" s="1"/>
      <c r="H37" s="1">
        <f t="shared" si="6"/>
        <v>38</v>
      </c>
      <c r="I37" s="1"/>
      <c r="J37" s="1">
        <f t="shared" si="4"/>
        <v>38</v>
      </c>
    </row>
    <row r="38" spans="2:10" x14ac:dyDescent="0.35">
      <c r="B38" s="1" t="s">
        <v>10</v>
      </c>
      <c r="C38" s="1"/>
      <c r="D38" s="1">
        <f t="shared" si="5"/>
        <v>50.9</v>
      </c>
      <c r="E38" s="1"/>
      <c r="F38" s="1">
        <f t="shared" si="3"/>
        <v>50.9</v>
      </c>
      <c r="G38" s="1"/>
      <c r="H38" s="1">
        <f t="shared" si="6"/>
        <v>81.599999999999994</v>
      </c>
      <c r="I38" s="1"/>
      <c r="J38" s="1">
        <f t="shared" si="4"/>
        <v>81.599999999999994</v>
      </c>
    </row>
    <row r="39" spans="2:10" x14ac:dyDescent="0.35">
      <c r="B39" s="1" t="s">
        <v>11</v>
      </c>
      <c r="C39" s="1"/>
      <c r="D39" s="1">
        <f t="shared" si="5"/>
        <v>93.1</v>
      </c>
      <c r="E39" s="1">
        <f>H4</f>
        <v>300</v>
      </c>
      <c r="F39" s="1">
        <f t="shared" si="3"/>
        <v>393.1</v>
      </c>
      <c r="G39" s="1"/>
      <c r="H39" s="1">
        <f t="shared" si="6"/>
        <v>145.6</v>
      </c>
      <c r="I39" s="1">
        <f>E39</f>
        <v>300</v>
      </c>
      <c r="J39" s="1">
        <f t="shared" si="4"/>
        <v>445.6</v>
      </c>
    </row>
    <row r="40" spans="2:10" x14ac:dyDescent="0.35">
      <c r="B40" s="1"/>
      <c r="C40" s="1"/>
      <c r="D40" s="1"/>
      <c r="E40" s="1"/>
      <c r="F40" s="1"/>
      <c r="G40" s="1"/>
      <c r="H40" s="1"/>
      <c r="I40" s="1"/>
      <c r="J40" s="1"/>
    </row>
    <row r="41" spans="2:10" x14ac:dyDescent="0.35">
      <c r="B41" s="1"/>
      <c r="C41" s="1"/>
      <c r="D41" s="1"/>
      <c r="E41" s="1" t="s">
        <v>21</v>
      </c>
      <c r="F41" s="11">
        <f>NPV($B$14,F35:F39)+F34</f>
        <v>-9.9905721561582368</v>
      </c>
      <c r="G41" s="1"/>
      <c r="H41" s="1"/>
      <c r="I41" s="1" t="s">
        <v>22</v>
      </c>
      <c r="J41" s="11">
        <f>NPV($B$14,J35:J39)+J34</f>
        <v>187.72436760628</v>
      </c>
    </row>
    <row r="42" spans="2:10" x14ac:dyDescent="0.35">
      <c r="B42" s="1"/>
      <c r="C42" s="1"/>
      <c r="D42" s="1"/>
      <c r="E42" s="1" t="s">
        <v>24</v>
      </c>
      <c r="F42" s="12">
        <f>$C$6</f>
        <v>0.6</v>
      </c>
      <c r="G42" s="1"/>
      <c r="H42" s="1"/>
      <c r="I42" s="1" t="s">
        <v>25</v>
      </c>
      <c r="J42" s="12">
        <f>$D$6</f>
        <v>0.4</v>
      </c>
    </row>
    <row r="43" spans="2:10" x14ac:dyDescent="0.35">
      <c r="B43" s="1"/>
      <c r="C43" s="1"/>
      <c r="D43" s="1"/>
      <c r="E43" s="1"/>
      <c r="F43" s="1"/>
      <c r="G43" s="1"/>
      <c r="H43" s="1"/>
      <c r="I43" s="1"/>
      <c r="J43" s="1"/>
    </row>
    <row r="44" spans="2:10" x14ac:dyDescent="0.35">
      <c r="B44" s="1"/>
      <c r="C44" s="1"/>
      <c r="D44" s="1"/>
      <c r="E44" s="1" t="s">
        <v>23</v>
      </c>
      <c r="F44" s="11">
        <f>F41*F42+J41*J42</f>
        <v>69.095403748817063</v>
      </c>
      <c r="G44" s="1"/>
      <c r="H44" s="1"/>
      <c r="I44" s="1"/>
      <c r="J44" s="1"/>
    </row>
    <row r="47" spans="2:10" x14ac:dyDescent="0.35">
      <c r="B47" s="1"/>
      <c r="C47" s="3" t="s">
        <v>5</v>
      </c>
      <c r="D47" s="3"/>
      <c r="E47" s="3"/>
      <c r="F47" s="3"/>
      <c r="G47" s="3" t="s">
        <v>6</v>
      </c>
      <c r="H47" s="3"/>
      <c r="I47" s="3"/>
      <c r="J47" s="3"/>
    </row>
    <row r="48" spans="2:10" x14ac:dyDescent="0.35">
      <c r="B48" s="4" t="str">
        <f>K2</f>
        <v>Coventry</v>
      </c>
      <c r="C48" s="1" t="s">
        <v>16</v>
      </c>
      <c r="D48" s="1" t="s">
        <v>17</v>
      </c>
      <c r="E48" s="1" t="s">
        <v>18</v>
      </c>
      <c r="F48" s="1" t="s">
        <v>19</v>
      </c>
      <c r="G48" s="1" t="s">
        <v>16</v>
      </c>
      <c r="H48" s="1" t="s">
        <v>17</v>
      </c>
      <c r="I48" s="1" t="s">
        <v>18</v>
      </c>
      <c r="J48" s="1" t="s">
        <v>19</v>
      </c>
    </row>
    <row r="49" spans="2:10" x14ac:dyDescent="0.35">
      <c r="B49" s="1" t="s">
        <v>15</v>
      </c>
      <c r="C49" s="1">
        <f>-L3</f>
        <v>-400</v>
      </c>
      <c r="D49" s="1"/>
      <c r="E49" s="1"/>
      <c r="F49" s="1">
        <f>SUM(C49:E49)</f>
        <v>-400</v>
      </c>
      <c r="G49" s="1">
        <f>C49</f>
        <v>-400</v>
      </c>
      <c r="H49" s="1"/>
      <c r="I49" s="1"/>
      <c r="J49" s="1">
        <f>SUM(G49:I49)</f>
        <v>-400</v>
      </c>
    </row>
    <row r="50" spans="2:10" x14ac:dyDescent="0.35">
      <c r="B50" s="1" t="s">
        <v>7</v>
      </c>
      <c r="C50" s="1"/>
      <c r="D50" s="1">
        <f>L7</f>
        <v>64.099999999999994</v>
      </c>
      <c r="E50" s="1"/>
      <c r="F50" s="1">
        <f t="shared" ref="F50:F54" si="7">SUM(C50:E50)</f>
        <v>64.099999999999994</v>
      </c>
      <c r="G50" s="1"/>
      <c r="H50" s="1">
        <f>M7</f>
        <v>96.7</v>
      </c>
      <c r="I50" s="1"/>
      <c r="J50" s="1">
        <f t="shared" ref="J50:J54" si="8">SUM(G50:I50)</f>
        <v>96.7</v>
      </c>
    </row>
    <row r="51" spans="2:10" x14ac:dyDescent="0.35">
      <c r="B51" s="1" t="s">
        <v>8</v>
      </c>
      <c r="C51" s="1"/>
      <c r="D51" s="1">
        <f t="shared" ref="D51:D54" si="9">L8</f>
        <v>69</v>
      </c>
      <c r="E51" s="1"/>
      <c r="F51" s="1">
        <f t="shared" si="7"/>
        <v>69</v>
      </c>
      <c r="G51" s="1"/>
      <c r="H51" s="1">
        <f t="shared" ref="H51:H54" si="10">M8</f>
        <v>100.6</v>
      </c>
      <c r="I51" s="1"/>
      <c r="J51" s="1">
        <f t="shared" si="8"/>
        <v>100.6</v>
      </c>
    </row>
    <row r="52" spans="2:10" x14ac:dyDescent="0.35">
      <c r="B52" s="1" t="s">
        <v>9</v>
      </c>
      <c r="C52" s="1"/>
      <c r="D52" s="1">
        <f t="shared" si="9"/>
        <v>13.9</v>
      </c>
      <c r="E52" s="1"/>
      <c r="F52" s="1">
        <f t="shared" si="7"/>
        <v>13.9</v>
      </c>
      <c r="G52" s="1"/>
      <c r="H52" s="1">
        <f t="shared" si="10"/>
        <v>21.1</v>
      </c>
      <c r="I52" s="1"/>
      <c r="J52" s="1">
        <f t="shared" si="8"/>
        <v>21.1</v>
      </c>
    </row>
    <row r="53" spans="2:10" x14ac:dyDescent="0.35">
      <c r="B53" s="1" t="s">
        <v>10</v>
      </c>
      <c r="C53" s="1"/>
      <c r="D53" s="1">
        <f t="shared" si="9"/>
        <v>33.9</v>
      </c>
      <c r="E53" s="1"/>
      <c r="F53" s="1">
        <f t="shared" si="7"/>
        <v>33.9</v>
      </c>
      <c r="G53" s="1"/>
      <c r="H53" s="1">
        <f t="shared" si="10"/>
        <v>48.1</v>
      </c>
      <c r="I53" s="1"/>
      <c r="J53" s="1">
        <f t="shared" si="8"/>
        <v>48.1</v>
      </c>
    </row>
    <row r="54" spans="2:10" x14ac:dyDescent="0.35">
      <c r="B54" s="1" t="s">
        <v>11</v>
      </c>
      <c r="C54" s="1"/>
      <c r="D54" s="1">
        <f t="shared" si="9"/>
        <v>62.1</v>
      </c>
      <c r="E54" s="1">
        <f>L4</f>
        <v>250</v>
      </c>
      <c r="F54" s="1">
        <f t="shared" si="7"/>
        <v>312.10000000000002</v>
      </c>
      <c r="G54" s="1"/>
      <c r="H54" s="1">
        <f t="shared" si="10"/>
        <v>81.5</v>
      </c>
      <c r="I54" s="1">
        <f>E54</f>
        <v>250</v>
      </c>
      <c r="J54" s="1">
        <f t="shared" si="8"/>
        <v>331.5</v>
      </c>
    </row>
    <row r="55" spans="2:10" x14ac:dyDescent="0.35">
      <c r="B55" s="1"/>
      <c r="C55" s="1"/>
      <c r="D55" s="1"/>
      <c r="E55" s="1"/>
      <c r="F55" s="1"/>
      <c r="G55" s="1"/>
      <c r="H55" s="1"/>
      <c r="I55" s="1"/>
      <c r="J55" s="1"/>
    </row>
    <row r="56" spans="2:10" x14ac:dyDescent="0.35">
      <c r="B56" s="1"/>
      <c r="C56" s="1"/>
      <c r="D56" s="1"/>
      <c r="E56" s="1" t="s">
        <v>21</v>
      </c>
      <c r="F56" s="11">
        <f>NPV($B$14,F50:F54)+F49</f>
        <v>36.054804713500914</v>
      </c>
      <c r="G56" s="1"/>
      <c r="H56" s="1"/>
      <c r="I56" s="1" t="s">
        <v>22</v>
      </c>
      <c r="J56" s="11">
        <f>NPV($B$14,J50:J54)+J49</f>
        <v>132.95750896278639</v>
      </c>
    </row>
    <row r="57" spans="2:10" x14ac:dyDescent="0.35">
      <c r="B57" s="1"/>
      <c r="C57" s="1"/>
      <c r="D57" s="1"/>
      <c r="E57" s="1" t="s">
        <v>24</v>
      </c>
      <c r="F57" s="12">
        <f>$C$6</f>
        <v>0.6</v>
      </c>
      <c r="G57" s="1"/>
      <c r="H57" s="1"/>
      <c r="I57" s="1" t="s">
        <v>25</v>
      </c>
      <c r="J57" s="12">
        <f>$D$6</f>
        <v>0.4</v>
      </c>
    </row>
    <row r="58" spans="2:10" x14ac:dyDescent="0.35">
      <c r="B58" s="1"/>
      <c r="C58" s="1"/>
      <c r="D58" s="1"/>
      <c r="E58" s="1"/>
      <c r="F58" s="1"/>
      <c r="G58" s="1"/>
      <c r="H58" s="1"/>
      <c r="I58" s="1"/>
      <c r="J58" s="1"/>
    </row>
    <row r="59" spans="2:10" x14ac:dyDescent="0.35">
      <c r="B59" s="1"/>
      <c r="C59" s="1"/>
      <c r="D59" s="1"/>
      <c r="E59" s="1" t="s">
        <v>23</v>
      </c>
      <c r="F59" s="11">
        <f>F56*F57+J56*J57</f>
        <v>74.815886413215111</v>
      </c>
      <c r="G59" s="1"/>
      <c r="H59" s="1"/>
      <c r="I59" s="1"/>
      <c r="J59" s="1"/>
    </row>
    <row r="61" spans="2:10" x14ac:dyDescent="0.35">
      <c r="D61" s="2" t="s">
        <v>5</v>
      </c>
      <c r="E61" s="2" t="s">
        <v>6</v>
      </c>
    </row>
    <row r="62" spans="2:10" x14ac:dyDescent="0.35">
      <c r="C62" t="s">
        <v>12</v>
      </c>
      <c r="D62" s="12">
        <f>C6</f>
        <v>0.6</v>
      </c>
      <c r="E62" s="12">
        <f>D6</f>
        <v>0.4</v>
      </c>
      <c r="F62" t="s">
        <v>20</v>
      </c>
    </row>
    <row r="63" spans="2:10" x14ac:dyDescent="0.35">
      <c r="C63" s="4" t="s">
        <v>14</v>
      </c>
      <c r="D63" s="11">
        <f>F25</f>
        <v>-13.412535883560508</v>
      </c>
      <c r="E63" s="11">
        <f>J25</f>
        <v>263.1583062623979</v>
      </c>
      <c r="F63" s="11">
        <f>SUMPRODUCT(D63:E63,$D$62:$E$62)</f>
        <v>97.215800974822855</v>
      </c>
    </row>
    <row r="64" spans="2:10" x14ac:dyDescent="0.35">
      <c r="C64" s="4" t="s">
        <v>1</v>
      </c>
      <c r="D64" s="11">
        <f>F41</f>
        <v>-9.9905721561582368</v>
      </c>
      <c r="E64" s="11">
        <f>J41</f>
        <v>187.72436760628</v>
      </c>
      <c r="F64" s="11">
        <f t="shared" ref="F64:F65" si="11">SUMPRODUCT(D64:E64,$D$62:$E$62)</f>
        <v>69.095403748817063</v>
      </c>
    </row>
    <row r="65" spans="3:6" x14ac:dyDescent="0.35">
      <c r="C65" s="4" t="s">
        <v>2</v>
      </c>
      <c r="D65" s="11">
        <f>F56</f>
        <v>36.054804713500914</v>
      </c>
      <c r="E65" s="11">
        <f>J56</f>
        <v>132.95750896278639</v>
      </c>
      <c r="F65" s="11">
        <f t="shared" si="11"/>
        <v>74.815886413215111</v>
      </c>
    </row>
    <row r="67" spans="3:6" x14ac:dyDescent="0.35">
      <c r="E67" t="s">
        <v>31</v>
      </c>
      <c r="F67" s="11">
        <f>MAX(F63:F65)</f>
        <v>97.215800974822855</v>
      </c>
    </row>
    <row r="68" spans="3:6" x14ac:dyDescent="0.35">
      <c r="E68" t="s">
        <v>26</v>
      </c>
      <c r="F68" t="str">
        <f>INDEX(C63:C65,MATCH(F67,F63:F65,0))</f>
        <v>Birmingham</v>
      </c>
    </row>
    <row r="70" spans="3:6" x14ac:dyDescent="0.35">
      <c r="C70" s="2" t="s">
        <v>27</v>
      </c>
    </row>
    <row r="71" spans="3:6" x14ac:dyDescent="0.35">
      <c r="C71" s="1"/>
      <c r="D71" s="2" t="s">
        <v>5</v>
      </c>
      <c r="E71" s="2" t="s">
        <v>6</v>
      </c>
      <c r="F71" s="1"/>
    </row>
    <row r="72" spans="3:6" x14ac:dyDescent="0.35">
      <c r="C72" s="1" t="s">
        <v>12</v>
      </c>
      <c r="D72" s="12">
        <f>C6</f>
        <v>0.6</v>
      </c>
      <c r="E72" s="12">
        <f>D6</f>
        <v>0.4</v>
      </c>
      <c r="F72" s="1" t="s">
        <v>29</v>
      </c>
    </row>
    <row r="73" spans="3:6" x14ac:dyDescent="0.35">
      <c r="C73" s="4" t="s">
        <v>14</v>
      </c>
      <c r="D73" s="11">
        <f>D$77-D63</f>
        <v>49.467340597061423</v>
      </c>
      <c r="E73" s="11">
        <f>E$77-E63</f>
        <v>0</v>
      </c>
      <c r="F73" s="11">
        <f>SUMPRODUCT(D73:E73,$D$62:$E$62)</f>
        <v>29.680404358236853</v>
      </c>
    </row>
    <row r="74" spans="3:6" x14ac:dyDescent="0.35">
      <c r="C74" s="4" t="s">
        <v>1</v>
      </c>
      <c r="D74" s="11">
        <f t="shared" ref="D74:E75" si="12">D$77-D64</f>
        <v>46.045376869659151</v>
      </c>
      <c r="E74" s="11">
        <f t="shared" si="12"/>
        <v>75.433938656117903</v>
      </c>
      <c r="F74" s="11">
        <f t="shared" ref="F74:F75" si="13">SUMPRODUCT(D74:E74,$D$62:$E$62)</f>
        <v>57.800801584242649</v>
      </c>
    </row>
    <row r="75" spans="3:6" x14ac:dyDescent="0.35">
      <c r="C75" s="4" t="s">
        <v>2</v>
      </c>
      <c r="D75" s="11">
        <f t="shared" si="12"/>
        <v>0</v>
      </c>
      <c r="E75" s="11">
        <f t="shared" si="12"/>
        <v>130.20079729961151</v>
      </c>
      <c r="F75" s="11">
        <f t="shared" si="13"/>
        <v>52.080318919844608</v>
      </c>
    </row>
    <row r="76" spans="3:6" x14ac:dyDescent="0.35">
      <c r="C76" s="1"/>
      <c r="D76" s="1"/>
      <c r="E76" s="1"/>
      <c r="F76" s="1"/>
    </row>
    <row r="77" spans="3:6" x14ac:dyDescent="0.35">
      <c r="C77" s="4" t="s">
        <v>28</v>
      </c>
      <c r="D77" s="11">
        <f>MAX(D63:D65)</f>
        <v>36.054804713500914</v>
      </c>
      <c r="E77" s="11">
        <f>MAX(E63:E65)</f>
        <v>263.1583062623979</v>
      </c>
    </row>
    <row r="78" spans="3:6" x14ac:dyDescent="0.35">
      <c r="C78" s="1"/>
      <c r="D78" s="1"/>
      <c r="E78" s="1" t="s">
        <v>30</v>
      </c>
      <c r="F78" s="11">
        <f>MIN(F73:F75)</f>
        <v>29.680404358236853</v>
      </c>
    </row>
    <row r="79" spans="3:6" x14ac:dyDescent="0.35">
      <c r="C79" s="1"/>
      <c r="D79" s="1"/>
      <c r="E79" s="1" t="s">
        <v>26</v>
      </c>
      <c r="F79" s="1" t="str">
        <f>INDEX(C73:C75,MATCH(F78,F73:F75,0))</f>
        <v>Birmingham</v>
      </c>
    </row>
  </sheetData>
  <mergeCells count="6">
    <mergeCell ref="C16:F16"/>
    <mergeCell ref="G16:J16"/>
    <mergeCell ref="C32:F32"/>
    <mergeCell ref="G32:J32"/>
    <mergeCell ref="C47:F47"/>
    <mergeCell ref="G47:J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Giraleas, Dimitris</dc:creator>
  <cp:lastModifiedBy>Giraleas, Dimitris</cp:lastModifiedBy>
  <dcterms:created xsi:type="dcterms:W3CDTF">2021-02-18T15:31:52Z</dcterms:created>
  <dcterms:modified xsi:type="dcterms:W3CDTF">2021-02-20T14:00:54Z</dcterms:modified>
</cp:coreProperties>
</file>