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 activeTab="1"/>
  </bookViews>
  <sheets>
    <sheet name="Q1" sheetId="1" r:id="rId1"/>
    <sheet name="Q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75" i="2" l="1"/>
  <c r="Q74" i="2"/>
  <c r="R68" i="2"/>
  <c r="R71" i="2"/>
  <c r="R70" i="2"/>
  <c r="Q68" i="2"/>
  <c r="Q70" i="2"/>
  <c r="P71" i="2"/>
  <c r="Q71" i="2" s="1"/>
  <c r="R67" i="2"/>
  <c r="Q67" i="2"/>
  <c r="W51" i="2"/>
  <c r="X51" i="2"/>
  <c r="Y51" i="2"/>
  <c r="W52" i="2"/>
  <c r="X52" i="2"/>
  <c r="Y52" i="2"/>
  <c r="X50" i="2"/>
  <c r="X55" i="2" s="1"/>
  <c r="Y50" i="2"/>
  <c r="Y55" i="2" s="1"/>
  <c r="W50" i="2"/>
  <c r="W55" i="2" s="1"/>
  <c r="W37" i="2"/>
  <c r="X37" i="2"/>
  <c r="Y37" i="2"/>
  <c r="W38" i="2"/>
  <c r="X38" i="2"/>
  <c r="Y38" i="2"/>
  <c r="X36" i="2"/>
  <c r="Y36" i="2"/>
  <c r="Y41" i="2" s="1"/>
  <c r="W36" i="2"/>
  <c r="W41" i="2" s="1"/>
  <c r="Y57" i="2"/>
  <c r="X57" i="2"/>
  <c r="W57" i="2"/>
  <c r="Z57" i="2" s="1"/>
  <c r="Y56" i="2"/>
  <c r="X56" i="2"/>
  <c r="W56" i="2"/>
  <c r="Y43" i="2"/>
  <c r="W43" i="2"/>
  <c r="X43" i="2"/>
  <c r="Y42" i="2"/>
  <c r="X42" i="2"/>
  <c r="W42" i="2"/>
  <c r="Z42" i="2" s="1"/>
  <c r="X41" i="2"/>
  <c r="P56" i="2"/>
  <c r="Q56" i="2"/>
  <c r="R56" i="2"/>
  <c r="P57" i="2"/>
  <c r="Q57" i="2"/>
  <c r="R57" i="2"/>
  <c r="Q55" i="2"/>
  <c r="R55" i="2"/>
  <c r="P55" i="2"/>
  <c r="S57" i="2"/>
  <c r="S56" i="2"/>
  <c r="P51" i="2"/>
  <c r="Q51" i="2"/>
  <c r="R51" i="2"/>
  <c r="P52" i="2"/>
  <c r="Q52" i="2"/>
  <c r="R52" i="2"/>
  <c r="Q50" i="2"/>
  <c r="R50" i="2"/>
  <c r="P50" i="2"/>
  <c r="S47" i="2"/>
  <c r="S45" i="2"/>
  <c r="S42" i="2"/>
  <c r="S43" i="2"/>
  <c r="S41" i="2"/>
  <c r="P42" i="2"/>
  <c r="Q42" i="2"/>
  <c r="R42" i="2"/>
  <c r="P43" i="2"/>
  <c r="Q43" i="2"/>
  <c r="R43" i="2"/>
  <c r="Q41" i="2"/>
  <c r="R41" i="2"/>
  <c r="P41" i="2"/>
  <c r="P37" i="2"/>
  <c r="Q37" i="2"/>
  <c r="R37" i="2"/>
  <c r="P38" i="2"/>
  <c r="Q38" i="2"/>
  <c r="R38" i="2"/>
  <c r="Q36" i="2"/>
  <c r="R36" i="2"/>
  <c r="P36" i="2"/>
  <c r="P26" i="2"/>
  <c r="P28" i="2"/>
  <c r="P25" i="2"/>
  <c r="N41" i="1"/>
  <c r="Q39" i="1"/>
  <c r="O39" i="1"/>
  <c r="P39" i="1"/>
  <c r="N39" i="1"/>
  <c r="O36" i="1"/>
  <c r="P36" i="1"/>
  <c r="N36" i="1"/>
  <c r="Q11" i="1"/>
  <c r="Q31" i="1"/>
  <c r="Q29" i="1"/>
  <c r="Q26" i="1"/>
  <c r="Q27" i="1"/>
  <c r="Q25" i="1"/>
  <c r="O25" i="1"/>
  <c r="P25" i="1"/>
  <c r="O26" i="1"/>
  <c r="P26" i="1"/>
  <c r="O27" i="1"/>
  <c r="P27" i="1"/>
  <c r="N26" i="1"/>
  <c r="N27" i="1"/>
  <c r="N25" i="1"/>
  <c r="O20" i="1"/>
  <c r="P20" i="1"/>
  <c r="O21" i="1"/>
  <c r="P21" i="1"/>
  <c r="O22" i="1"/>
  <c r="P22" i="1"/>
  <c r="N21" i="1"/>
  <c r="N22" i="1"/>
  <c r="N20" i="1"/>
  <c r="O18" i="1"/>
  <c r="P18" i="1"/>
  <c r="N18" i="1"/>
  <c r="N6" i="1"/>
  <c r="O6" i="1"/>
  <c r="P6" i="1"/>
  <c r="N7" i="1"/>
  <c r="Q7" i="1" s="1"/>
  <c r="O7" i="1"/>
  <c r="P7" i="1"/>
  <c r="O5" i="1"/>
  <c r="P5" i="1"/>
  <c r="N5" i="1"/>
  <c r="Z43" i="2" l="1"/>
  <c r="Z56" i="2"/>
  <c r="Z41" i="2"/>
  <c r="Z45" i="2" s="1"/>
  <c r="Z47" i="2" s="1"/>
  <c r="Z55" i="2"/>
  <c r="Z59" i="2" s="1"/>
  <c r="Z61" i="2" s="1"/>
  <c r="S55" i="2"/>
  <c r="S59" i="2" s="1"/>
  <c r="S61" i="2" s="1"/>
  <c r="Q6" i="1"/>
  <c r="Q5" i="1"/>
  <c r="Q9" i="1" s="1"/>
</calcChain>
</file>

<file path=xl/sharedStrings.xml><?xml version="1.0" encoding="utf-8"?>
<sst xmlns="http://schemas.openxmlformats.org/spreadsheetml/2006/main" count="115" uniqueCount="39">
  <si>
    <t>A (d1)</t>
  </si>
  <si>
    <t>B (d2)</t>
  </si>
  <si>
    <t>C (d3)</t>
  </si>
  <si>
    <t>Prob</t>
  </si>
  <si>
    <t>High</t>
  </si>
  <si>
    <t>Low</t>
  </si>
  <si>
    <t>Medium</t>
  </si>
  <si>
    <t>Demand</t>
  </si>
  <si>
    <t>Expected Value</t>
  </si>
  <si>
    <t>A</t>
  </si>
  <si>
    <t>B</t>
  </si>
  <si>
    <t>C</t>
  </si>
  <si>
    <t>Total</t>
  </si>
  <si>
    <t>Maximum EV</t>
  </si>
  <si>
    <t>Model Choice</t>
  </si>
  <si>
    <t>Expected Regret</t>
  </si>
  <si>
    <t>Maximum Payoff for each Demand state</t>
  </si>
  <si>
    <t>Regret</t>
  </si>
  <si>
    <t>Minimum ER</t>
  </si>
  <si>
    <t>EV of Perfect Information</t>
  </si>
  <si>
    <t>Perfect Information</t>
  </si>
  <si>
    <t>EV with PI</t>
  </si>
  <si>
    <t>2 Scenarios, 3 possible outcomes</t>
  </si>
  <si>
    <t>EV</t>
  </si>
  <si>
    <t>ER</t>
  </si>
  <si>
    <t>EV and ER of 'Do not order Survey'</t>
  </si>
  <si>
    <t>EV and ER of 'Order Survey' and Favorable</t>
  </si>
  <si>
    <t>Payoffs</t>
  </si>
  <si>
    <t>Prob if Favorable</t>
  </si>
  <si>
    <t>EV calculations</t>
  </si>
  <si>
    <t>EV and ER of 'Order Survey' and Unfavorable</t>
  </si>
  <si>
    <t>Should we Order the Survey?</t>
  </si>
  <si>
    <t>No</t>
  </si>
  <si>
    <t>Yes</t>
  </si>
  <si>
    <t>Favorable</t>
  </si>
  <si>
    <t>Unfavorable</t>
  </si>
  <si>
    <t>Cost of the Survey</t>
  </si>
  <si>
    <t>EV after costs</t>
  </si>
  <si>
    <t>ER after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</si>
</sst>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£&quot;#,##0;[Red]\-&quot;£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6" fontId="0" fillId="0" borderId="0" xfId="0" applyNumberFormat="1"/>
    <xf numFmtId="0" fontId="0" fillId="2" borderId="0" xfId="0" applyFill="1"/>
    <xf numFmtId="9" fontId="0" fillId="2" borderId="0" xfId="1" applyFont="1" applyFill="1"/>
    <xf numFmtId="6" fontId="0" fillId="2" borderId="0" xfId="0" applyNumberFormat="1" applyFill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0" fillId="3" borderId="0" xfId="0" applyFill="1"/>
    <xf numFmtId="6" fontId="0" fillId="3" borderId="0" xfId="0" applyNumberFormat="1" applyFill="1"/>
    <xf numFmtId="0" fontId="0" fillId="0" borderId="0" xfId="0" applyAlignment="1">
      <alignment wrapText="1"/>
    </xf>
    <xf numFmtId="0" fontId="2" fillId="0" borderId="0" xfId="0" applyFont="1" applyFill="1"/>
    <xf numFmtId="0" fontId="0" fillId="0" borderId="0" xfId="0" applyFill="1"/>
    <xf numFmtId="0" fontId="0" fillId="3" borderId="0" xfId="0" applyFont="1" applyFill="1"/>
    <xf numFmtId="6" fontId="2" fillId="3" borderId="0" xfId="0" applyNumberFormat="1" applyFont="1" applyFill="1"/>
    <xf numFmtId="9" fontId="0" fillId="0" borderId="0" xfId="0" applyNumberFormat="1"/>
    <xf numFmtId="0" fontId="2" fillId="4" borderId="0" xfId="0" applyFont="1" applyFill="1"/>
    <xf numFmtId="0" fontId="0" fillId="0" borderId="0" xfId="0" applyAlignment="1">
      <alignment horizontal="right"/>
    </xf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96E838A2-E4D4-4A77-838F-5CDEDC975B48}" type="doc">
      <dgm:prSet loTypeId="urn:microsoft.com/office/officeart/2005/8/layout/hierarchy2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GB"/>
        </a:p>
      </dgm:t>
    </dgm:pt>
    <dgm:pt modelId="{4AFE1C17-0C64-4E0F-AC94-3B4C267A125A}">
      <dgm:prSet phldrT="[Text]"/>
      <dgm:spPr/>
      <dgm:t>
        <a:bodyPr/>
        <a:lstStyle/>
        <a:p>
          <a:r>
            <a:rPr lang="en-GB"/>
            <a:t>Order Survey?</a:t>
          </a:r>
        </a:p>
      </dgm:t>
    </dgm:pt>
    <dgm:pt modelId="{978D6631-28C0-43E5-8EC8-11CC03FC8971}" type="parTrans" cxnId="{397A685A-20F1-47B6-97BA-2D8F01D321EB}">
      <dgm:prSet/>
      <dgm:spPr/>
      <dgm:t>
        <a:bodyPr/>
        <a:lstStyle/>
        <a:p>
          <a:endParaRPr lang="en-GB"/>
        </a:p>
      </dgm:t>
    </dgm:pt>
    <dgm:pt modelId="{9B97B66B-1DEB-4DEB-9568-6DFB56864B0D}" type="sibTrans" cxnId="{397A685A-20F1-47B6-97BA-2D8F01D321EB}">
      <dgm:prSet/>
      <dgm:spPr/>
      <dgm:t>
        <a:bodyPr/>
        <a:lstStyle/>
        <a:p>
          <a:endParaRPr lang="en-GB"/>
        </a:p>
      </dgm:t>
    </dgm:pt>
    <dgm:pt modelId="{FB412B44-9A45-438D-ADD6-C36E964689FF}">
      <dgm:prSet phldrT="[Text]"/>
      <dgm:spPr/>
      <dgm:t>
        <a:bodyPr/>
        <a:lstStyle/>
        <a:p>
          <a:r>
            <a:rPr lang="en-GB"/>
            <a:t>Yes</a:t>
          </a:r>
        </a:p>
      </dgm:t>
    </dgm:pt>
    <dgm:pt modelId="{F9ED1891-02EE-4C7E-B4B4-575C50D6362A}" type="parTrans" cxnId="{04C32796-9859-4AB3-8FE5-79B90C90A50D}">
      <dgm:prSet/>
      <dgm:spPr/>
      <dgm:t>
        <a:bodyPr/>
        <a:lstStyle/>
        <a:p>
          <a:endParaRPr lang="en-GB"/>
        </a:p>
      </dgm:t>
    </dgm:pt>
    <dgm:pt modelId="{88D9A2A3-6068-40F0-BFD8-808D21CBC776}" type="sibTrans" cxnId="{04C32796-9859-4AB3-8FE5-79B90C90A50D}">
      <dgm:prSet/>
      <dgm:spPr/>
      <dgm:t>
        <a:bodyPr/>
        <a:lstStyle/>
        <a:p>
          <a:endParaRPr lang="en-GB"/>
        </a:p>
      </dgm:t>
    </dgm:pt>
    <dgm:pt modelId="{40D8E49D-06FC-4F1F-B641-64E299DD62C3}">
      <dgm:prSet phldrT="[Text]"/>
      <dgm:spPr/>
      <dgm:t>
        <a:bodyPr/>
        <a:lstStyle/>
        <a:p>
          <a:r>
            <a:rPr lang="en-GB"/>
            <a:t>p(Favorable)=55%</a:t>
          </a:r>
        </a:p>
        <a:p>
          <a:r>
            <a:rPr lang="en-GB"/>
            <a:t> ER and EV using the Favorable probabilities</a:t>
          </a:r>
        </a:p>
      </dgm:t>
    </dgm:pt>
    <dgm:pt modelId="{ED63ECEA-31C4-402E-B841-1E05EA69E04F}" type="parTrans" cxnId="{9C2B75E4-E848-4885-8CDF-D83C6C694CF7}">
      <dgm:prSet/>
      <dgm:spPr/>
      <dgm:t>
        <a:bodyPr/>
        <a:lstStyle/>
        <a:p>
          <a:endParaRPr lang="en-GB"/>
        </a:p>
      </dgm:t>
    </dgm:pt>
    <dgm:pt modelId="{6D3C0B26-098F-4DEA-B370-B4E891529038}" type="sibTrans" cxnId="{9C2B75E4-E848-4885-8CDF-D83C6C694CF7}">
      <dgm:prSet/>
      <dgm:spPr/>
      <dgm:t>
        <a:bodyPr/>
        <a:lstStyle/>
        <a:p>
          <a:endParaRPr lang="en-GB"/>
        </a:p>
      </dgm:t>
    </dgm:pt>
    <dgm:pt modelId="{9E794713-22BE-4F71-8E81-A6DD65F346EE}">
      <dgm:prSet phldrT="[Text]"/>
      <dgm:spPr/>
      <dgm:t>
        <a:bodyPr/>
        <a:lstStyle/>
        <a:p>
          <a:r>
            <a:rPr lang="en-GB"/>
            <a:t>p(Unfavorable)=45%</a:t>
          </a:r>
        </a:p>
        <a:p>
          <a:r>
            <a:rPr lang="en-GB"/>
            <a:t>ER and EV using the Unfavorable probabilities</a:t>
          </a:r>
          <a:endParaRPr lang="en-GB"/>
        </a:p>
      </dgm:t>
    </dgm:pt>
    <dgm:pt modelId="{E2E46C94-89EA-4DD1-9EC7-662B7147BC2C}" type="parTrans" cxnId="{5F118A23-F2CF-4B14-8C48-DFE53CFC5EE8}">
      <dgm:prSet/>
      <dgm:spPr/>
      <dgm:t>
        <a:bodyPr/>
        <a:lstStyle/>
        <a:p>
          <a:endParaRPr lang="en-GB"/>
        </a:p>
      </dgm:t>
    </dgm:pt>
    <dgm:pt modelId="{98FC2689-4378-4FC7-BDD2-DD43AE76F502}" type="sibTrans" cxnId="{5F118A23-F2CF-4B14-8C48-DFE53CFC5EE8}">
      <dgm:prSet/>
      <dgm:spPr/>
      <dgm:t>
        <a:bodyPr/>
        <a:lstStyle/>
        <a:p>
          <a:endParaRPr lang="en-GB"/>
        </a:p>
      </dgm:t>
    </dgm:pt>
    <dgm:pt modelId="{E4F413BE-1996-41B5-9018-89C505BD3445}">
      <dgm:prSet phldrT="[Text]"/>
      <dgm:spPr>
        <a:solidFill>
          <a:schemeClr val="accent2">
            <a:lumMod val="75000"/>
          </a:schemeClr>
        </a:solidFill>
      </dgm:spPr>
      <dgm:t>
        <a:bodyPr/>
        <a:lstStyle/>
        <a:p>
          <a:r>
            <a:rPr lang="en-GB"/>
            <a:t>No</a:t>
          </a:r>
        </a:p>
      </dgm:t>
    </dgm:pt>
    <dgm:pt modelId="{4C973D99-DFB2-41E1-8AEC-544BA6BDA8B9}" type="parTrans" cxnId="{D7963014-EED0-4FEA-A2C8-9E52B1717642}">
      <dgm:prSet/>
      <dgm:spPr/>
      <dgm:t>
        <a:bodyPr/>
        <a:lstStyle/>
        <a:p>
          <a:endParaRPr lang="en-GB"/>
        </a:p>
      </dgm:t>
    </dgm:pt>
    <dgm:pt modelId="{6BD496E9-D088-4C22-89C7-94260C9E693A}" type="sibTrans" cxnId="{D7963014-EED0-4FEA-A2C8-9E52B1717642}">
      <dgm:prSet/>
      <dgm:spPr/>
      <dgm:t>
        <a:bodyPr/>
        <a:lstStyle/>
        <a:p>
          <a:endParaRPr lang="en-GB"/>
        </a:p>
      </dgm:t>
    </dgm:pt>
    <dgm:pt modelId="{55985AA4-197C-4021-9445-EA574BFE822B}">
      <dgm:prSet phldrT="[Text]"/>
      <dgm:spPr>
        <a:solidFill>
          <a:schemeClr val="accent2">
            <a:lumMod val="75000"/>
          </a:schemeClr>
        </a:solidFill>
      </dgm:spPr>
      <dgm:t>
        <a:bodyPr/>
        <a:lstStyle/>
        <a:p>
          <a:r>
            <a:rPr lang="en-GB"/>
            <a:t>EV and ER using original probability values</a:t>
          </a:r>
        </a:p>
      </dgm:t>
    </dgm:pt>
    <dgm:pt modelId="{B67F7040-4D21-4A56-AC3A-030E42F2CC83}" type="parTrans" cxnId="{D92888C9-6515-4790-9EFE-456A7C645A38}">
      <dgm:prSet/>
      <dgm:spPr/>
      <dgm:t>
        <a:bodyPr/>
        <a:lstStyle/>
        <a:p>
          <a:endParaRPr lang="en-GB"/>
        </a:p>
      </dgm:t>
    </dgm:pt>
    <dgm:pt modelId="{91E1706D-A00A-4975-B7E2-7F97E28F061B}" type="sibTrans" cxnId="{D92888C9-6515-4790-9EFE-456A7C645A38}">
      <dgm:prSet/>
      <dgm:spPr/>
      <dgm:t>
        <a:bodyPr/>
        <a:lstStyle/>
        <a:p>
          <a:endParaRPr lang="en-GB"/>
        </a:p>
      </dgm:t>
    </dgm:pt>
    <dgm:pt modelId="{C6A163EA-3DDA-457B-AFCB-0A10EA1F7DF7}" type="pres">
      <dgm:prSet presAssocID="{96E838A2-E4D4-4A77-838F-5CDEDC975B48}" presName="diagram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</dgm:pt>
    <dgm:pt modelId="{CCC0CCC7-10DA-477E-AB41-BB92CD340B32}" type="pres">
      <dgm:prSet presAssocID="{4AFE1C17-0C64-4E0F-AC94-3B4C267A125A}" presName="root1" presStyleCnt="0"/>
      <dgm:spPr/>
    </dgm:pt>
    <dgm:pt modelId="{FA39E452-3FD8-409A-A856-2EAD66CE9750}" type="pres">
      <dgm:prSet presAssocID="{4AFE1C17-0C64-4E0F-AC94-3B4C267A125A}" presName="LevelOneTextNode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en-GB"/>
        </a:p>
      </dgm:t>
    </dgm:pt>
    <dgm:pt modelId="{8AFDCFEB-64C4-4489-AB09-FE9169610C1F}" type="pres">
      <dgm:prSet presAssocID="{4AFE1C17-0C64-4E0F-AC94-3B4C267A125A}" presName="level2hierChild" presStyleCnt="0"/>
      <dgm:spPr/>
    </dgm:pt>
    <dgm:pt modelId="{667C6D3A-7F48-484F-8343-8398D0C09610}" type="pres">
      <dgm:prSet presAssocID="{F9ED1891-02EE-4C7E-B4B4-575C50D6362A}" presName="conn2-1" presStyleLbl="parChTrans1D2" presStyleIdx="0" presStyleCnt="2"/>
      <dgm:spPr/>
    </dgm:pt>
    <dgm:pt modelId="{4926F2E6-21D7-4821-94A5-FF44566FE63C}" type="pres">
      <dgm:prSet presAssocID="{F9ED1891-02EE-4C7E-B4B4-575C50D6362A}" presName="connTx" presStyleLbl="parChTrans1D2" presStyleIdx="0" presStyleCnt="2"/>
      <dgm:spPr/>
    </dgm:pt>
    <dgm:pt modelId="{8C2B0B34-2787-4DAD-A365-F699A798514B}" type="pres">
      <dgm:prSet presAssocID="{FB412B44-9A45-438D-ADD6-C36E964689FF}" presName="root2" presStyleCnt="0"/>
      <dgm:spPr/>
    </dgm:pt>
    <dgm:pt modelId="{D4B8AE8C-A4E1-4825-B483-6D33C2ADEB55}" type="pres">
      <dgm:prSet presAssocID="{FB412B44-9A45-438D-ADD6-C36E964689FF}" presName="LevelTwoTextNode" presStyleLbl="node2" presStyleIdx="0" presStyleCnt="2">
        <dgm:presLayoutVars>
          <dgm:chPref val="3"/>
        </dgm:presLayoutVars>
      </dgm:prSet>
      <dgm:spPr/>
    </dgm:pt>
    <dgm:pt modelId="{577A808F-B1F1-43D6-9398-6899802DB7C7}" type="pres">
      <dgm:prSet presAssocID="{FB412B44-9A45-438D-ADD6-C36E964689FF}" presName="level3hierChild" presStyleCnt="0"/>
      <dgm:spPr/>
    </dgm:pt>
    <dgm:pt modelId="{767F24F3-A468-4E49-AAD5-3974B61E34FD}" type="pres">
      <dgm:prSet presAssocID="{ED63ECEA-31C4-402E-B841-1E05EA69E04F}" presName="conn2-1" presStyleLbl="parChTrans1D3" presStyleIdx="0" presStyleCnt="3"/>
      <dgm:spPr/>
    </dgm:pt>
    <dgm:pt modelId="{C42157AB-75FF-47F9-80E5-A92AB555A5E7}" type="pres">
      <dgm:prSet presAssocID="{ED63ECEA-31C4-402E-B841-1E05EA69E04F}" presName="connTx" presStyleLbl="parChTrans1D3" presStyleIdx="0" presStyleCnt="3"/>
      <dgm:spPr/>
    </dgm:pt>
    <dgm:pt modelId="{AAD537AD-D90D-48E1-A0B8-B668D68E7360}" type="pres">
      <dgm:prSet presAssocID="{40D8E49D-06FC-4F1F-B641-64E299DD62C3}" presName="root2" presStyleCnt="0"/>
      <dgm:spPr/>
    </dgm:pt>
    <dgm:pt modelId="{DCB19003-9CDB-46F8-8B52-06A5BC369068}" type="pres">
      <dgm:prSet presAssocID="{40D8E49D-06FC-4F1F-B641-64E299DD62C3}" presName="LevelTwoTextNode" presStyleLbl="node3" presStyleIdx="0" presStyleCnt="3">
        <dgm:presLayoutVars>
          <dgm:chPref val="3"/>
        </dgm:presLayoutVars>
      </dgm:prSet>
      <dgm:spPr/>
      <dgm:t>
        <a:bodyPr/>
        <a:lstStyle/>
        <a:p>
          <a:endParaRPr lang="en-GB"/>
        </a:p>
      </dgm:t>
    </dgm:pt>
    <dgm:pt modelId="{92086D9E-4A98-4ADD-8CC2-04459555F229}" type="pres">
      <dgm:prSet presAssocID="{40D8E49D-06FC-4F1F-B641-64E299DD62C3}" presName="level3hierChild" presStyleCnt="0"/>
      <dgm:spPr/>
    </dgm:pt>
    <dgm:pt modelId="{B1C5CD46-B89C-4392-9370-2C099DAF6EEA}" type="pres">
      <dgm:prSet presAssocID="{E2E46C94-89EA-4DD1-9EC7-662B7147BC2C}" presName="conn2-1" presStyleLbl="parChTrans1D3" presStyleIdx="1" presStyleCnt="3"/>
      <dgm:spPr/>
    </dgm:pt>
    <dgm:pt modelId="{91C6D993-497C-4E1F-991A-E3EF3878F312}" type="pres">
      <dgm:prSet presAssocID="{E2E46C94-89EA-4DD1-9EC7-662B7147BC2C}" presName="connTx" presStyleLbl="parChTrans1D3" presStyleIdx="1" presStyleCnt="3"/>
      <dgm:spPr/>
    </dgm:pt>
    <dgm:pt modelId="{A27AC294-5BF7-409F-8E76-B49A61665AE0}" type="pres">
      <dgm:prSet presAssocID="{9E794713-22BE-4F71-8E81-A6DD65F346EE}" presName="root2" presStyleCnt="0"/>
      <dgm:spPr/>
    </dgm:pt>
    <dgm:pt modelId="{290CE180-17F2-4AE0-B5DE-00190E844915}" type="pres">
      <dgm:prSet presAssocID="{9E794713-22BE-4F71-8E81-A6DD65F346EE}" presName="LevelTwoTextNode" presStyleLbl="node3" presStyleIdx="1" presStyleCnt="3">
        <dgm:presLayoutVars>
          <dgm:chPref val="3"/>
        </dgm:presLayoutVars>
      </dgm:prSet>
      <dgm:spPr/>
      <dgm:t>
        <a:bodyPr/>
        <a:lstStyle/>
        <a:p>
          <a:endParaRPr lang="en-GB"/>
        </a:p>
      </dgm:t>
    </dgm:pt>
    <dgm:pt modelId="{ACA2AC9B-5951-43DF-A7FA-D7FE8F44A846}" type="pres">
      <dgm:prSet presAssocID="{9E794713-22BE-4F71-8E81-A6DD65F346EE}" presName="level3hierChild" presStyleCnt="0"/>
      <dgm:spPr/>
    </dgm:pt>
    <dgm:pt modelId="{78586470-B066-412E-8DA9-CE7CF07566FE}" type="pres">
      <dgm:prSet presAssocID="{4C973D99-DFB2-41E1-8AEC-544BA6BDA8B9}" presName="conn2-1" presStyleLbl="parChTrans1D2" presStyleIdx="1" presStyleCnt="2"/>
      <dgm:spPr/>
    </dgm:pt>
    <dgm:pt modelId="{602C49C5-B485-438C-9479-F71A8276401E}" type="pres">
      <dgm:prSet presAssocID="{4C973D99-DFB2-41E1-8AEC-544BA6BDA8B9}" presName="connTx" presStyleLbl="parChTrans1D2" presStyleIdx="1" presStyleCnt="2"/>
      <dgm:spPr/>
    </dgm:pt>
    <dgm:pt modelId="{80C50D0F-2866-48B1-8C76-BEB19CCCB96C}" type="pres">
      <dgm:prSet presAssocID="{E4F413BE-1996-41B5-9018-89C505BD3445}" presName="root2" presStyleCnt="0"/>
      <dgm:spPr/>
    </dgm:pt>
    <dgm:pt modelId="{947EF7AC-D9F7-4DC7-8F79-C33277BF3D45}" type="pres">
      <dgm:prSet presAssocID="{E4F413BE-1996-41B5-9018-89C505BD3445}" presName="LevelTwoTextNode" presStyleLbl="node2" presStyleIdx="1" presStyleCnt="2">
        <dgm:presLayoutVars>
          <dgm:chPref val="3"/>
        </dgm:presLayoutVars>
      </dgm:prSet>
      <dgm:spPr/>
    </dgm:pt>
    <dgm:pt modelId="{05AE0CF0-C00B-482F-A44F-179BA8EFED15}" type="pres">
      <dgm:prSet presAssocID="{E4F413BE-1996-41B5-9018-89C505BD3445}" presName="level3hierChild" presStyleCnt="0"/>
      <dgm:spPr/>
    </dgm:pt>
    <dgm:pt modelId="{44FF63F0-E539-4A0C-BF00-F6914DABAC56}" type="pres">
      <dgm:prSet presAssocID="{B67F7040-4D21-4A56-AC3A-030E42F2CC83}" presName="conn2-1" presStyleLbl="parChTrans1D3" presStyleIdx="2" presStyleCnt="3"/>
      <dgm:spPr/>
    </dgm:pt>
    <dgm:pt modelId="{B267AAFF-8DC3-4D09-9C10-7043A85870A9}" type="pres">
      <dgm:prSet presAssocID="{B67F7040-4D21-4A56-AC3A-030E42F2CC83}" presName="connTx" presStyleLbl="parChTrans1D3" presStyleIdx="2" presStyleCnt="3"/>
      <dgm:spPr/>
    </dgm:pt>
    <dgm:pt modelId="{D973216B-2BB5-4E52-B6C3-7A6F7FF99222}" type="pres">
      <dgm:prSet presAssocID="{55985AA4-197C-4021-9445-EA574BFE822B}" presName="root2" presStyleCnt="0"/>
      <dgm:spPr/>
    </dgm:pt>
    <dgm:pt modelId="{481FC68F-B920-4733-9C90-E83C45DA845C}" type="pres">
      <dgm:prSet presAssocID="{55985AA4-197C-4021-9445-EA574BFE822B}" presName="LevelTwoTextNode" presStyleLbl="node3" presStyleIdx="2" presStyleCnt="3">
        <dgm:presLayoutVars>
          <dgm:chPref val="3"/>
        </dgm:presLayoutVars>
      </dgm:prSet>
      <dgm:spPr/>
    </dgm:pt>
    <dgm:pt modelId="{00DAACD4-CE03-424C-BDB7-E7F67D2B1A74}" type="pres">
      <dgm:prSet presAssocID="{55985AA4-197C-4021-9445-EA574BFE822B}" presName="level3hierChild" presStyleCnt="0"/>
      <dgm:spPr/>
    </dgm:pt>
  </dgm:ptLst>
  <dgm:cxnLst>
    <dgm:cxn modelId="{A30D5B9E-E5A6-4535-A1CC-1D961A44B006}" type="presOf" srcId="{55985AA4-197C-4021-9445-EA574BFE822B}" destId="{481FC68F-B920-4733-9C90-E83C45DA845C}" srcOrd="0" destOrd="0" presId="urn:microsoft.com/office/officeart/2005/8/layout/hierarchy2"/>
    <dgm:cxn modelId="{EA6AA0B4-F6B8-4A7D-B73C-19DBD3C9FEE1}" type="presOf" srcId="{96E838A2-E4D4-4A77-838F-5CDEDC975B48}" destId="{C6A163EA-3DDA-457B-AFCB-0A10EA1F7DF7}" srcOrd="0" destOrd="0" presId="urn:microsoft.com/office/officeart/2005/8/layout/hierarchy2"/>
    <dgm:cxn modelId="{DC86E7C9-8324-46A0-8DD9-E5ABD6492D44}" type="presOf" srcId="{40D8E49D-06FC-4F1F-B641-64E299DD62C3}" destId="{DCB19003-9CDB-46F8-8B52-06A5BC369068}" srcOrd="0" destOrd="0" presId="urn:microsoft.com/office/officeart/2005/8/layout/hierarchy2"/>
    <dgm:cxn modelId="{D92888C9-6515-4790-9EFE-456A7C645A38}" srcId="{E4F413BE-1996-41B5-9018-89C505BD3445}" destId="{55985AA4-197C-4021-9445-EA574BFE822B}" srcOrd="0" destOrd="0" parTransId="{B67F7040-4D21-4A56-AC3A-030E42F2CC83}" sibTransId="{91E1706D-A00A-4975-B7E2-7F97E28F061B}"/>
    <dgm:cxn modelId="{04C32796-9859-4AB3-8FE5-79B90C90A50D}" srcId="{4AFE1C17-0C64-4E0F-AC94-3B4C267A125A}" destId="{FB412B44-9A45-438D-ADD6-C36E964689FF}" srcOrd="0" destOrd="0" parTransId="{F9ED1891-02EE-4C7E-B4B4-575C50D6362A}" sibTransId="{88D9A2A3-6068-40F0-BFD8-808D21CBC776}"/>
    <dgm:cxn modelId="{68FFD499-9EC9-4F5C-9914-616D0C429E3A}" type="presOf" srcId="{ED63ECEA-31C4-402E-B841-1E05EA69E04F}" destId="{767F24F3-A468-4E49-AAD5-3974B61E34FD}" srcOrd="0" destOrd="0" presId="urn:microsoft.com/office/officeart/2005/8/layout/hierarchy2"/>
    <dgm:cxn modelId="{3BD1EF26-6893-48AF-9E72-9C043755E165}" type="presOf" srcId="{E2E46C94-89EA-4DD1-9EC7-662B7147BC2C}" destId="{91C6D993-497C-4E1F-991A-E3EF3878F312}" srcOrd="1" destOrd="0" presId="urn:microsoft.com/office/officeart/2005/8/layout/hierarchy2"/>
    <dgm:cxn modelId="{D7963014-EED0-4FEA-A2C8-9E52B1717642}" srcId="{4AFE1C17-0C64-4E0F-AC94-3B4C267A125A}" destId="{E4F413BE-1996-41B5-9018-89C505BD3445}" srcOrd="1" destOrd="0" parTransId="{4C973D99-DFB2-41E1-8AEC-544BA6BDA8B9}" sibTransId="{6BD496E9-D088-4C22-89C7-94260C9E693A}"/>
    <dgm:cxn modelId="{9C2B75E4-E848-4885-8CDF-D83C6C694CF7}" srcId="{FB412B44-9A45-438D-ADD6-C36E964689FF}" destId="{40D8E49D-06FC-4F1F-B641-64E299DD62C3}" srcOrd="0" destOrd="0" parTransId="{ED63ECEA-31C4-402E-B841-1E05EA69E04F}" sibTransId="{6D3C0B26-098F-4DEA-B370-B4E891529038}"/>
    <dgm:cxn modelId="{A8E22597-C08A-425D-A8E4-84D85B8CCCFA}" type="presOf" srcId="{4AFE1C17-0C64-4E0F-AC94-3B4C267A125A}" destId="{FA39E452-3FD8-409A-A856-2EAD66CE9750}" srcOrd="0" destOrd="0" presId="urn:microsoft.com/office/officeart/2005/8/layout/hierarchy2"/>
    <dgm:cxn modelId="{C3868390-5659-4E75-A187-42D9D57A3EBA}" type="presOf" srcId="{4C973D99-DFB2-41E1-8AEC-544BA6BDA8B9}" destId="{602C49C5-B485-438C-9479-F71A8276401E}" srcOrd="1" destOrd="0" presId="urn:microsoft.com/office/officeart/2005/8/layout/hierarchy2"/>
    <dgm:cxn modelId="{23F22ADC-D06D-42FA-8AB0-E6932EF5116B}" type="presOf" srcId="{4C973D99-DFB2-41E1-8AEC-544BA6BDA8B9}" destId="{78586470-B066-412E-8DA9-CE7CF07566FE}" srcOrd="0" destOrd="0" presId="urn:microsoft.com/office/officeart/2005/8/layout/hierarchy2"/>
    <dgm:cxn modelId="{C21DDC1E-B8D2-428B-B377-84C2A90451CC}" type="presOf" srcId="{ED63ECEA-31C4-402E-B841-1E05EA69E04F}" destId="{C42157AB-75FF-47F9-80E5-A92AB555A5E7}" srcOrd="1" destOrd="0" presId="urn:microsoft.com/office/officeart/2005/8/layout/hierarchy2"/>
    <dgm:cxn modelId="{BBF08398-6395-41B9-87B4-403CB1720E3F}" type="presOf" srcId="{F9ED1891-02EE-4C7E-B4B4-575C50D6362A}" destId="{4926F2E6-21D7-4821-94A5-FF44566FE63C}" srcOrd="1" destOrd="0" presId="urn:microsoft.com/office/officeart/2005/8/layout/hierarchy2"/>
    <dgm:cxn modelId="{5F118A23-F2CF-4B14-8C48-DFE53CFC5EE8}" srcId="{FB412B44-9A45-438D-ADD6-C36E964689FF}" destId="{9E794713-22BE-4F71-8E81-A6DD65F346EE}" srcOrd="1" destOrd="0" parTransId="{E2E46C94-89EA-4DD1-9EC7-662B7147BC2C}" sibTransId="{98FC2689-4378-4FC7-BDD2-DD43AE76F502}"/>
    <dgm:cxn modelId="{B4325421-1D3F-437F-AE48-1F42F9A5EC3B}" type="presOf" srcId="{FB412B44-9A45-438D-ADD6-C36E964689FF}" destId="{D4B8AE8C-A4E1-4825-B483-6D33C2ADEB55}" srcOrd="0" destOrd="0" presId="urn:microsoft.com/office/officeart/2005/8/layout/hierarchy2"/>
    <dgm:cxn modelId="{6467CAE7-87A5-44CB-8486-EF6CB8056667}" type="presOf" srcId="{9E794713-22BE-4F71-8E81-A6DD65F346EE}" destId="{290CE180-17F2-4AE0-B5DE-00190E844915}" srcOrd="0" destOrd="0" presId="urn:microsoft.com/office/officeart/2005/8/layout/hierarchy2"/>
    <dgm:cxn modelId="{BFBFDA26-EE60-4D4F-BA49-D25ADF79FB0A}" type="presOf" srcId="{E4F413BE-1996-41B5-9018-89C505BD3445}" destId="{947EF7AC-D9F7-4DC7-8F79-C33277BF3D45}" srcOrd="0" destOrd="0" presId="urn:microsoft.com/office/officeart/2005/8/layout/hierarchy2"/>
    <dgm:cxn modelId="{021E8FE2-FBC6-4889-9227-3BB53B907F58}" type="presOf" srcId="{B67F7040-4D21-4A56-AC3A-030E42F2CC83}" destId="{44FF63F0-E539-4A0C-BF00-F6914DABAC56}" srcOrd="0" destOrd="0" presId="urn:microsoft.com/office/officeart/2005/8/layout/hierarchy2"/>
    <dgm:cxn modelId="{0F8D1920-8A66-4566-B535-C50D6264FBA3}" type="presOf" srcId="{E2E46C94-89EA-4DD1-9EC7-662B7147BC2C}" destId="{B1C5CD46-B89C-4392-9370-2C099DAF6EEA}" srcOrd="0" destOrd="0" presId="urn:microsoft.com/office/officeart/2005/8/layout/hierarchy2"/>
    <dgm:cxn modelId="{47103241-58F7-4C01-BD54-54F1CED5F732}" type="presOf" srcId="{B67F7040-4D21-4A56-AC3A-030E42F2CC83}" destId="{B267AAFF-8DC3-4D09-9C10-7043A85870A9}" srcOrd="1" destOrd="0" presId="urn:microsoft.com/office/officeart/2005/8/layout/hierarchy2"/>
    <dgm:cxn modelId="{EE561057-317B-4A8C-8386-E20C9884744F}" type="presOf" srcId="{F9ED1891-02EE-4C7E-B4B4-575C50D6362A}" destId="{667C6D3A-7F48-484F-8343-8398D0C09610}" srcOrd="0" destOrd="0" presId="urn:microsoft.com/office/officeart/2005/8/layout/hierarchy2"/>
    <dgm:cxn modelId="{397A685A-20F1-47B6-97BA-2D8F01D321EB}" srcId="{96E838A2-E4D4-4A77-838F-5CDEDC975B48}" destId="{4AFE1C17-0C64-4E0F-AC94-3B4C267A125A}" srcOrd="0" destOrd="0" parTransId="{978D6631-28C0-43E5-8EC8-11CC03FC8971}" sibTransId="{9B97B66B-1DEB-4DEB-9568-6DFB56864B0D}"/>
    <dgm:cxn modelId="{1DB4AA53-2BC9-4DBB-825B-F68EF44891F3}" type="presParOf" srcId="{C6A163EA-3DDA-457B-AFCB-0A10EA1F7DF7}" destId="{CCC0CCC7-10DA-477E-AB41-BB92CD340B32}" srcOrd="0" destOrd="0" presId="urn:microsoft.com/office/officeart/2005/8/layout/hierarchy2"/>
    <dgm:cxn modelId="{8F3B0294-ED5E-4981-AB0B-6CBC9C7E4A94}" type="presParOf" srcId="{CCC0CCC7-10DA-477E-AB41-BB92CD340B32}" destId="{FA39E452-3FD8-409A-A856-2EAD66CE9750}" srcOrd="0" destOrd="0" presId="urn:microsoft.com/office/officeart/2005/8/layout/hierarchy2"/>
    <dgm:cxn modelId="{872479A3-3E69-4A86-9549-0F4F5D0A1C37}" type="presParOf" srcId="{CCC0CCC7-10DA-477E-AB41-BB92CD340B32}" destId="{8AFDCFEB-64C4-4489-AB09-FE9169610C1F}" srcOrd="1" destOrd="0" presId="urn:microsoft.com/office/officeart/2005/8/layout/hierarchy2"/>
    <dgm:cxn modelId="{C08C759D-4B8B-4605-8493-4DD360DD58B9}" type="presParOf" srcId="{8AFDCFEB-64C4-4489-AB09-FE9169610C1F}" destId="{667C6D3A-7F48-484F-8343-8398D0C09610}" srcOrd="0" destOrd="0" presId="urn:microsoft.com/office/officeart/2005/8/layout/hierarchy2"/>
    <dgm:cxn modelId="{F3D9A2A5-ADE6-4955-9A01-033C26401AB1}" type="presParOf" srcId="{667C6D3A-7F48-484F-8343-8398D0C09610}" destId="{4926F2E6-21D7-4821-94A5-FF44566FE63C}" srcOrd="0" destOrd="0" presId="urn:microsoft.com/office/officeart/2005/8/layout/hierarchy2"/>
    <dgm:cxn modelId="{991EC26A-DAAA-42B1-8A52-24F24266AE47}" type="presParOf" srcId="{8AFDCFEB-64C4-4489-AB09-FE9169610C1F}" destId="{8C2B0B34-2787-4DAD-A365-F699A798514B}" srcOrd="1" destOrd="0" presId="urn:microsoft.com/office/officeart/2005/8/layout/hierarchy2"/>
    <dgm:cxn modelId="{3E2BBA73-BF9E-476A-A504-7649BF232BD1}" type="presParOf" srcId="{8C2B0B34-2787-4DAD-A365-F699A798514B}" destId="{D4B8AE8C-A4E1-4825-B483-6D33C2ADEB55}" srcOrd="0" destOrd="0" presId="urn:microsoft.com/office/officeart/2005/8/layout/hierarchy2"/>
    <dgm:cxn modelId="{CFCE2AA7-6E37-41E3-952D-9CDD4A326266}" type="presParOf" srcId="{8C2B0B34-2787-4DAD-A365-F699A798514B}" destId="{577A808F-B1F1-43D6-9398-6899802DB7C7}" srcOrd="1" destOrd="0" presId="urn:microsoft.com/office/officeart/2005/8/layout/hierarchy2"/>
    <dgm:cxn modelId="{2A0980D2-8F18-4814-A803-701579A96AA7}" type="presParOf" srcId="{577A808F-B1F1-43D6-9398-6899802DB7C7}" destId="{767F24F3-A468-4E49-AAD5-3974B61E34FD}" srcOrd="0" destOrd="0" presId="urn:microsoft.com/office/officeart/2005/8/layout/hierarchy2"/>
    <dgm:cxn modelId="{DCABEF10-0923-4F35-A185-0E60658B13B9}" type="presParOf" srcId="{767F24F3-A468-4E49-AAD5-3974B61E34FD}" destId="{C42157AB-75FF-47F9-80E5-A92AB555A5E7}" srcOrd="0" destOrd="0" presId="urn:microsoft.com/office/officeart/2005/8/layout/hierarchy2"/>
    <dgm:cxn modelId="{5656BE29-A323-49EC-967D-4583141A16EB}" type="presParOf" srcId="{577A808F-B1F1-43D6-9398-6899802DB7C7}" destId="{AAD537AD-D90D-48E1-A0B8-B668D68E7360}" srcOrd="1" destOrd="0" presId="urn:microsoft.com/office/officeart/2005/8/layout/hierarchy2"/>
    <dgm:cxn modelId="{9325F440-4893-4089-A31E-EAE4CBBB2EDE}" type="presParOf" srcId="{AAD537AD-D90D-48E1-A0B8-B668D68E7360}" destId="{DCB19003-9CDB-46F8-8B52-06A5BC369068}" srcOrd="0" destOrd="0" presId="urn:microsoft.com/office/officeart/2005/8/layout/hierarchy2"/>
    <dgm:cxn modelId="{C657CF09-11D8-49C1-AAA5-296E8F67DA95}" type="presParOf" srcId="{AAD537AD-D90D-48E1-A0B8-B668D68E7360}" destId="{92086D9E-4A98-4ADD-8CC2-04459555F229}" srcOrd="1" destOrd="0" presId="urn:microsoft.com/office/officeart/2005/8/layout/hierarchy2"/>
    <dgm:cxn modelId="{2E405BE6-4C45-477C-8328-5DA26A87BE21}" type="presParOf" srcId="{577A808F-B1F1-43D6-9398-6899802DB7C7}" destId="{B1C5CD46-B89C-4392-9370-2C099DAF6EEA}" srcOrd="2" destOrd="0" presId="urn:microsoft.com/office/officeart/2005/8/layout/hierarchy2"/>
    <dgm:cxn modelId="{8FF066C2-262F-47C8-BAE9-CAFF8472E3BB}" type="presParOf" srcId="{B1C5CD46-B89C-4392-9370-2C099DAF6EEA}" destId="{91C6D993-497C-4E1F-991A-E3EF3878F312}" srcOrd="0" destOrd="0" presId="urn:microsoft.com/office/officeart/2005/8/layout/hierarchy2"/>
    <dgm:cxn modelId="{8900D94B-51A8-411D-99A8-8FE6D320642C}" type="presParOf" srcId="{577A808F-B1F1-43D6-9398-6899802DB7C7}" destId="{A27AC294-5BF7-409F-8E76-B49A61665AE0}" srcOrd="3" destOrd="0" presId="urn:microsoft.com/office/officeart/2005/8/layout/hierarchy2"/>
    <dgm:cxn modelId="{180DE7F6-8100-4EC1-BC9B-679A7CAD6A4E}" type="presParOf" srcId="{A27AC294-5BF7-409F-8E76-B49A61665AE0}" destId="{290CE180-17F2-4AE0-B5DE-00190E844915}" srcOrd="0" destOrd="0" presId="urn:microsoft.com/office/officeart/2005/8/layout/hierarchy2"/>
    <dgm:cxn modelId="{D491D2A9-F81A-4BB7-9DA7-15541AD88453}" type="presParOf" srcId="{A27AC294-5BF7-409F-8E76-B49A61665AE0}" destId="{ACA2AC9B-5951-43DF-A7FA-D7FE8F44A846}" srcOrd="1" destOrd="0" presId="urn:microsoft.com/office/officeart/2005/8/layout/hierarchy2"/>
    <dgm:cxn modelId="{65EC9924-6FB0-4841-8DAC-76C1D8505C03}" type="presParOf" srcId="{8AFDCFEB-64C4-4489-AB09-FE9169610C1F}" destId="{78586470-B066-412E-8DA9-CE7CF07566FE}" srcOrd="2" destOrd="0" presId="urn:microsoft.com/office/officeart/2005/8/layout/hierarchy2"/>
    <dgm:cxn modelId="{8DE910FB-B72D-4D35-9E73-731E292CFB1B}" type="presParOf" srcId="{78586470-B066-412E-8DA9-CE7CF07566FE}" destId="{602C49C5-B485-438C-9479-F71A8276401E}" srcOrd="0" destOrd="0" presId="urn:microsoft.com/office/officeart/2005/8/layout/hierarchy2"/>
    <dgm:cxn modelId="{2530796E-BDE8-46D4-AE57-4B97D9472443}" type="presParOf" srcId="{8AFDCFEB-64C4-4489-AB09-FE9169610C1F}" destId="{80C50D0F-2866-48B1-8C76-BEB19CCCB96C}" srcOrd="3" destOrd="0" presId="urn:microsoft.com/office/officeart/2005/8/layout/hierarchy2"/>
    <dgm:cxn modelId="{4F9B45FB-5258-4BBC-A238-152E4619FF18}" type="presParOf" srcId="{80C50D0F-2866-48B1-8C76-BEB19CCCB96C}" destId="{947EF7AC-D9F7-4DC7-8F79-C33277BF3D45}" srcOrd="0" destOrd="0" presId="urn:microsoft.com/office/officeart/2005/8/layout/hierarchy2"/>
    <dgm:cxn modelId="{70D5E714-A955-476F-BEBA-EF709EA3E26D}" type="presParOf" srcId="{80C50D0F-2866-48B1-8C76-BEB19CCCB96C}" destId="{05AE0CF0-C00B-482F-A44F-179BA8EFED15}" srcOrd="1" destOrd="0" presId="urn:microsoft.com/office/officeart/2005/8/layout/hierarchy2"/>
    <dgm:cxn modelId="{C7CEA4D5-E1F4-470B-BCA6-38230B7D5F13}" type="presParOf" srcId="{05AE0CF0-C00B-482F-A44F-179BA8EFED15}" destId="{44FF63F0-E539-4A0C-BF00-F6914DABAC56}" srcOrd="0" destOrd="0" presId="urn:microsoft.com/office/officeart/2005/8/layout/hierarchy2"/>
    <dgm:cxn modelId="{D6551A26-5E76-4121-ABB3-D1C4E0D48A76}" type="presParOf" srcId="{44FF63F0-E539-4A0C-BF00-F6914DABAC56}" destId="{B267AAFF-8DC3-4D09-9C10-7043A85870A9}" srcOrd="0" destOrd="0" presId="urn:microsoft.com/office/officeart/2005/8/layout/hierarchy2"/>
    <dgm:cxn modelId="{C3B09474-70CE-4A5F-B793-29DA43172ABE}" type="presParOf" srcId="{05AE0CF0-C00B-482F-A44F-179BA8EFED15}" destId="{D973216B-2BB5-4E52-B6C3-7A6F7FF99222}" srcOrd="1" destOrd="0" presId="urn:microsoft.com/office/officeart/2005/8/layout/hierarchy2"/>
    <dgm:cxn modelId="{44467845-FE59-4109-BEB5-03E94ABF47C8}" type="presParOf" srcId="{D973216B-2BB5-4E52-B6C3-7A6F7FF99222}" destId="{481FC68F-B920-4733-9C90-E83C45DA845C}" srcOrd="0" destOrd="0" presId="urn:microsoft.com/office/officeart/2005/8/layout/hierarchy2"/>
    <dgm:cxn modelId="{DB6610E3-8937-4D21-AA5E-D6904E835A15}" type="presParOf" srcId="{D973216B-2BB5-4E52-B6C3-7A6F7FF99222}" destId="{00DAACD4-CE03-424C-BDB7-E7F67D2B1A74}" srcOrd="1" destOrd="0" presId="urn:microsoft.com/office/officeart/2005/8/layout/hierarchy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A39E452-3FD8-409A-A856-2EAD66CE9750}">
      <dsp:nvSpPr>
        <dsp:cNvPr id="0" name=""/>
        <dsp:cNvSpPr/>
      </dsp:nvSpPr>
      <dsp:spPr>
        <a:xfrm>
          <a:off x="736707" y="1383940"/>
          <a:ext cx="1923324" cy="961662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GB" sz="1400" kern="1200"/>
            <a:t>Order Survey?</a:t>
          </a:r>
        </a:p>
      </dsp:txBody>
      <dsp:txXfrm>
        <a:off x="764873" y="1412106"/>
        <a:ext cx="1866992" cy="905330"/>
      </dsp:txXfrm>
    </dsp:sp>
    <dsp:sp modelId="{667C6D3A-7F48-484F-8343-8398D0C09610}">
      <dsp:nvSpPr>
        <dsp:cNvPr id="0" name=""/>
        <dsp:cNvSpPr/>
      </dsp:nvSpPr>
      <dsp:spPr>
        <a:xfrm rot="18770822">
          <a:off x="2479050" y="1422808"/>
          <a:ext cx="1131295" cy="54492"/>
        </a:xfrm>
        <a:custGeom>
          <a:avLst/>
          <a:gdLst/>
          <a:ahLst/>
          <a:cxnLst/>
          <a:rect l="0" t="0" r="0" b="0"/>
          <a:pathLst>
            <a:path>
              <a:moveTo>
                <a:pt x="0" y="27246"/>
              </a:moveTo>
              <a:lnTo>
                <a:pt x="1131295" y="27246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GB" sz="500" kern="1200"/>
        </a:p>
      </dsp:txBody>
      <dsp:txXfrm>
        <a:off x="3016415" y="1421772"/>
        <a:ext cx="56564" cy="56564"/>
      </dsp:txXfrm>
    </dsp:sp>
    <dsp:sp modelId="{D4B8AE8C-A4E1-4825-B483-6D33C2ADEB55}">
      <dsp:nvSpPr>
        <dsp:cNvPr id="0" name=""/>
        <dsp:cNvSpPr/>
      </dsp:nvSpPr>
      <dsp:spPr>
        <a:xfrm>
          <a:off x="3429362" y="554506"/>
          <a:ext cx="1923324" cy="961662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GB" sz="1400" kern="1200"/>
            <a:t>Yes</a:t>
          </a:r>
        </a:p>
      </dsp:txBody>
      <dsp:txXfrm>
        <a:off x="3457528" y="582672"/>
        <a:ext cx="1866992" cy="905330"/>
      </dsp:txXfrm>
    </dsp:sp>
    <dsp:sp modelId="{767F24F3-A468-4E49-AAD5-3974B61E34FD}">
      <dsp:nvSpPr>
        <dsp:cNvPr id="0" name=""/>
        <dsp:cNvSpPr/>
      </dsp:nvSpPr>
      <dsp:spPr>
        <a:xfrm rot="19457599">
          <a:off x="5263635" y="731614"/>
          <a:ext cx="947432" cy="54492"/>
        </a:xfrm>
        <a:custGeom>
          <a:avLst/>
          <a:gdLst/>
          <a:ahLst/>
          <a:cxnLst/>
          <a:rect l="0" t="0" r="0" b="0"/>
          <a:pathLst>
            <a:path>
              <a:moveTo>
                <a:pt x="0" y="27246"/>
              </a:moveTo>
              <a:lnTo>
                <a:pt x="947432" y="27246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GB" sz="500" kern="1200"/>
        </a:p>
      </dsp:txBody>
      <dsp:txXfrm>
        <a:off x="5713666" y="735174"/>
        <a:ext cx="47371" cy="47371"/>
      </dsp:txXfrm>
    </dsp:sp>
    <dsp:sp modelId="{DCB19003-9CDB-46F8-8B52-06A5BC369068}">
      <dsp:nvSpPr>
        <dsp:cNvPr id="0" name=""/>
        <dsp:cNvSpPr/>
      </dsp:nvSpPr>
      <dsp:spPr>
        <a:xfrm>
          <a:off x="6122017" y="1551"/>
          <a:ext cx="1923324" cy="961662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GB" sz="1400" kern="1200"/>
            <a:t>p(Favorable)=55%</a:t>
          </a:r>
        </a:p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GB" sz="1400" kern="1200"/>
            <a:t> ER and EV using the Favorable probabilities</a:t>
          </a:r>
        </a:p>
      </dsp:txBody>
      <dsp:txXfrm>
        <a:off x="6150183" y="29717"/>
        <a:ext cx="1866992" cy="905330"/>
      </dsp:txXfrm>
    </dsp:sp>
    <dsp:sp modelId="{B1C5CD46-B89C-4392-9370-2C099DAF6EEA}">
      <dsp:nvSpPr>
        <dsp:cNvPr id="0" name=""/>
        <dsp:cNvSpPr/>
      </dsp:nvSpPr>
      <dsp:spPr>
        <a:xfrm rot="2142401">
          <a:off x="5263635" y="1284569"/>
          <a:ext cx="947432" cy="54492"/>
        </a:xfrm>
        <a:custGeom>
          <a:avLst/>
          <a:gdLst/>
          <a:ahLst/>
          <a:cxnLst/>
          <a:rect l="0" t="0" r="0" b="0"/>
          <a:pathLst>
            <a:path>
              <a:moveTo>
                <a:pt x="0" y="27246"/>
              </a:moveTo>
              <a:lnTo>
                <a:pt x="947432" y="27246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GB" sz="500" kern="1200"/>
        </a:p>
      </dsp:txBody>
      <dsp:txXfrm>
        <a:off x="5713666" y="1288130"/>
        <a:ext cx="47371" cy="47371"/>
      </dsp:txXfrm>
    </dsp:sp>
    <dsp:sp modelId="{290CE180-17F2-4AE0-B5DE-00190E844915}">
      <dsp:nvSpPr>
        <dsp:cNvPr id="0" name=""/>
        <dsp:cNvSpPr/>
      </dsp:nvSpPr>
      <dsp:spPr>
        <a:xfrm>
          <a:off x="6122017" y="1107462"/>
          <a:ext cx="1923324" cy="961662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GB" sz="1400" kern="1200"/>
            <a:t>p(Unfavorable)=45%</a:t>
          </a:r>
        </a:p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GB" sz="1400" kern="1200"/>
            <a:t>ER and EV using the Unfavorable probabilities</a:t>
          </a:r>
          <a:endParaRPr lang="en-GB" sz="1400" kern="1200"/>
        </a:p>
      </dsp:txBody>
      <dsp:txXfrm>
        <a:off x="6150183" y="1135628"/>
        <a:ext cx="1866992" cy="905330"/>
      </dsp:txXfrm>
    </dsp:sp>
    <dsp:sp modelId="{78586470-B066-412E-8DA9-CE7CF07566FE}">
      <dsp:nvSpPr>
        <dsp:cNvPr id="0" name=""/>
        <dsp:cNvSpPr/>
      </dsp:nvSpPr>
      <dsp:spPr>
        <a:xfrm rot="2829178">
          <a:off x="2479050" y="2252242"/>
          <a:ext cx="1131295" cy="54492"/>
        </a:xfrm>
        <a:custGeom>
          <a:avLst/>
          <a:gdLst/>
          <a:ahLst/>
          <a:cxnLst/>
          <a:rect l="0" t="0" r="0" b="0"/>
          <a:pathLst>
            <a:path>
              <a:moveTo>
                <a:pt x="0" y="27246"/>
              </a:moveTo>
              <a:lnTo>
                <a:pt x="1131295" y="27246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GB" sz="500" kern="1200"/>
        </a:p>
      </dsp:txBody>
      <dsp:txXfrm>
        <a:off x="3016415" y="2251206"/>
        <a:ext cx="56564" cy="56564"/>
      </dsp:txXfrm>
    </dsp:sp>
    <dsp:sp modelId="{947EF7AC-D9F7-4DC7-8F79-C33277BF3D45}">
      <dsp:nvSpPr>
        <dsp:cNvPr id="0" name=""/>
        <dsp:cNvSpPr/>
      </dsp:nvSpPr>
      <dsp:spPr>
        <a:xfrm>
          <a:off x="3429362" y="2213374"/>
          <a:ext cx="1923324" cy="961662"/>
        </a:xfrm>
        <a:prstGeom prst="roundRect">
          <a:avLst>
            <a:gd name="adj" fmla="val 10000"/>
          </a:avLst>
        </a:prstGeom>
        <a:solidFill>
          <a:schemeClr val="accent2">
            <a:lumMod val="75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GB" sz="1400" kern="1200"/>
            <a:t>No</a:t>
          </a:r>
        </a:p>
      </dsp:txBody>
      <dsp:txXfrm>
        <a:off x="3457528" y="2241540"/>
        <a:ext cx="1866992" cy="905330"/>
      </dsp:txXfrm>
    </dsp:sp>
    <dsp:sp modelId="{44FF63F0-E539-4A0C-BF00-F6914DABAC56}">
      <dsp:nvSpPr>
        <dsp:cNvPr id="0" name=""/>
        <dsp:cNvSpPr/>
      </dsp:nvSpPr>
      <dsp:spPr>
        <a:xfrm>
          <a:off x="5352687" y="2666959"/>
          <a:ext cx="769329" cy="54492"/>
        </a:xfrm>
        <a:custGeom>
          <a:avLst/>
          <a:gdLst/>
          <a:ahLst/>
          <a:cxnLst/>
          <a:rect l="0" t="0" r="0" b="0"/>
          <a:pathLst>
            <a:path>
              <a:moveTo>
                <a:pt x="0" y="27246"/>
              </a:moveTo>
              <a:lnTo>
                <a:pt x="769329" y="27246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GB" sz="500" kern="1200"/>
        </a:p>
      </dsp:txBody>
      <dsp:txXfrm>
        <a:off x="5718119" y="2674972"/>
        <a:ext cx="38466" cy="38466"/>
      </dsp:txXfrm>
    </dsp:sp>
    <dsp:sp modelId="{481FC68F-B920-4733-9C90-E83C45DA845C}">
      <dsp:nvSpPr>
        <dsp:cNvPr id="0" name=""/>
        <dsp:cNvSpPr/>
      </dsp:nvSpPr>
      <dsp:spPr>
        <a:xfrm>
          <a:off x="6122017" y="2213374"/>
          <a:ext cx="1923324" cy="961662"/>
        </a:xfrm>
        <a:prstGeom prst="roundRect">
          <a:avLst>
            <a:gd name="adj" fmla="val 10000"/>
          </a:avLst>
        </a:prstGeom>
        <a:solidFill>
          <a:schemeClr val="accent2">
            <a:lumMod val="75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GB" sz="1400" kern="1200"/>
            <a:t>EV and ER using original probability values</a:t>
          </a:r>
        </a:p>
      </dsp:txBody>
      <dsp:txXfrm>
        <a:off x="6150183" y="2241540"/>
        <a:ext cx="1866992" cy="90533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2">
  <dgm:title val=""/>
  <dgm:desc val=""/>
  <dgm:catLst>
    <dgm:cat type="hierarchy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 val="exact"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ptType="node" refType="h"/>
      <dgm:constr type="w" for="des" ptType="node" refType="h" refFor="des" refPtType="node" fact="2"/>
      <dgm:constr type="sibSp" refType="h" refFor="des" refPtType="node" op="equ" fact="0.15"/>
      <dgm:constr type="sibSp" for="des" forName="level2hierChild" refType="h" refFor="des" refPtType="node" op="equ" fact="0.15"/>
      <dgm:constr type="sibSp" for="des" forName="level3hierChild" refType="h" refFor="des" refPtType="node" op="equ" fact="0.15"/>
      <dgm:constr type="sp" for="des" forName="root1" refType="w" refFor="des" refPtType="node" fact="0.4"/>
      <dgm:constr type="sp" for="des" forName="root2" refType="sp" refFor="des" refForName="root1" op="equ"/>
      <dgm:constr type="primFontSz" for="des" ptType="node" op="equ" val="65"/>
      <dgm:constr type="primFontSz" for="des" forName="connTx" op="equ" val="55"/>
      <dgm:constr type="primFontSz" for="des" forName="connTx" refType="primFontSz" refFor="des" refPtType="node" op="lte" fact="0.8"/>
    </dgm:constrLst>
    <dgm:ruleLst/>
    <dgm:forEach name="Name3" axis="ch">
      <dgm:forEach name="Name4" axis="self" ptType="node">
        <dgm:layoutNode name="root1">
          <dgm:choose name="Name5">
            <dgm:if name="Name6" func="var" arg="dir" op="equ" val="norm">
              <dgm:alg type="hierRoot">
                <dgm:param type="hierAlign" val="lCtrCh"/>
              </dgm:alg>
            </dgm:if>
            <dgm:else name="Name7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/>
          <dgm:layoutNode name="LevelOneTextNode" styleLbl="node0">
            <dgm:varLst>
              <dgm:chPref val="3"/>
            </dgm:varLst>
            <dgm:alg type="tx"/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  <dgm:layoutNode name="level2hierChild">
            <dgm:choose name="Name8">
              <dgm:if name="Name9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0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eat" axis="ch">
              <dgm:forEach name="Name11" axis="self" ptType="parTrans" cnt="1">
                <dgm:layoutNode name="conn2-1">
                  <dgm:choose name="Name12">
                    <dgm:if name="Name13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</dgm:alg>
                    </dgm:if>
                    <dgm:else name="Name14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ruleLst/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5" axis="self" ptType="node">
                <dgm:layoutNode name="root2">
                  <dgm:choose name="Name16">
                    <dgm:if name="Name17" func="var" arg="dir" op="equ" val="norm">
                      <dgm:alg type="hierRoot">
                        <dgm:param type="hierAlign" val="lCtrCh"/>
                      </dgm:alg>
                    </dgm:if>
                    <dgm:else name="Name18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oundRect" r:blip="">
                      <dgm:adjLst>
                        <dgm:adj idx="1" val="0.1"/>
                      </dgm:adjLst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level3hierChild">
                    <dgm:choose name="Name19">
                      <dgm:if name="Name20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1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22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85724</xdr:rowOff>
    </xdr:from>
    <xdr:ext cx="5829300" cy="1783180"/>
    <xdr:sp macro="" textlink="">
      <xdr:nvSpPr>
        <xdr:cNvPr id="2" name="TextBox 1"/>
        <xdr:cNvSpPr txBox="1"/>
      </xdr:nvSpPr>
      <xdr:spPr>
        <a:xfrm>
          <a:off x="0" y="85724"/>
          <a:ext cx="5829300" cy="178318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PizzaNova is contemplating opening a new pizza place on Queen Street.  It has three different models, each with a different seating capacity.  PizzaNova estimates that the average number of customers per hour will be 80, 100, or 120.  </a:t>
          </a:r>
          <a:endParaRPr lang="en-GB" sz="1800">
            <a:effectLst/>
          </a:endParaRPr>
        </a:p>
        <a:p>
          <a:endParaRPr lang="en-GB" sz="18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104775</xdr:rowOff>
    </xdr:from>
    <xdr:ext cx="7496175" cy="3192221"/>
    <xdr:sp macro="" textlink="">
      <xdr:nvSpPr>
        <xdr:cNvPr id="2" name="TextBox 1"/>
        <xdr:cNvSpPr txBox="1"/>
      </xdr:nvSpPr>
      <xdr:spPr>
        <a:xfrm>
          <a:off x="95250" y="104775"/>
          <a:ext cx="7496175" cy="3192221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rtl="0" eaLnBrk="0" fontAlgn="base" latinLnBrk="0" hangingPunct="0"/>
          <a:r>
            <a:rPr lang="en-US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PizzaNova has an option to purchase a marketing survey from MM Marketing for £1,000.  The results of the survey are "favorable" or "unfavorable".  The following probabilities were obtained from the historical records of MM Marketing:</a:t>
          </a:r>
        </a:p>
        <a:p>
          <a:pPr marL="0" indent="0" rtl="0" eaLnBrk="0" fontAlgn="base" latinLnBrk="0" hangingPunct="0"/>
          <a:endParaRPr lang="en-GB" sz="1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indent="0" rtl="0" eaLnBrk="0" fontAlgn="base" latinLnBrk="0" hangingPunct="0"/>
          <a:r>
            <a:rPr lang="en-US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p(favorable)  = 55%		 p(unfavorable)  = ??</a:t>
          </a:r>
          <a:endParaRPr lang="en-GB" sz="1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indent="0" rtl="0" eaLnBrk="0" fontAlgn="base" latinLnBrk="0" hangingPunct="0"/>
          <a:r>
            <a:rPr lang="en-US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p(s1 |  favorable)  = 15%		 p(s1  |  unfavorable)  = 70%</a:t>
          </a:r>
          <a:endParaRPr lang="en-GB" sz="1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indent="0" rtl="0" eaLnBrk="0" fontAlgn="base" latinLnBrk="0" hangingPunct="0"/>
          <a:r>
            <a:rPr lang="en-US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p(s2 |  favorable)  = 20%		 p(s2 |  unfavorable)  = 20%</a:t>
          </a:r>
          <a:endParaRPr lang="en-GB" sz="1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indent="0" rtl="0" eaLnBrk="0" fontAlgn="base" latinLnBrk="0" hangingPunct="0"/>
          <a:r>
            <a:rPr lang="en-US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p(s3 |  favorable)  = 65%		 p(s3 |  unfavorable)  = 10%</a:t>
          </a:r>
          <a:endParaRPr lang="en-GB" sz="1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indent="0" rtl="0" eaLnBrk="0" fontAlgn="base" latinLnBrk="0" hangingPunct="0"/>
          <a:r>
            <a:rPr lang="en-US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</a:t>
          </a:r>
          <a:endParaRPr lang="en-GB" sz="1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indent="0"/>
          <a:r>
            <a:rPr lang="en-US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Should PizzaNova order a survey from MM Marketing?</a:t>
          </a:r>
          <a:endParaRPr lang="en-GB" sz="1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14</xdr:col>
      <xdr:colOff>19049</xdr:colOff>
      <xdr:row>1</xdr:row>
      <xdr:rowOff>23812</xdr:rowOff>
    </xdr:from>
    <xdr:to>
      <xdr:col>24</xdr:col>
      <xdr:colOff>152399</xdr:colOff>
      <xdr:row>17</xdr:row>
      <xdr:rowOff>152400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oneCellAnchor>
    <xdr:from>
      <xdr:col>13</xdr:col>
      <xdr:colOff>590550</xdr:colOff>
      <xdr:row>78</xdr:row>
      <xdr:rowOff>47625</xdr:rowOff>
    </xdr:from>
    <xdr:ext cx="7553325" cy="1501373"/>
    <xdr:sp macro="" textlink="">
      <xdr:nvSpPr>
        <xdr:cNvPr id="8" name="TextBox 7"/>
        <xdr:cNvSpPr txBox="1"/>
      </xdr:nvSpPr>
      <xdr:spPr>
        <a:xfrm>
          <a:off x="8515350" y="14906625"/>
          <a:ext cx="7553325" cy="1501373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800"/>
            <a:t>The EV  after ordering the survey is </a:t>
          </a:r>
          <a:r>
            <a:rPr lang="en-GB" sz="1800" b="1"/>
            <a:t>less</a:t>
          </a:r>
          <a:r>
            <a:rPr lang="en-GB" sz="1800"/>
            <a:t> than the EV of not ordering the survey, and as such, we should not order the survey and deploy model C.</a:t>
          </a:r>
        </a:p>
        <a:p>
          <a:endParaRPr lang="en-GB" sz="1800"/>
        </a:p>
        <a:p>
          <a:r>
            <a:rPr lang="en-GB" sz="1800"/>
            <a:t>The</a:t>
          </a:r>
          <a:r>
            <a:rPr lang="en-GB" sz="1800" baseline="0"/>
            <a:t> same results are derived using ER as our decision criterion, since the ER after ordering a survey is </a:t>
          </a:r>
          <a:r>
            <a:rPr lang="en-GB" sz="1800" b="1" baseline="0"/>
            <a:t>greater</a:t>
          </a:r>
          <a:r>
            <a:rPr lang="en-GB" sz="1800" baseline="0"/>
            <a:t> than the ER of not ordering a survey.</a:t>
          </a:r>
          <a:endParaRPr lang="en-GB" sz="18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1"/>
  <sheetViews>
    <sheetView workbookViewId="0">
      <selection activeCell="M24" sqref="M24:Q31"/>
    </sheetView>
  </sheetViews>
  <sheetFormatPr defaultRowHeight="15" x14ac:dyDescent="0.25"/>
  <cols>
    <col min="13" max="13" width="23.140625" customWidth="1"/>
    <col min="14" max="14" width="10.5703125" bestFit="1" customWidth="1"/>
    <col min="16" max="16" width="14.140625" customWidth="1"/>
  </cols>
  <sheetData>
    <row r="2" spans="1:17" x14ac:dyDescent="0.25">
      <c r="M2" s="7" t="s">
        <v>8</v>
      </c>
      <c r="N2" s="8"/>
      <c r="O2" s="8"/>
      <c r="P2" s="8"/>
      <c r="Q2" s="8"/>
    </row>
    <row r="3" spans="1:17" x14ac:dyDescent="0.25">
      <c r="M3" s="11" t="s">
        <v>7</v>
      </c>
      <c r="N3" s="12" t="s">
        <v>5</v>
      </c>
      <c r="O3" s="12" t="s">
        <v>6</v>
      </c>
      <c r="P3" s="12" t="s">
        <v>4</v>
      </c>
      <c r="Q3" s="12"/>
    </row>
    <row r="4" spans="1:17" x14ac:dyDescent="0.25">
      <c r="Q4" t="s">
        <v>12</v>
      </c>
    </row>
    <row r="5" spans="1:17" x14ac:dyDescent="0.25">
      <c r="M5" t="s">
        <v>9</v>
      </c>
      <c r="N5" s="1">
        <f>B14*B$13</f>
        <v>4000</v>
      </c>
      <c r="O5" s="1">
        <f t="shared" ref="O5:P5" si="0">C14*C$13</f>
        <v>3000</v>
      </c>
      <c r="P5" s="1">
        <f t="shared" si="0"/>
        <v>5600</v>
      </c>
      <c r="Q5" s="1">
        <f>SUM(N5:P5)</f>
        <v>12600</v>
      </c>
    </row>
    <row r="6" spans="1:17" x14ac:dyDescent="0.25">
      <c r="M6" t="s">
        <v>10</v>
      </c>
      <c r="N6" s="1">
        <f t="shared" ref="N6:N7" si="1">B15*B$13</f>
        <v>3200</v>
      </c>
      <c r="O6" s="1">
        <f t="shared" ref="O6:O7" si="2">C15*C$13</f>
        <v>3600</v>
      </c>
      <c r="P6" s="1">
        <f t="shared" ref="P6:P7" si="3">D15*D$13</f>
        <v>4800</v>
      </c>
      <c r="Q6" s="1">
        <f t="shared" ref="Q6:Q7" si="4">SUM(N6:P6)</f>
        <v>11600</v>
      </c>
    </row>
    <row r="7" spans="1:17" x14ac:dyDescent="0.25">
      <c r="M7" t="s">
        <v>11</v>
      </c>
      <c r="N7" s="1">
        <f t="shared" si="1"/>
        <v>2400</v>
      </c>
      <c r="O7" s="1">
        <f t="shared" si="2"/>
        <v>3200</v>
      </c>
      <c r="P7" s="1">
        <f t="shared" si="3"/>
        <v>8400</v>
      </c>
      <c r="Q7" s="1">
        <f t="shared" si="4"/>
        <v>14000</v>
      </c>
    </row>
    <row r="9" spans="1:17" x14ac:dyDescent="0.25">
      <c r="P9" s="7" t="s">
        <v>13</v>
      </c>
      <c r="Q9" s="9">
        <f>MAX(Q5:Q7)</f>
        <v>14000</v>
      </c>
    </row>
    <row r="11" spans="1:17" x14ac:dyDescent="0.25">
      <c r="P11" s="7" t="s">
        <v>14</v>
      </c>
      <c r="Q11" s="7" t="str">
        <f>INDEX(M5:M7,MATCH(Q9,Q5:Q7,0))</f>
        <v>C</v>
      </c>
    </row>
    <row r="12" spans="1:17" x14ac:dyDescent="0.25">
      <c r="A12" s="5" t="s">
        <v>7</v>
      </c>
      <c r="B12" s="2" t="s">
        <v>5</v>
      </c>
      <c r="C12" s="2" t="s">
        <v>6</v>
      </c>
      <c r="D12" s="2" t="s">
        <v>4</v>
      </c>
    </row>
    <row r="13" spans="1:17" x14ac:dyDescent="0.25">
      <c r="A13" s="5" t="s">
        <v>3</v>
      </c>
      <c r="B13" s="3">
        <v>0.4</v>
      </c>
      <c r="C13" s="3">
        <v>0.2</v>
      </c>
      <c r="D13" s="3">
        <v>0.4</v>
      </c>
    </row>
    <row r="14" spans="1:17" x14ac:dyDescent="0.25">
      <c r="A14" s="2" t="s">
        <v>0</v>
      </c>
      <c r="B14" s="4">
        <v>10000</v>
      </c>
      <c r="C14" s="4">
        <v>15000</v>
      </c>
      <c r="D14" s="4">
        <v>14000</v>
      </c>
      <c r="I14" s="1"/>
      <c r="M14" s="11"/>
      <c r="N14" s="12"/>
      <c r="O14" s="12"/>
      <c r="P14" s="12"/>
      <c r="Q14" s="12"/>
    </row>
    <row r="15" spans="1:17" x14ac:dyDescent="0.25">
      <c r="A15" s="2" t="s">
        <v>1</v>
      </c>
      <c r="B15" s="4">
        <v>8000</v>
      </c>
      <c r="C15" s="4">
        <v>18000</v>
      </c>
      <c r="D15" s="4">
        <v>12000</v>
      </c>
      <c r="I15" s="1"/>
      <c r="M15" s="7" t="s">
        <v>15</v>
      </c>
      <c r="N15" s="8"/>
      <c r="O15" s="8"/>
      <c r="P15" s="8"/>
      <c r="Q15" s="8"/>
    </row>
    <row r="16" spans="1:17" x14ac:dyDescent="0.25">
      <c r="A16" s="2" t="s">
        <v>2</v>
      </c>
      <c r="B16" s="4">
        <v>6000</v>
      </c>
      <c r="C16" s="4">
        <v>16000</v>
      </c>
      <c r="D16" s="4">
        <v>21000</v>
      </c>
      <c r="I16" s="1"/>
    </row>
    <row r="17" spans="13:21" x14ac:dyDescent="0.25">
      <c r="M17" t="s">
        <v>7</v>
      </c>
      <c r="N17" t="s">
        <v>5</v>
      </c>
      <c r="O17" t="s">
        <v>6</v>
      </c>
      <c r="P17" t="s">
        <v>4</v>
      </c>
    </row>
    <row r="18" spans="13:21" ht="30" x14ac:dyDescent="0.25">
      <c r="M18" s="10" t="s">
        <v>16</v>
      </c>
      <c r="N18" s="1">
        <f>MAX(B14:B16)</f>
        <v>10000</v>
      </c>
      <c r="O18" s="1">
        <f>MAX(C14:C16)</f>
        <v>18000</v>
      </c>
      <c r="P18" s="1">
        <f>MAX(D14:D16)</f>
        <v>21000</v>
      </c>
    </row>
    <row r="19" spans="13:21" x14ac:dyDescent="0.25">
      <c r="M19" s="6" t="s">
        <v>17</v>
      </c>
    </row>
    <row r="20" spans="13:21" x14ac:dyDescent="0.25">
      <c r="M20" t="s">
        <v>9</v>
      </c>
      <c r="N20" s="1">
        <f>N$18-B14</f>
        <v>0</v>
      </c>
      <c r="O20" s="1">
        <f t="shared" ref="O20:P22" si="5">O$18-C14</f>
        <v>3000</v>
      </c>
      <c r="P20" s="1">
        <f t="shared" si="5"/>
        <v>7000</v>
      </c>
      <c r="Q20" s="1"/>
    </row>
    <row r="21" spans="13:21" x14ac:dyDescent="0.25">
      <c r="M21" t="s">
        <v>10</v>
      </c>
      <c r="N21" s="1">
        <f t="shared" ref="N21:N22" si="6">N$18-B15</f>
        <v>2000</v>
      </c>
      <c r="O21" s="1">
        <f t="shared" si="5"/>
        <v>0</v>
      </c>
      <c r="P21" s="1">
        <f t="shared" si="5"/>
        <v>9000</v>
      </c>
      <c r="Q21" s="1"/>
    </row>
    <row r="22" spans="13:21" x14ac:dyDescent="0.25">
      <c r="M22" t="s">
        <v>11</v>
      </c>
      <c r="N22" s="1">
        <f t="shared" si="6"/>
        <v>4000</v>
      </c>
      <c r="O22" s="1">
        <f t="shared" si="5"/>
        <v>2000</v>
      </c>
      <c r="P22" s="1">
        <f t="shared" si="5"/>
        <v>0</v>
      </c>
      <c r="Q22" s="1"/>
    </row>
    <row r="24" spans="13:21" x14ac:dyDescent="0.25">
      <c r="M24" s="6" t="s">
        <v>15</v>
      </c>
      <c r="Q24" t="s">
        <v>12</v>
      </c>
    </row>
    <row r="25" spans="13:21" x14ac:dyDescent="0.25">
      <c r="M25" t="s">
        <v>9</v>
      </c>
      <c r="N25" s="1">
        <f>N20*B$13</f>
        <v>0</v>
      </c>
      <c r="O25" s="1">
        <f t="shared" ref="O25:P27" si="7">O20*C$13</f>
        <v>600</v>
      </c>
      <c r="P25" s="1">
        <f t="shared" si="7"/>
        <v>2800</v>
      </c>
      <c r="Q25" s="1">
        <f>SUM(N25:P25)</f>
        <v>3400</v>
      </c>
    </row>
    <row r="26" spans="13:21" x14ac:dyDescent="0.25">
      <c r="M26" t="s">
        <v>10</v>
      </c>
      <c r="N26" s="1">
        <f t="shared" ref="N26:N27" si="8">N21*B$13</f>
        <v>800</v>
      </c>
      <c r="O26" s="1">
        <f t="shared" si="7"/>
        <v>0</v>
      </c>
      <c r="P26" s="1">
        <f t="shared" si="7"/>
        <v>3600</v>
      </c>
      <c r="Q26" s="1">
        <f t="shared" ref="Q26:Q27" si="9">SUM(N26:P26)</f>
        <v>4400</v>
      </c>
      <c r="R26" s="1"/>
      <c r="S26" s="1"/>
      <c r="U26" s="1"/>
    </row>
    <row r="27" spans="13:21" x14ac:dyDescent="0.25">
      <c r="M27" t="s">
        <v>11</v>
      </c>
      <c r="N27" s="1">
        <f t="shared" si="8"/>
        <v>1600</v>
      </c>
      <c r="O27" s="1">
        <f t="shared" si="7"/>
        <v>400</v>
      </c>
      <c r="P27" s="1">
        <f t="shared" si="7"/>
        <v>0</v>
      </c>
      <c r="Q27" s="1">
        <f t="shared" si="9"/>
        <v>2000</v>
      </c>
      <c r="R27" s="1"/>
      <c r="S27" s="1"/>
      <c r="U27" s="1"/>
    </row>
    <row r="28" spans="13:21" x14ac:dyDescent="0.25">
      <c r="M28" s="1"/>
      <c r="N28" s="1"/>
      <c r="O28" s="1"/>
      <c r="Q28" s="1"/>
      <c r="R28" s="1"/>
      <c r="S28" s="1"/>
      <c r="U28" s="1"/>
    </row>
    <row r="29" spans="13:21" x14ac:dyDescent="0.25">
      <c r="M29" s="1"/>
      <c r="N29" s="1"/>
      <c r="P29" s="7" t="s">
        <v>18</v>
      </c>
      <c r="Q29" s="9">
        <f>MIN(Q25:Q27)</f>
        <v>2000</v>
      </c>
    </row>
    <row r="30" spans="13:21" x14ac:dyDescent="0.25">
      <c r="M30" s="1"/>
      <c r="N30" s="1"/>
      <c r="O30" s="1"/>
    </row>
    <row r="31" spans="13:21" x14ac:dyDescent="0.25">
      <c r="P31" s="7" t="s">
        <v>14</v>
      </c>
      <c r="Q31" s="7" t="str">
        <f>INDEX(M25:M27,MATCH(Q29,Q25:Q27,0))</f>
        <v>C</v>
      </c>
    </row>
    <row r="33" spans="13:17" x14ac:dyDescent="0.25">
      <c r="M33" s="7" t="s">
        <v>19</v>
      </c>
      <c r="N33" s="7"/>
      <c r="O33" s="7"/>
      <c r="P33" s="7"/>
      <c r="Q33" s="7"/>
    </row>
    <row r="35" spans="13:17" x14ac:dyDescent="0.25">
      <c r="N35" t="s">
        <v>5</v>
      </c>
      <c r="O35" t="s">
        <v>6</v>
      </c>
      <c r="P35" t="s">
        <v>4</v>
      </c>
    </row>
    <row r="36" spans="13:17" x14ac:dyDescent="0.25">
      <c r="M36" s="13" t="s">
        <v>20</v>
      </c>
      <c r="N36" s="1">
        <f>MAX(B14:B16)</f>
        <v>10000</v>
      </c>
      <c r="O36" s="1">
        <f t="shared" ref="O36:P36" si="10">MAX(C14:C16)</f>
        <v>18000</v>
      </c>
      <c r="P36" s="1">
        <f t="shared" si="10"/>
        <v>21000</v>
      </c>
    </row>
    <row r="38" spans="13:17" x14ac:dyDescent="0.25">
      <c r="Q38" t="s">
        <v>12</v>
      </c>
    </row>
    <row r="39" spans="13:17" x14ac:dyDescent="0.25">
      <c r="M39" s="13" t="s">
        <v>21</v>
      </c>
      <c r="N39" s="1">
        <f>N36*B13</f>
        <v>4000</v>
      </c>
      <c r="O39" s="1">
        <f>O36*C13</f>
        <v>3600</v>
      </c>
      <c r="P39" s="1">
        <f>P36*D13</f>
        <v>8400</v>
      </c>
      <c r="Q39" s="1">
        <f>SUM(N39:P39)</f>
        <v>16000</v>
      </c>
    </row>
    <row r="41" spans="13:17" x14ac:dyDescent="0.25">
      <c r="M41" s="13" t="s">
        <v>19</v>
      </c>
      <c r="N41" s="14">
        <f>Q39-Q9</f>
        <v>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21:Z75"/>
  <sheetViews>
    <sheetView tabSelected="1" topLeftCell="G1" workbookViewId="0">
      <selection activeCell="J23" sqref="J23"/>
    </sheetView>
  </sheetViews>
  <sheetFormatPr defaultRowHeight="15" x14ac:dyDescent="0.25"/>
  <cols>
    <col min="15" max="15" width="30.5703125" bestFit="1" customWidth="1"/>
    <col min="16" max="16" width="13.28515625" bestFit="1" customWidth="1"/>
    <col min="18" max="18" width="13.28515625" customWidth="1"/>
    <col min="22" max="22" width="17.7109375" customWidth="1"/>
    <col min="25" max="25" width="14.42578125" customWidth="1"/>
  </cols>
  <sheetData>
    <row r="21" spans="15:26" x14ac:dyDescent="0.25">
      <c r="O21" s="6" t="s">
        <v>22</v>
      </c>
    </row>
    <row r="23" spans="15:26" x14ac:dyDescent="0.25">
      <c r="O23" s="7" t="s">
        <v>25</v>
      </c>
      <c r="P23" s="7"/>
      <c r="Q23" s="11"/>
      <c r="R23" s="11"/>
      <c r="S23" s="11"/>
      <c r="T23" s="11"/>
      <c r="U23" s="11"/>
      <c r="V23" s="11"/>
    </row>
    <row r="25" spans="15:26" x14ac:dyDescent="0.25">
      <c r="O25" s="6" t="s">
        <v>23</v>
      </c>
      <c r="P25" s="9">
        <f>'Q1'!Q9</f>
        <v>14000</v>
      </c>
    </row>
    <row r="26" spans="15:26" x14ac:dyDescent="0.25">
      <c r="O26" s="6" t="s">
        <v>24</v>
      </c>
      <c r="P26" s="9">
        <f>'Q1'!Q29</f>
        <v>2000</v>
      </c>
    </row>
    <row r="28" spans="15:26" x14ac:dyDescent="0.25">
      <c r="O28" s="7" t="s">
        <v>14</v>
      </c>
      <c r="P28" s="7" t="str">
        <f>'Q1'!Q11</f>
        <v>C</v>
      </c>
    </row>
    <row r="31" spans="15:26" x14ac:dyDescent="0.25">
      <c r="O31" s="7" t="s">
        <v>26</v>
      </c>
      <c r="P31" s="7"/>
      <c r="Q31" s="7"/>
      <c r="R31" s="7"/>
      <c r="S31" s="7"/>
      <c r="V31" s="7" t="s">
        <v>30</v>
      </c>
      <c r="W31" s="7"/>
      <c r="X31" s="7"/>
      <c r="Y31" s="7"/>
      <c r="Z31" s="7"/>
    </row>
    <row r="33" spans="15:26" x14ac:dyDescent="0.25">
      <c r="O33" s="11" t="s">
        <v>7</v>
      </c>
      <c r="P33" s="12" t="s">
        <v>5</v>
      </c>
      <c r="Q33" s="12" t="s">
        <v>6</v>
      </c>
      <c r="R33" s="12" t="s">
        <v>4</v>
      </c>
      <c r="S33" s="12"/>
      <c r="V33" s="11" t="s">
        <v>7</v>
      </c>
      <c r="W33" s="12" t="s">
        <v>5</v>
      </c>
      <c r="X33" s="12" t="s">
        <v>6</v>
      </c>
      <c r="Y33" s="12" t="s">
        <v>4</v>
      </c>
      <c r="Z33" s="12"/>
    </row>
    <row r="34" spans="15:26" x14ac:dyDescent="0.25">
      <c r="O34" s="5" t="s">
        <v>28</v>
      </c>
      <c r="P34" s="15">
        <v>0.15</v>
      </c>
      <c r="Q34" s="15">
        <v>0.2</v>
      </c>
      <c r="R34" s="15">
        <v>0.65</v>
      </c>
      <c r="V34" s="5" t="s">
        <v>28</v>
      </c>
      <c r="W34" s="15">
        <v>0.7</v>
      </c>
      <c r="X34" s="15">
        <v>0.2</v>
      </c>
      <c r="Y34" s="15">
        <v>0.1</v>
      </c>
    </row>
    <row r="35" spans="15:26" x14ac:dyDescent="0.25">
      <c r="O35" s="6" t="s">
        <v>27</v>
      </c>
      <c r="V35" s="6" t="s">
        <v>27</v>
      </c>
    </row>
    <row r="36" spans="15:26" x14ac:dyDescent="0.25">
      <c r="O36" t="s">
        <v>9</v>
      </c>
      <c r="P36" s="1">
        <f>'Q1'!B14</f>
        <v>10000</v>
      </c>
      <c r="Q36" s="1">
        <f>'Q1'!C14</f>
        <v>15000</v>
      </c>
      <c r="R36" s="1">
        <f>'Q1'!D14</f>
        <v>14000</v>
      </c>
      <c r="S36" s="1"/>
      <c r="V36" t="s">
        <v>9</v>
      </c>
      <c r="W36" s="1">
        <f>'Q1'!B14</f>
        <v>10000</v>
      </c>
      <c r="X36" s="1">
        <f>'Q1'!C14</f>
        <v>15000</v>
      </c>
      <c r="Y36" s="1">
        <f>'Q1'!D14</f>
        <v>14000</v>
      </c>
      <c r="Z36" s="1"/>
    </row>
    <row r="37" spans="15:26" x14ac:dyDescent="0.25">
      <c r="O37" t="s">
        <v>10</v>
      </c>
      <c r="P37" s="1">
        <f>'Q1'!B15</f>
        <v>8000</v>
      </c>
      <c r="Q37" s="1">
        <f>'Q1'!C15</f>
        <v>18000</v>
      </c>
      <c r="R37" s="1">
        <f>'Q1'!D15</f>
        <v>12000</v>
      </c>
      <c r="S37" s="1"/>
      <c r="V37" t="s">
        <v>10</v>
      </c>
      <c r="W37" s="1">
        <f>'Q1'!B15</f>
        <v>8000</v>
      </c>
      <c r="X37" s="1">
        <f>'Q1'!C15</f>
        <v>18000</v>
      </c>
      <c r="Y37" s="1">
        <f>'Q1'!D15</f>
        <v>12000</v>
      </c>
      <c r="Z37" s="1"/>
    </row>
    <row r="38" spans="15:26" x14ac:dyDescent="0.25">
      <c r="O38" t="s">
        <v>11</v>
      </c>
      <c r="P38" s="1">
        <f>'Q1'!B16</f>
        <v>6000</v>
      </c>
      <c r="Q38" s="1">
        <f>'Q1'!C16</f>
        <v>16000</v>
      </c>
      <c r="R38" s="1">
        <f>'Q1'!D16</f>
        <v>21000</v>
      </c>
      <c r="S38" s="1"/>
      <c r="V38" t="s">
        <v>11</v>
      </c>
      <c r="W38" s="1">
        <f>'Q1'!B16</f>
        <v>6000</v>
      </c>
      <c r="X38" s="1">
        <f>'Q1'!C16</f>
        <v>16000</v>
      </c>
      <c r="Y38" s="1">
        <f>'Q1'!D16</f>
        <v>21000</v>
      </c>
      <c r="Z38" s="1"/>
    </row>
    <row r="40" spans="15:26" x14ac:dyDescent="0.25">
      <c r="O40" t="s">
        <v>29</v>
      </c>
      <c r="S40" t="s">
        <v>12</v>
      </c>
      <c r="V40" t="s">
        <v>29</v>
      </c>
      <c r="Z40" t="s">
        <v>12</v>
      </c>
    </row>
    <row r="41" spans="15:26" x14ac:dyDescent="0.25">
      <c r="O41" t="s">
        <v>9</v>
      </c>
      <c r="P41" s="1">
        <f>P36*P$34</f>
        <v>1500</v>
      </c>
      <c r="Q41" s="1">
        <f t="shared" ref="Q41:R41" si="0">Q36*Q$34</f>
        <v>3000</v>
      </c>
      <c r="R41" s="1">
        <f t="shared" si="0"/>
        <v>9100</v>
      </c>
      <c r="S41" s="1">
        <f>SUM(P41:R41)</f>
        <v>13600</v>
      </c>
      <c r="V41" t="s">
        <v>9</v>
      </c>
      <c r="W41" s="1">
        <f>W36*W$34</f>
        <v>7000</v>
      </c>
      <c r="X41" s="1">
        <f t="shared" ref="X41:Y41" si="1">X36*X$34</f>
        <v>3000</v>
      </c>
      <c r="Y41" s="1">
        <f t="shared" si="1"/>
        <v>1400</v>
      </c>
      <c r="Z41" s="1">
        <f>SUM(W41:Y41)</f>
        <v>11400</v>
      </c>
    </row>
    <row r="42" spans="15:26" x14ac:dyDescent="0.25">
      <c r="O42" t="s">
        <v>10</v>
      </c>
      <c r="P42" s="1">
        <f t="shared" ref="P42:R42" si="2">P37*P$34</f>
        <v>1200</v>
      </c>
      <c r="Q42" s="1">
        <f t="shared" si="2"/>
        <v>3600</v>
      </c>
      <c r="R42" s="1">
        <f t="shared" si="2"/>
        <v>7800</v>
      </c>
      <c r="S42" s="1">
        <f t="shared" ref="S42:S43" si="3">SUM(P42:R42)</f>
        <v>12600</v>
      </c>
      <c r="V42" t="s">
        <v>10</v>
      </c>
      <c r="W42" s="1">
        <f t="shared" ref="W42:Y42" si="4">W37*W$34</f>
        <v>5600</v>
      </c>
      <c r="X42" s="1">
        <f t="shared" si="4"/>
        <v>3600</v>
      </c>
      <c r="Y42" s="1">
        <f t="shared" si="4"/>
        <v>1200</v>
      </c>
      <c r="Z42" s="1">
        <f t="shared" ref="Z42:Z43" si="5">SUM(W42:Y42)</f>
        <v>10400</v>
      </c>
    </row>
    <row r="43" spans="15:26" x14ac:dyDescent="0.25">
      <c r="O43" t="s">
        <v>11</v>
      </c>
      <c r="P43" s="1">
        <f t="shared" ref="P43:R43" si="6">P38*P$34</f>
        <v>900</v>
      </c>
      <c r="Q43" s="1">
        <f t="shared" si="6"/>
        <v>3200</v>
      </c>
      <c r="R43" s="1">
        <f t="shared" si="6"/>
        <v>13650</v>
      </c>
      <c r="S43" s="1">
        <f t="shared" si="3"/>
        <v>17750</v>
      </c>
      <c r="V43" t="s">
        <v>11</v>
      </c>
      <c r="W43" s="1">
        <f t="shared" ref="W43:Y43" si="7">W38*W$34</f>
        <v>4200</v>
      </c>
      <c r="X43" s="1">
        <f t="shared" si="7"/>
        <v>3200</v>
      </c>
      <c r="Y43" s="1">
        <f t="shared" si="7"/>
        <v>2100</v>
      </c>
      <c r="Z43" s="1">
        <f t="shared" si="5"/>
        <v>9500</v>
      </c>
    </row>
    <row r="45" spans="15:26" x14ac:dyDescent="0.25">
      <c r="R45" s="7" t="s">
        <v>13</v>
      </c>
      <c r="S45" s="9">
        <f>MAX(S41:S43)</f>
        <v>17750</v>
      </c>
      <c r="Y45" s="7" t="s">
        <v>13</v>
      </c>
      <c r="Z45" s="9">
        <f>MAX(Z41:Z43)</f>
        <v>11400</v>
      </c>
    </row>
    <row r="47" spans="15:26" x14ac:dyDescent="0.25">
      <c r="R47" s="7" t="s">
        <v>14</v>
      </c>
      <c r="S47" s="7" t="str">
        <f>INDEX(O41:O43,MATCH(S45,S41:S43,0))</f>
        <v>C</v>
      </c>
      <c r="Y47" s="7" t="s">
        <v>14</v>
      </c>
      <c r="Z47" s="7" t="str">
        <f>INDEX(V41:V43,MATCH(Z45,Z41:Z43,0))</f>
        <v>A</v>
      </c>
    </row>
    <row r="49" spans="15:26" x14ac:dyDescent="0.25">
      <c r="O49" s="6" t="s">
        <v>17</v>
      </c>
      <c r="V49" s="6" t="s">
        <v>17</v>
      </c>
    </row>
    <row r="50" spans="15:26" x14ac:dyDescent="0.25">
      <c r="O50" t="s">
        <v>9</v>
      </c>
      <c r="P50" s="1">
        <f>'Q1'!N20</f>
        <v>0</v>
      </c>
      <c r="Q50" s="1">
        <f>'Q1'!O20</f>
        <v>3000</v>
      </c>
      <c r="R50" s="1">
        <f>'Q1'!P20</f>
        <v>7000</v>
      </c>
      <c r="V50" t="s">
        <v>9</v>
      </c>
      <c r="W50" s="1">
        <f>'Q1'!N20</f>
        <v>0</v>
      </c>
      <c r="X50" s="1">
        <f>'Q1'!O20</f>
        <v>3000</v>
      </c>
      <c r="Y50" s="1">
        <f>'Q1'!P20</f>
        <v>7000</v>
      </c>
    </row>
    <row r="51" spans="15:26" x14ac:dyDescent="0.25">
      <c r="O51" t="s">
        <v>10</v>
      </c>
      <c r="P51" s="1">
        <f>'Q1'!N21</f>
        <v>2000</v>
      </c>
      <c r="Q51" s="1">
        <f>'Q1'!O21</f>
        <v>0</v>
      </c>
      <c r="R51" s="1">
        <f>'Q1'!P21</f>
        <v>9000</v>
      </c>
      <c r="V51" t="s">
        <v>10</v>
      </c>
      <c r="W51" s="1">
        <f>'Q1'!N21</f>
        <v>2000</v>
      </c>
      <c r="X51" s="1">
        <f>'Q1'!O21</f>
        <v>0</v>
      </c>
      <c r="Y51" s="1">
        <f>'Q1'!P21</f>
        <v>9000</v>
      </c>
    </row>
    <row r="52" spans="15:26" x14ac:dyDescent="0.25">
      <c r="O52" t="s">
        <v>11</v>
      </c>
      <c r="P52" s="1">
        <f>'Q1'!N22</f>
        <v>4000</v>
      </c>
      <c r="Q52" s="1">
        <f>'Q1'!O22</f>
        <v>2000</v>
      </c>
      <c r="R52" s="1">
        <f>'Q1'!P22</f>
        <v>0</v>
      </c>
      <c r="V52" t="s">
        <v>11</v>
      </c>
      <c r="W52" s="1">
        <f>'Q1'!N22</f>
        <v>4000</v>
      </c>
      <c r="X52" s="1">
        <f>'Q1'!O22</f>
        <v>2000</v>
      </c>
      <c r="Y52" s="1">
        <f>'Q1'!P22</f>
        <v>0</v>
      </c>
    </row>
    <row r="54" spans="15:26" x14ac:dyDescent="0.25">
      <c r="O54" s="6" t="s">
        <v>15</v>
      </c>
      <c r="S54" t="s">
        <v>12</v>
      </c>
      <c r="V54" s="6" t="s">
        <v>15</v>
      </c>
      <c r="Z54" t="s">
        <v>12</v>
      </c>
    </row>
    <row r="55" spans="15:26" x14ac:dyDescent="0.25">
      <c r="O55" t="s">
        <v>9</v>
      </c>
      <c r="P55" s="1">
        <f>P50*P$34</f>
        <v>0</v>
      </c>
      <c r="Q55" s="1">
        <f t="shared" ref="Q55:R55" si="8">Q50*Q$34</f>
        <v>600</v>
      </c>
      <c r="R55" s="1">
        <f t="shared" si="8"/>
        <v>4550</v>
      </c>
      <c r="S55" s="1">
        <f>SUM(P55:R55)</f>
        <v>5150</v>
      </c>
      <c r="V55" t="s">
        <v>9</v>
      </c>
      <c r="W55" s="1">
        <f>W50*W$34</f>
        <v>0</v>
      </c>
      <c r="X55" s="1">
        <f t="shared" ref="X55:Y55" si="9">X50*X$34</f>
        <v>600</v>
      </c>
      <c r="Y55" s="1">
        <f t="shared" si="9"/>
        <v>700</v>
      </c>
      <c r="Z55" s="1">
        <f>SUM(W55:Y55)</f>
        <v>1300</v>
      </c>
    </row>
    <row r="56" spans="15:26" x14ac:dyDescent="0.25">
      <c r="O56" t="s">
        <v>10</v>
      </c>
      <c r="P56" s="1">
        <f t="shared" ref="P56:R56" si="10">P51*P$34</f>
        <v>300</v>
      </c>
      <c r="Q56" s="1">
        <f t="shared" si="10"/>
        <v>0</v>
      </c>
      <c r="R56" s="1">
        <f t="shared" si="10"/>
        <v>5850</v>
      </c>
      <c r="S56" s="1">
        <f t="shared" ref="S56:S57" si="11">SUM(P56:R56)</f>
        <v>6150</v>
      </c>
      <c r="V56" t="s">
        <v>10</v>
      </c>
      <c r="W56" s="1">
        <f t="shared" ref="W56:Y56" si="12">W51*W$34</f>
        <v>1400</v>
      </c>
      <c r="X56" s="1">
        <f t="shared" si="12"/>
        <v>0</v>
      </c>
      <c r="Y56" s="1">
        <f t="shared" si="12"/>
        <v>900</v>
      </c>
      <c r="Z56" s="1">
        <f t="shared" ref="Z56:Z57" si="13">SUM(W56:Y56)</f>
        <v>2300</v>
      </c>
    </row>
    <row r="57" spans="15:26" x14ac:dyDescent="0.25">
      <c r="O57" t="s">
        <v>11</v>
      </c>
      <c r="P57" s="1">
        <f t="shared" ref="P57:R57" si="14">P52*P$34</f>
        <v>600</v>
      </c>
      <c r="Q57" s="1">
        <f t="shared" si="14"/>
        <v>400</v>
      </c>
      <c r="R57" s="1">
        <f t="shared" si="14"/>
        <v>0</v>
      </c>
      <c r="S57" s="1">
        <f t="shared" si="11"/>
        <v>1000</v>
      </c>
      <c r="V57" t="s">
        <v>11</v>
      </c>
      <c r="W57" s="1">
        <f t="shared" ref="W57:Y57" si="15">W52*W$34</f>
        <v>2800</v>
      </c>
      <c r="X57" s="1">
        <f t="shared" si="15"/>
        <v>400</v>
      </c>
      <c r="Y57" s="1">
        <f t="shared" si="15"/>
        <v>0</v>
      </c>
      <c r="Z57" s="1">
        <f t="shared" si="13"/>
        <v>3200</v>
      </c>
    </row>
    <row r="58" spans="15:26" x14ac:dyDescent="0.25">
      <c r="O58" s="1"/>
      <c r="P58" s="1"/>
      <c r="Q58" s="1"/>
      <c r="S58" s="1"/>
      <c r="V58" s="1"/>
      <c r="W58" s="1"/>
      <c r="X58" s="1"/>
      <c r="Z58" s="1"/>
    </row>
    <row r="59" spans="15:26" x14ac:dyDescent="0.25">
      <c r="O59" s="1"/>
      <c r="P59" s="1"/>
      <c r="R59" s="7" t="s">
        <v>18</v>
      </c>
      <c r="S59" s="9">
        <f>MIN(S55:S57)</f>
        <v>1000</v>
      </c>
      <c r="V59" s="1"/>
      <c r="W59" s="1"/>
      <c r="Y59" s="7" t="s">
        <v>18</v>
      </c>
      <c r="Z59" s="9">
        <f>MIN(Z55:Z57)</f>
        <v>1300</v>
      </c>
    </row>
    <row r="60" spans="15:26" x14ac:dyDescent="0.25">
      <c r="O60" s="1"/>
      <c r="P60" s="1"/>
      <c r="Q60" s="1"/>
      <c r="V60" s="1"/>
      <c r="W60" s="1"/>
      <c r="X60" s="1"/>
    </row>
    <row r="61" spans="15:26" x14ac:dyDescent="0.25">
      <c r="R61" s="7" t="s">
        <v>14</v>
      </c>
      <c r="S61" s="7" t="str">
        <f>INDEX(O55:O57,MATCH(S59,S55:S57,0))</f>
        <v>C</v>
      </c>
      <c r="Y61" s="7" t="s">
        <v>14</v>
      </c>
      <c r="Z61" s="7" t="str">
        <f>INDEX(V55:V57,MATCH(Z59,Z55:Z57,0))</f>
        <v>A</v>
      </c>
    </row>
    <row r="64" spans="15:26" x14ac:dyDescent="0.25">
      <c r="O64" s="16" t="s">
        <v>31</v>
      </c>
      <c r="P64" s="18"/>
      <c r="Q64" s="18"/>
      <c r="R64" s="18"/>
    </row>
    <row r="66" spans="15:18" x14ac:dyDescent="0.25">
      <c r="Q66" s="6" t="s">
        <v>23</v>
      </c>
      <c r="R66" s="6" t="s">
        <v>24</v>
      </c>
    </row>
    <row r="67" spans="15:18" x14ac:dyDescent="0.25">
      <c r="O67" t="s">
        <v>32</v>
      </c>
      <c r="Q67" s="14">
        <f>P25</f>
        <v>14000</v>
      </c>
      <c r="R67" s="14">
        <f>P26</f>
        <v>2000</v>
      </c>
    </row>
    <row r="68" spans="15:18" x14ac:dyDescent="0.25">
      <c r="O68" t="s">
        <v>33</v>
      </c>
      <c r="Q68" s="1">
        <f>Q70+Q71</f>
        <v>14892.5</v>
      </c>
      <c r="R68" s="1">
        <f>R70+R71</f>
        <v>1135</v>
      </c>
    </row>
    <row r="70" spans="15:18" x14ac:dyDescent="0.25">
      <c r="O70" s="17" t="s">
        <v>34</v>
      </c>
      <c r="P70" s="15">
        <v>0.55000000000000004</v>
      </c>
      <c r="Q70" s="1">
        <f>P70*S45</f>
        <v>9762.5</v>
      </c>
      <c r="R70" s="1">
        <f>P70*S59</f>
        <v>550</v>
      </c>
    </row>
    <row r="71" spans="15:18" x14ac:dyDescent="0.25">
      <c r="O71" s="17" t="s">
        <v>35</v>
      </c>
      <c r="P71" s="15">
        <f>1-P70</f>
        <v>0.44999999999999996</v>
      </c>
      <c r="Q71" s="1">
        <f>P71*Z45</f>
        <v>5129.9999999999991</v>
      </c>
      <c r="R71" s="1">
        <f>P71*Z59</f>
        <v>584.99999999999989</v>
      </c>
    </row>
    <row r="73" spans="15:18" x14ac:dyDescent="0.25">
      <c r="O73" t="s">
        <v>36</v>
      </c>
      <c r="P73" s="1">
        <v>1000</v>
      </c>
    </row>
    <row r="74" spans="15:18" x14ac:dyDescent="0.25">
      <c r="O74" s="7" t="s">
        <v>37</v>
      </c>
      <c r="Q74" s="14">
        <f>Q68-P73</f>
        <v>13892.5</v>
      </c>
    </row>
    <row r="75" spans="15:18" x14ac:dyDescent="0.25">
      <c r="O75" s="7" t="s">
        <v>38</v>
      </c>
      <c r="R75" s="14">
        <f>R68+P73</f>
        <v>2135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Dimitris</dc:creator>
  <cp:lastModifiedBy>Dimitris</cp:lastModifiedBy>
  <dcterms:created xsi:type="dcterms:W3CDTF">2014-02-25T19:38:15Z</dcterms:created>
  <dcterms:modified xsi:type="dcterms:W3CDTF">2014-02-26T20:40:54Z</dcterms:modified>
</cp:coreProperties>
</file>