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Cerveza Fina" sheetId="1" r:id="rId1"/>
  </sheets>
  <externalReferences>
    <externalReference r:id="rId2"/>
  </externalReferences>
  <definedNames>
    <definedName name="AU">'Cerveza Fina'!$AI$51</definedName>
    <definedName name="Const_NS">'Cerveza Fina'!$U$46</definedName>
    <definedName name="Const_S">'Cerveza Fina'!$AI$46</definedName>
    <definedName name="SP">'Cerveza Fina'!$AI$49</definedName>
    <definedName name="SU">'Cerveza Fina'!$AI$50</definedName>
    <definedName name="t_NS">'Cerveza Fina'!$U$47</definedName>
    <definedName name="t_S">'Cerveza Fina'!$AI$47</definedName>
    <definedName name="W">'Cerveza Fina'!$AI$48</definedName>
  </definedNames>
  <calcPr calcId="145621"/>
</workbook>
</file>

<file path=xl/calcChain.xml><?xml version="1.0" encoding="utf-8"?>
<calcChain xmlns="http://schemas.openxmlformats.org/spreadsheetml/2006/main">
  <c r="AM61" i="1" l="1"/>
  <c r="AM60" i="1"/>
  <c r="AM59" i="1"/>
  <c r="AM58" i="1"/>
  <c r="Y57" i="1"/>
  <c r="Y56" i="1"/>
  <c r="Y55" i="1"/>
  <c r="Y54" i="1"/>
  <c r="Y21" i="1"/>
  <c r="X21" i="1"/>
  <c r="W21" i="1"/>
  <c r="V21" i="1"/>
  <c r="T21" i="1"/>
  <c r="Y20" i="1"/>
  <c r="X20" i="1"/>
  <c r="W20" i="1"/>
  <c r="V20" i="1"/>
  <c r="T20" i="1"/>
  <c r="Y19" i="1"/>
  <c r="X19" i="1"/>
  <c r="W19" i="1"/>
  <c r="V19" i="1"/>
  <c r="T19" i="1"/>
  <c r="Y18" i="1"/>
  <c r="X18" i="1"/>
  <c r="W18" i="1"/>
  <c r="V18" i="1"/>
  <c r="T18" i="1"/>
  <c r="Y17" i="1"/>
  <c r="X17" i="1"/>
  <c r="W17" i="1"/>
  <c r="V17" i="1"/>
  <c r="T17" i="1"/>
  <c r="Y16" i="1"/>
  <c r="X16" i="1"/>
  <c r="W16" i="1"/>
  <c r="V16" i="1"/>
  <c r="T16" i="1"/>
  <c r="AG15" i="1"/>
  <c r="Y15" i="1"/>
  <c r="X15" i="1"/>
  <c r="W15" i="1"/>
  <c r="V15" i="1"/>
  <c r="T15" i="1"/>
  <c r="AG14" i="1"/>
  <c r="Y14" i="1"/>
  <c r="X14" i="1"/>
  <c r="W14" i="1"/>
  <c r="V14" i="1"/>
  <c r="T14" i="1"/>
  <c r="AG13" i="1"/>
  <c r="Y13" i="1"/>
  <c r="X13" i="1"/>
  <c r="W13" i="1"/>
  <c r="V13" i="1"/>
  <c r="T13" i="1"/>
  <c r="AG12" i="1"/>
  <c r="Y12" i="1"/>
  <c r="X12" i="1"/>
  <c r="W12" i="1"/>
  <c r="V12" i="1"/>
  <c r="T12" i="1"/>
  <c r="Y11" i="1"/>
  <c r="X11" i="1"/>
  <c r="W11" i="1"/>
  <c r="V11" i="1"/>
  <c r="T11" i="1"/>
  <c r="Y10" i="1"/>
  <c r="X10" i="1"/>
  <c r="W10" i="1"/>
  <c r="V10" i="1"/>
  <c r="T10" i="1"/>
  <c r="Y9" i="1"/>
  <c r="X9" i="1"/>
  <c r="W9" i="1"/>
  <c r="V9" i="1"/>
  <c r="T9" i="1"/>
  <c r="Y8" i="1"/>
  <c r="X8" i="1"/>
  <c r="W8" i="1"/>
  <c r="V8" i="1"/>
  <c r="T8" i="1"/>
  <c r="Y7" i="1"/>
  <c r="X7" i="1"/>
  <c r="W7" i="1"/>
  <c r="V7" i="1"/>
  <c r="T7" i="1"/>
  <c r="AG6" i="1"/>
  <c r="Y6" i="1"/>
  <c r="X6" i="1"/>
  <c r="W6" i="1"/>
  <c r="V6" i="1"/>
  <c r="T6" i="1"/>
  <c r="AG5" i="1"/>
  <c r="Y5" i="1"/>
  <c r="X5" i="1"/>
  <c r="W5" i="1"/>
  <c r="V5" i="1"/>
  <c r="T5" i="1"/>
  <c r="AG4" i="1"/>
  <c r="Y4" i="1"/>
  <c r="X4" i="1"/>
  <c r="W4" i="1"/>
  <c r="V4" i="1"/>
  <c r="T4" i="1"/>
  <c r="AG3" i="1"/>
  <c r="Y3" i="1"/>
  <c r="X3" i="1"/>
  <c r="W3" i="1"/>
  <c r="V3" i="1"/>
  <c r="T3" i="1"/>
  <c r="Y2" i="1"/>
  <c r="X2" i="1"/>
  <c r="W2" i="1"/>
  <c r="V2" i="1"/>
  <c r="T2" i="1"/>
</calcChain>
</file>

<file path=xl/comments1.xml><?xml version="1.0" encoding="utf-8"?>
<comments xmlns="http://schemas.openxmlformats.org/spreadsheetml/2006/main">
  <authors>
    <author>Dimitris</author>
  </authors>
  <commentList>
    <comment ref="AB10" authorId="0">
      <text>
        <r>
          <rPr>
            <b/>
            <sz val="9"/>
            <color indexed="81"/>
            <rFont val="Tahoma"/>
            <family val="2"/>
          </rPr>
          <t>Dimitris:</t>
        </r>
        <r>
          <rPr>
            <sz val="9"/>
            <color indexed="81"/>
            <rFont val="Tahoma"/>
            <family val="2"/>
          </rPr>
          <t xml:space="preserve">
More accurate predictions!</t>
        </r>
      </text>
    </comment>
    <comment ref="U35" authorId="0">
      <text>
        <r>
          <rPr>
            <b/>
            <sz val="9"/>
            <color indexed="81"/>
            <rFont val="Tahoma"/>
            <family val="2"/>
          </rPr>
          <t>Dimitris:</t>
        </r>
        <r>
          <rPr>
            <sz val="9"/>
            <color indexed="81"/>
            <rFont val="Tahoma"/>
            <family val="2"/>
          </rPr>
          <t xml:space="preserve">
Low explanatory power</t>
        </r>
      </text>
    </comment>
    <comment ref="AI35" authorId="0">
      <text>
        <r>
          <rPr>
            <b/>
            <sz val="9"/>
            <color indexed="81"/>
            <rFont val="Tahoma"/>
            <family val="2"/>
          </rPr>
          <t>Dimitris:</t>
        </r>
        <r>
          <rPr>
            <sz val="9"/>
            <color indexed="81"/>
            <rFont val="Tahoma"/>
            <family val="2"/>
          </rPr>
          <t xml:space="preserve">
Much higher explanatory power</t>
        </r>
      </text>
    </comment>
    <comment ref="AL45" authorId="0">
      <text>
        <r>
          <rPr>
            <b/>
            <sz val="9"/>
            <color indexed="81"/>
            <rFont val="Tahoma"/>
            <family val="2"/>
          </rPr>
          <t>Dimitris:</t>
        </r>
        <r>
          <rPr>
            <sz val="9"/>
            <color indexed="81"/>
            <rFont val="Tahoma"/>
            <family val="2"/>
          </rPr>
          <t xml:space="preserve">
All variables are statistically significant.</t>
        </r>
      </text>
    </comment>
    <comment ref="X47" authorId="0">
      <text>
        <r>
          <rPr>
            <b/>
            <sz val="9"/>
            <color indexed="81"/>
            <rFont val="Tahoma"/>
            <family val="2"/>
          </rPr>
          <t>Dimitris:</t>
        </r>
        <r>
          <rPr>
            <sz val="9"/>
            <color indexed="81"/>
            <rFont val="Tahoma"/>
            <family val="2"/>
          </rPr>
          <t xml:space="preserve">
Time is statistically significant</t>
        </r>
      </text>
    </comment>
    <comment ref="Y53" authorId="0">
      <text>
        <r>
          <rPr>
            <b/>
            <sz val="9"/>
            <color indexed="81"/>
            <rFont val="Tahoma"/>
            <family val="2"/>
          </rPr>
          <t>Dimitris:</t>
        </r>
        <r>
          <rPr>
            <sz val="9"/>
            <color indexed="81"/>
            <rFont val="Tahoma"/>
            <family val="2"/>
          </rPr>
          <t xml:space="preserve">
Clear pattern - Lowest in Winter then increasing, peaks at Summer. Need to incorporate seasonality.</t>
        </r>
      </text>
    </comment>
    <comment ref="AM57" authorId="0">
      <text>
        <r>
          <rPr>
            <b/>
            <sz val="9"/>
            <color indexed="81"/>
            <rFont val="Tahoma"/>
            <family val="2"/>
          </rPr>
          <t>Dimitris:</t>
        </r>
        <r>
          <rPr>
            <sz val="9"/>
            <color indexed="81"/>
            <rFont val="Tahoma"/>
            <family val="2"/>
          </rPr>
          <t xml:space="preserve">
Pattern disappears!</t>
        </r>
      </text>
    </comment>
  </commentList>
</comments>
</file>

<file path=xl/sharedStrings.xml><?xml version="1.0" encoding="utf-8"?>
<sst xmlns="http://schemas.openxmlformats.org/spreadsheetml/2006/main" count="117" uniqueCount="43">
  <si>
    <t>Year</t>
  </si>
  <si>
    <t>Season</t>
  </si>
  <si>
    <t>Sales</t>
  </si>
  <si>
    <t>t</t>
  </si>
  <si>
    <t>W</t>
  </si>
  <si>
    <t>SP</t>
  </si>
  <si>
    <t>SU</t>
  </si>
  <si>
    <t>AU</t>
  </si>
  <si>
    <t>Forecasts - simple model, no seasonality</t>
  </si>
  <si>
    <t>Win</t>
  </si>
  <si>
    <t>Spr</t>
  </si>
  <si>
    <t>Sum</t>
  </si>
  <si>
    <t>Aut</t>
  </si>
  <si>
    <t>Forecasts - model with seasonality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</si>
  <si>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</si>
  <si>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</si>
  <si>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</si>
  <si>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</si>
  <si>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</si>
  <si>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</si>
  <si>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</si>
  <si>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</si>
  <si>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</si>
  <si>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</si>
  <si>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</si>
  <si>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</si>
  <si>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</si>
  <si>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</si>
  <si>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</si>
  <si>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</si>
  <si>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</si>
  <si>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</si>
  <si>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</si>
  <si>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</si>
  <si>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</si>
  <si>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</si>
  <si>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</si>
  <si>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</si>
  <si>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RESIDUAL OUTPUT</t>
  </si>
  <si>
    <t>Observation</t>
  </si>
  <si>
    <t>Predicted Sales</t>
  </si>
  <si>
    <t>Residuals</t>
  </si>
  <si>
    <t>Sum of residuals by season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</si>
</sst>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0.0%"/>
    <numFmt numFmtId="166" formatCode="_-* #,##0.0000_-;\-* #,##0.00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/>
    <xf numFmtId="1" fontId="0" fillId="0" borderId="0" xfId="0" applyNumberFormat="1"/>
    <xf numFmtId="164" fontId="0" fillId="0" borderId="0" xfId="0" applyNumberFormat="1"/>
    <xf numFmtId="0" fontId="3" fillId="0" borderId="1" xfId="0" applyFont="1" applyFill="1" applyBorder="1" applyAlignment="1">
      <alignment horizontal="centerContinuous"/>
    </xf>
    <xf numFmtId="2" fontId="0" fillId="0" borderId="0" xfId="0" applyNumberFormat="1"/>
    <xf numFmtId="0" fontId="0" fillId="0" borderId="0" xfId="0" applyFill="1" applyBorder="1" applyAlignment="1"/>
    <xf numFmtId="165" fontId="2" fillId="0" borderId="0" xfId="2" applyNumberFormat="1" applyFont="1" applyFill="1" applyBorder="1" applyAlignment="1"/>
    <xf numFmtId="0" fontId="0" fillId="0" borderId="2" xfId="0" applyFill="1" applyBorder="1" applyAlignment="1"/>
    <xf numFmtId="0" fontId="3" fillId="0" borderId="1" xfId="0" applyFont="1" applyFill="1" applyBorder="1" applyAlignment="1">
      <alignment horizontal="center"/>
    </xf>
    <xf numFmtId="10" fontId="2" fillId="0" borderId="0" xfId="2" applyNumberFormat="1" applyFont="1" applyFill="1" applyBorder="1" applyAlignment="1"/>
    <xf numFmtId="10" fontId="2" fillId="0" borderId="2" xfId="2" applyNumberFormat="1" applyFont="1" applyFill="1" applyBorder="1" applyAlignment="1"/>
    <xf numFmtId="0" fontId="4" fillId="0" borderId="0" xfId="0" applyFont="1" applyFill="1" applyBorder="1" applyAlignment="1">
      <alignment horizontal="center"/>
    </xf>
    <xf numFmtId="166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Cerveza Fina Sales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6.3808050779366868E-2"/>
                  <c:y val="-0.18825937715708435"/>
                </c:manualLayout>
              </c:layout>
              <c:numFmt formatCode="General" sourceLinked="0"/>
            </c:trendlineLbl>
          </c:trendline>
          <c:cat>
            <c:strRef>
              <c:f>'Cerveza Fina'!$B$2:$B$21</c:f>
              <c:strCache>
                <c:ptCount val="20"/>
                <c:pt idx="0">
                  <c:v>Win</c:v>
                </c:pt>
                <c:pt idx="1">
                  <c:v>Spr</c:v>
                </c:pt>
                <c:pt idx="2">
                  <c:v>Sum</c:v>
                </c:pt>
                <c:pt idx="3">
                  <c:v>Aut</c:v>
                </c:pt>
                <c:pt idx="4">
                  <c:v>Win</c:v>
                </c:pt>
                <c:pt idx="5">
                  <c:v>Spr</c:v>
                </c:pt>
                <c:pt idx="6">
                  <c:v>Sum</c:v>
                </c:pt>
                <c:pt idx="7">
                  <c:v>Aut</c:v>
                </c:pt>
                <c:pt idx="8">
                  <c:v>Win</c:v>
                </c:pt>
                <c:pt idx="9">
                  <c:v>Spr</c:v>
                </c:pt>
                <c:pt idx="10">
                  <c:v>Sum</c:v>
                </c:pt>
                <c:pt idx="11">
                  <c:v>Aut</c:v>
                </c:pt>
                <c:pt idx="12">
                  <c:v>Win</c:v>
                </c:pt>
                <c:pt idx="13">
                  <c:v>Spr</c:v>
                </c:pt>
                <c:pt idx="14">
                  <c:v>Sum</c:v>
                </c:pt>
                <c:pt idx="15">
                  <c:v>Aut</c:v>
                </c:pt>
                <c:pt idx="16">
                  <c:v>Win</c:v>
                </c:pt>
                <c:pt idx="17">
                  <c:v>Spr</c:v>
                </c:pt>
                <c:pt idx="18">
                  <c:v>Sum</c:v>
                </c:pt>
                <c:pt idx="19">
                  <c:v>Aut</c:v>
                </c:pt>
              </c:strCache>
            </c:strRef>
          </c:cat>
          <c:val>
            <c:numRef>
              <c:f>'[1]Cerveza Fina'!$C$2:$C$21</c:f>
              <c:numCache>
                <c:formatCode>General</c:formatCode>
                <c:ptCount val="20"/>
                <c:pt idx="0">
                  <c:v>127.44266344554489</c:v>
                </c:pt>
                <c:pt idx="1">
                  <c:v>173.7244032116665</c:v>
                </c:pt>
                <c:pt idx="2">
                  <c:v>293.08471361350269</c:v>
                </c:pt>
                <c:pt idx="3">
                  <c:v>205.09630734897743</c:v>
                </c:pt>
                <c:pt idx="4">
                  <c:v>119.1311206148368</c:v>
                </c:pt>
                <c:pt idx="5">
                  <c:v>196.30438750960411</c:v>
                </c:pt>
                <c:pt idx="6">
                  <c:v>309.22491426804822</c:v>
                </c:pt>
                <c:pt idx="7">
                  <c:v>275.56254952871268</c:v>
                </c:pt>
                <c:pt idx="8">
                  <c:v>158.82170500501181</c:v>
                </c:pt>
                <c:pt idx="9">
                  <c:v>230.25781964300023</c:v>
                </c:pt>
                <c:pt idx="10">
                  <c:v>411.25722015523939</c:v>
                </c:pt>
                <c:pt idx="11">
                  <c:v>279.31111955969294</c:v>
                </c:pt>
                <c:pt idx="12">
                  <c:v>149.12602994499656</c:v>
                </c:pt>
                <c:pt idx="13">
                  <c:v>213.66181280682309</c:v>
                </c:pt>
                <c:pt idx="14">
                  <c:v>333.90006639496642</c:v>
                </c:pt>
                <c:pt idx="15">
                  <c:v>319.21140641027125</c:v>
                </c:pt>
                <c:pt idx="16">
                  <c:v>171.84413440217898</c:v>
                </c:pt>
                <c:pt idx="17">
                  <c:v>257.17957453641054</c:v>
                </c:pt>
                <c:pt idx="18">
                  <c:v>421.65197595451286</c:v>
                </c:pt>
                <c:pt idx="19">
                  <c:v>335.64268798390304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49868032"/>
        <c:axId val="218063424"/>
      </c:lineChart>
      <c:catAx>
        <c:axId val="149868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Time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8063424"/>
        <c:crosses val="autoZero"/>
        <c:auto val="1"/>
        <c:lblAlgn val="ctr"/>
        <c:lblOffset val="100"/>
        <c:noMultiLvlLbl val="0"/>
      </c:catAx>
      <c:valAx>
        <c:axId val="218063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Sales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49868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Sales forecast, simple model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'[1]Cerveza Fina'!$AG$2</c:f>
              <c:strCache>
                <c:ptCount val="1"/>
                <c:pt idx="0">
                  <c:v>Sales</c:v>
                </c:pt>
              </c:strCache>
            </c:strRef>
          </c:tx>
          <c:marker>
            <c:symbol val="none"/>
          </c:marker>
          <c:cat>
            <c:strRef>
              <c:f>'[1]Cerveza Fina'!$AC$2:$AF$2</c:f>
              <c:strCache>
                <c:ptCount val="4"/>
                <c:pt idx="0">
                  <c:v>W</c:v>
                </c:pt>
                <c:pt idx="1">
                  <c:v>SP</c:v>
                </c:pt>
                <c:pt idx="2">
                  <c:v>SU</c:v>
                </c:pt>
                <c:pt idx="3">
                  <c:v>AU</c:v>
                </c:pt>
              </c:strCache>
            </c:strRef>
          </c:cat>
          <c:val>
            <c:numRef>
              <c:f>'[1]Cerveza Fina'!$AG$3:$AG$6</c:f>
              <c:numCache>
                <c:formatCode>General</c:formatCode>
                <c:ptCount val="4"/>
                <c:pt idx="0">
                  <c:v>327.07421054957604</c:v>
                </c:pt>
                <c:pt idx="1">
                  <c:v>334.50300863840278</c:v>
                </c:pt>
                <c:pt idx="2">
                  <c:v>341.93180672722951</c:v>
                </c:pt>
                <c:pt idx="3">
                  <c:v>349.36060481605631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65984"/>
        <c:axId val="218065152"/>
      </c:lineChart>
      <c:catAx>
        <c:axId val="149865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8065152"/>
        <c:crosses val="autoZero"/>
        <c:auto val="1"/>
        <c:lblAlgn val="ctr"/>
        <c:lblOffset val="100"/>
        <c:noMultiLvlLbl val="0"/>
      </c:catAx>
      <c:valAx>
        <c:axId val="218065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9865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Sales forecast, model with seasonality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'[1]Cerveza Fina'!$AB$10</c:f>
              <c:strCache>
                <c:ptCount val="1"/>
                <c:pt idx="0">
                  <c:v>Forecasts - model with seasonality</c:v>
                </c:pt>
              </c:strCache>
            </c:strRef>
          </c:tx>
          <c:marker>
            <c:symbol val="none"/>
          </c:marker>
          <c:cat>
            <c:strRef>
              <c:f>'[1]Cerveza Fina'!$AC$2:$AF$2</c:f>
              <c:strCache>
                <c:ptCount val="4"/>
                <c:pt idx="0">
                  <c:v>W</c:v>
                </c:pt>
                <c:pt idx="1">
                  <c:v>SP</c:v>
                </c:pt>
                <c:pt idx="2">
                  <c:v>SU</c:v>
                </c:pt>
                <c:pt idx="3">
                  <c:v>AU</c:v>
                </c:pt>
              </c:strCache>
            </c:strRef>
          </c:cat>
          <c:val>
            <c:numRef>
              <c:f>'[1]Cerveza Fina'!$AG$12:$AG$15</c:f>
              <c:numCache>
                <c:formatCode>General</c:formatCode>
                <c:ptCount val="4"/>
                <c:pt idx="0">
                  <c:v>211.99439924379999</c:v>
                </c:pt>
                <c:pt idx="1">
                  <c:v>280.94686810278705</c:v>
                </c:pt>
                <c:pt idx="2">
                  <c:v>420.54504663854016</c:v>
                </c:pt>
                <c:pt idx="3">
                  <c:v>349.68608272759769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'[1]Cerveza Fina'!$AB$1</c:f>
              <c:strCache>
                <c:ptCount val="1"/>
                <c:pt idx="0">
                  <c:v>Forecasts - simple model, no seasonality</c:v>
                </c:pt>
              </c:strCache>
            </c:strRef>
          </c:tx>
          <c:marker>
            <c:symbol val="none"/>
          </c:marker>
          <c:val>
            <c:numRef>
              <c:f>'[1]Cerveza Fina'!$AG$3:$AG$6</c:f>
              <c:numCache>
                <c:formatCode>General</c:formatCode>
                <c:ptCount val="4"/>
                <c:pt idx="0">
                  <c:v>327.07421054957604</c:v>
                </c:pt>
                <c:pt idx="1">
                  <c:v>334.50300863840278</c:v>
                </c:pt>
                <c:pt idx="2">
                  <c:v>341.93180672722951</c:v>
                </c:pt>
                <c:pt idx="3">
                  <c:v>349.36060481605631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23648"/>
        <c:axId val="218066880"/>
      </c:lineChart>
      <c:catAx>
        <c:axId val="208923648"/>
        <c:scaling>
          <c:orientation val="minMax"/>
        </c:scaling>
        <c:delete val="0"/>
        <c:axPos val="b"/>
        <c:majorTickMark val="none"/>
        <c:minorTickMark val="none"/>
        <c:tickLblPos val="nextTo"/>
        <c:crossAx val="218066880"/>
        <c:crosses val="autoZero"/>
        <c:auto val="1"/>
        <c:lblAlgn val="ctr"/>
        <c:lblOffset val="100"/>
        <c:noMultiLvlLbl val="0"/>
      </c:catAx>
      <c:valAx>
        <c:axId val="218066880"/>
        <c:scaling>
          <c:orientation val="minMax"/>
          <c:min val="1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89236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0</xdr:row>
      <xdr:rowOff>166685</xdr:rowOff>
    </xdr:from>
    <xdr:to>
      <xdr:col>16</xdr:col>
      <xdr:colOff>466725</xdr:colOff>
      <xdr:row>24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85725</xdr:colOff>
      <xdr:row>0</xdr:row>
      <xdr:rowOff>9525</xdr:rowOff>
    </xdr:from>
    <xdr:to>
      <xdr:col>42</xdr:col>
      <xdr:colOff>390525</xdr:colOff>
      <xdr:row>14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285750</xdr:colOff>
      <xdr:row>0</xdr:row>
      <xdr:rowOff>66675</xdr:rowOff>
    </xdr:from>
    <xdr:to>
      <xdr:col>50</xdr:col>
      <xdr:colOff>9525</xdr:colOff>
      <xdr:row>17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eek%209_Cerveza%20Fi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nershop plc"/>
      <sheetName val="Cerveza Fina"/>
    </sheetNames>
    <sheetDataSet>
      <sheetData sheetId="0"/>
      <sheetData sheetId="1">
        <row r="1">
          <cell r="AB1" t="str">
            <v>Forecasts - simple model, no seasonality</v>
          </cell>
        </row>
        <row r="2">
          <cell r="A2">
            <v>1</v>
          </cell>
          <cell r="B2" t="str">
            <v>Win</v>
          </cell>
          <cell r="C2">
            <v>127.44266344554489</v>
          </cell>
          <cell r="AC2" t="str">
            <v>W</v>
          </cell>
          <cell r="AD2" t="str">
            <v>SP</v>
          </cell>
          <cell r="AE2" t="str">
            <v>SU</v>
          </cell>
          <cell r="AF2" t="str">
            <v>AU</v>
          </cell>
          <cell r="AG2" t="str">
            <v>Sales</v>
          </cell>
        </row>
        <row r="3">
          <cell r="A3">
            <v>1</v>
          </cell>
          <cell r="B3" t="str">
            <v>Spr</v>
          </cell>
          <cell r="C3">
            <v>173.7244032116665</v>
          </cell>
          <cell r="AG3">
            <v>327.07421054957604</v>
          </cell>
        </row>
        <row r="4">
          <cell r="A4">
            <v>1</v>
          </cell>
          <cell r="B4" t="str">
            <v>Sum</v>
          </cell>
          <cell r="C4">
            <v>293.08471361350269</v>
          </cell>
          <cell r="AG4">
            <v>334.50300863840278</v>
          </cell>
        </row>
        <row r="5">
          <cell r="A5">
            <v>1</v>
          </cell>
          <cell r="B5" t="str">
            <v>Aut</v>
          </cell>
          <cell r="C5">
            <v>205.09630734897743</v>
          </cell>
          <cell r="AG5">
            <v>341.93180672722951</v>
          </cell>
        </row>
        <row r="6">
          <cell r="A6">
            <v>2</v>
          </cell>
          <cell r="B6" t="str">
            <v>Win</v>
          </cell>
          <cell r="C6">
            <v>119.1311206148368</v>
          </cell>
          <cell r="AG6">
            <v>349.36060481605631</v>
          </cell>
        </row>
        <row r="7">
          <cell r="A7">
            <v>2</v>
          </cell>
          <cell r="B7" t="str">
            <v>Spr</v>
          </cell>
          <cell r="C7">
            <v>196.30438750960411</v>
          </cell>
        </row>
        <row r="8">
          <cell r="A8">
            <v>2</v>
          </cell>
          <cell r="B8" t="str">
            <v>Sum</v>
          </cell>
          <cell r="C8">
            <v>309.22491426804822</v>
          </cell>
        </row>
        <row r="9">
          <cell r="A9">
            <v>2</v>
          </cell>
          <cell r="B9" t="str">
            <v>Aut</v>
          </cell>
          <cell r="C9">
            <v>275.56254952871268</v>
          </cell>
        </row>
        <row r="10">
          <cell r="A10">
            <v>3</v>
          </cell>
          <cell r="B10" t="str">
            <v>Win</v>
          </cell>
          <cell r="C10">
            <v>158.82170500501181</v>
          </cell>
          <cell r="AB10" t="str">
            <v>Forecasts - model with seasonality</v>
          </cell>
        </row>
        <row r="11">
          <cell r="A11">
            <v>3</v>
          </cell>
          <cell r="B11" t="str">
            <v>Spr</v>
          </cell>
          <cell r="C11">
            <v>230.25781964300023</v>
          </cell>
        </row>
        <row r="12">
          <cell r="A12">
            <v>3</v>
          </cell>
          <cell r="B12" t="str">
            <v>Sum</v>
          </cell>
          <cell r="C12">
            <v>411.25722015523939</v>
          </cell>
          <cell r="AG12">
            <v>211.99439924379999</v>
          </cell>
        </row>
        <row r="13">
          <cell r="A13">
            <v>3</v>
          </cell>
          <cell r="B13" t="str">
            <v>Aut</v>
          </cell>
          <cell r="C13">
            <v>279.31111955969294</v>
          </cell>
          <cell r="AG13">
            <v>280.94686810278705</v>
          </cell>
        </row>
        <row r="14">
          <cell r="A14">
            <v>4</v>
          </cell>
          <cell r="B14" t="str">
            <v>Win</v>
          </cell>
          <cell r="C14">
            <v>149.12602994499656</v>
          </cell>
          <cell r="AG14">
            <v>420.54504663854016</v>
          </cell>
        </row>
        <row r="15">
          <cell r="A15">
            <v>4</v>
          </cell>
          <cell r="B15" t="str">
            <v>Spr</v>
          </cell>
          <cell r="C15">
            <v>213.66181280682309</v>
          </cell>
          <cell r="AG15">
            <v>349.68608272759769</v>
          </cell>
        </row>
        <row r="16">
          <cell r="A16">
            <v>4</v>
          </cell>
          <cell r="B16" t="str">
            <v>Sum</v>
          </cell>
          <cell r="C16">
            <v>333.90006639496642</v>
          </cell>
        </row>
        <row r="17">
          <cell r="A17">
            <v>4</v>
          </cell>
          <cell r="B17" t="str">
            <v>Aut</v>
          </cell>
          <cell r="C17">
            <v>319.21140641027125</v>
          </cell>
        </row>
        <row r="18">
          <cell r="A18">
            <v>5</v>
          </cell>
          <cell r="B18" t="str">
            <v>Win</v>
          </cell>
          <cell r="C18">
            <v>171.84413440217898</v>
          </cell>
        </row>
        <row r="19">
          <cell r="A19">
            <v>5</v>
          </cell>
          <cell r="B19" t="str">
            <v>Spr</v>
          </cell>
          <cell r="C19">
            <v>257.17957453641054</v>
          </cell>
        </row>
        <row r="20">
          <cell r="A20">
            <v>5</v>
          </cell>
          <cell r="B20" t="str">
            <v>Sum</v>
          </cell>
          <cell r="C20">
            <v>421.65197595451286</v>
          </cell>
        </row>
        <row r="21">
          <cell r="A21">
            <v>5</v>
          </cell>
          <cell r="B21" t="str">
            <v>Aut</v>
          </cell>
          <cell r="C21">
            <v>335.64268798390304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3" displayName="Table3" ref="A1:C21" totalsRowShown="0">
  <autoFilter ref="A1:C21"/>
  <tableColumns count="3">
    <tableColumn id="1" name="Year"/>
    <tableColumn id="2" name="Season"/>
    <tableColumn id="3" name="Sal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77"/>
  <sheetViews>
    <sheetView tabSelected="1" workbookViewId="0">
      <selection activeCell="AK27" sqref="AK27"/>
    </sheetView>
  </sheetViews>
  <sheetFormatPr defaultRowHeight="15" x14ac:dyDescent="0.25"/>
  <cols>
    <col min="2" max="2" width="9.42578125" customWidth="1"/>
    <col min="47" max="47" width="11.7109375" bestFit="1" customWidth="1"/>
    <col min="48" max="48" width="13.7109375" bestFit="1" customWidth="1"/>
    <col min="49" max="49" width="10.5703125" bestFit="1" customWidth="1"/>
    <col min="50" max="50" width="9.28515625" bestFit="1" customWidth="1"/>
  </cols>
  <sheetData>
    <row r="1" spans="1:33" x14ac:dyDescent="0.25">
      <c r="A1" t="s">
        <v>0</v>
      </c>
      <c r="B1" t="s">
        <v>1</v>
      </c>
      <c r="C1" t="s">
        <v>2</v>
      </c>
      <c r="T1" t="s">
        <v>2</v>
      </c>
      <c r="U1" t="s">
        <v>3</v>
      </c>
      <c r="V1" t="s">
        <v>4</v>
      </c>
      <c r="W1" t="s">
        <v>5</v>
      </c>
      <c r="X1" t="s">
        <v>6</v>
      </c>
      <c r="Y1" t="s">
        <v>7</v>
      </c>
      <c r="AB1" s="1" t="s">
        <v>8</v>
      </c>
      <c r="AC1" s="1"/>
      <c r="AD1" s="1"/>
      <c r="AE1" s="1"/>
    </row>
    <row r="2" spans="1:33" x14ac:dyDescent="0.25">
      <c r="A2">
        <v>1</v>
      </c>
      <c r="B2" t="s">
        <v>9</v>
      </c>
      <c r="C2" s="2">
        <v>127.44266344554489</v>
      </c>
      <c r="T2">
        <f>Table3[[#This Row],[Sales]]</f>
        <v>127.44266344554489</v>
      </c>
      <c r="U2">
        <v>1</v>
      </c>
      <c r="V2">
        <f>IF(Table3[[#This Row],[Season]]="Win",1,0)</f>
        <v>1</v>
      </c>
      <c r="W2">
        <f>IF(Table3[[#This Row],[Season]]="Spr",1,0)</f>
        <v>0</v>
      </c>
      <c r="X2">
        <f>IF(Table3[[#This Row],[Season]]="Sum",1,0)</f>
        <v>0</v>
      </c>
      <c r="Y2">
        <f>IF(Table3[[#This Row],[Season]]="Aut",1,0)</f>
        <v>0</v>
      </c>
      <c r="AB2" t="s">
        <v>3</v>
      </c>
      <c r="AC2" t="s">
        <v>4</v>
      </c>
      <c r="AD2" t="s">
        <v>5</v>
      </c>
      <c r="AE2" t="s">
        <v>6</v>
      </c>
      <c r="AF2" t="s">
        <v>7</v>
      </c>
      <c r="AG2" t="s">
        <v>2</v>
      </c>
    </row>
    <row r="3" spans="1:33" x14ac:dyDescent="0.25">
      <c r="A3">
        <v>1</v>
      </c>
      <c r="B3" t="s">
        <v>10</v>
      </c>
      <c r="C3" s="2">
        <v>173.7244032116665</v>
      </c>
      <c r="T3">
        <f>Table3[[#This Row],[Sales]]</f>
        <v>173.7244032116665</v>
      </c>
      <c r="U3">
        <v>2</v>
      </c>
      <c r="V3">
        <f>IF(Table3[[#This Row],[Season]]="Win",1,0)</f>
        <v>0</v>
      </c>
      <c r="W3">
        <f>IF(Table3[[#This Row],[Season]]="Spr",1,0)</f>
        <v>1</v>
      </c>
      <c r="X3">
        <f>IF(Table3[[#This Row],[Season]]="Sum",1,0)</f>
        <v>0</v>
      </c>
      <c r="Y3">
        <f>IF(Table3[[#This Row],[Season]]="Aut",1,0)</f>
        <v>0</v>
      </c>
      <c r="AB3">
        <v>21</v>
      </c>
      <c r="AC3">
        <v>1</v>
      </c>
      <c r="AD3">
        <v>0</v>
      </c>
      <c r="AE3">
        <v>0</v>
      </c>
      <c r="AF3">
        <v>0</v>
      </c>
      <c r="AG3" s="3">
        <f>Const_NS+t_NS*AB3</f>
        <v>327.07421054957604</v>
      </c>
    </row>
    <row r="4" spans="1:33" x14ac:dyDescent="0.25">
      <c r="A4">
        <v>1</v>
      </c>
      <c r="B4" t="s">
        <v>11</v>
      </c>
      <c r="C4" s="2">
        <v>293.08471361350269</v>
      </c>
      <c r="T4">
        <f>Table3[[#This Row],[Sales]]</f>
        <v>293.08471361350269</v>
      </c>
      <c r="U4">
        <v>3</v>
      </c>
      <c r="V4">
        <f>IF(Table3[[#This Row],[Season]]="Win",1,0)</f>
        <v>0</v>
      </c>
      <c r="W4">
        <f>IF(Table3[[#This Row],[Season]]="Spr",1,0)</f>
        <v>0</v>
      </c>
      <c r="X4">
        <f>IF(Table3[[#This Row],[Season]]="Sum",1,0)</f>
        <v>1</v>
      </c>
      <c r="Y4">
        <f>IF(Table3[[#This Row],[Season]]="Aut",1,0)</f>
        <v>0</v>
      </c>
      <c r="AB4">
        <v>22</v>
      </c>
      <c r="AC4">
        <v>0</v>
      </c>
      <c r="AD4">
        <v>1</v>
      </c>
      <c r="AE4">
        <v>0</v>
      </c>
      <c r="AF4">
        <v>0</v>
      </c>
      <c r="AG4" s="3">
        <f>Const_NS+t_NS*AB4</f>
        <v>334.50300863840278</v>
      </c>
    </row>
    <row r="5" spans="1:33" x14ac:dyDescent="0.25">
      <c r="A5">
        <v>1</v>
      </c>
      <c r="B5" t="s">
        <v>12</v>
      </c>
      <c r="C5" s="2">
        <v>205.09630734897743</v>
      </c>
      <c r="T5">
        <f>Table3[[#This Row],[Sales]]</f>
        <v>205.09630734897743</v>
      </c>
      <c r="U5">
        <v>4</v>
      </c>
      <c r="V5">
        <f>IF(Table3[[#This Row],[Season]]="Win",1,0)</f>
        <v>0</v>
      </c>
      <c r="W5">
        <f>IF(Table3[[#This Row],[Season]]="Spr",1,0)</f>
        <v>0</v>
      </c>
      <c r="X5">
        <f>IF(Table3[[#This Row],[Season]]="Sum",1,0)</f>
        <v>0</v>
      </c>
      <c r="Y5">
        <f>IF(Table3[[#This Row],[Season]]="Aut",1,0)</f>
        <v>1</v>
      </c>
      <c r="AB5">
        <v>23</v>
      </c>
      <c r="AC5">
        <v>0</v>
      </c>
      <c r="AD5">
        <v>0</v>
      </c>
      <c r="AE5">
        <v>1</v>
      </c>
      <c r="AF5">
        <v>0</v>
      </c>
      <c r="AG5" s="3">
        <f>Const_NS+t_NS*AB5</f>
        <v>341.93180672722951</v>
      </c>
    </row>
    <row r="6" spans="1:33" x14ac:dyDescent="0.25">
      <c r="A6">
        <v>2</v>
      </c>
      <c r="B6" t="s">
        <v>9</v>
      </c>
      <c r="C6" s="2">
        <v>119.1311206148368</v>
      </c>
      <c r="T6">
        <f>Table3[[#This Row],[Sales]]</f>
        <v>119.1311206148368</v>
      </c>
      <c r="U6">
        <v>5</v>
      </c>
      <c r="V6">
        <f>IF(Table3[[#This Row],[Season]]="Win",1,0)</f>
        <v>1</v>
      </c>
      <c r="W6">
        <f>IF(Table3[[#This Row],[Season]]="Spr",1,0)</f>
        <v>0</v>
      </c>
      <c r="X6">
        <f>IF(Table3[[#This Row],[Season]]="Sum",1,0)</f>
        <v>0</v>
      </c>
      <c r="Y6">
        <f>IF(Table3[[#This Row],[Season]]="Aut",1,0)</f>
        <v>0</v>
      </c>
      <c r="AB6">
        <v>24</v>
      </c>
      <c r="AC6">
        <v>0</v>
      </c>
      <c r="AD6">
        <v>0</v>
      </c>
      <c r="AE6">
        <v>0</v>
      </c>
      <c r="AF6">
        <v>1</v>
      </c>
      <c r="AG6" s="3">
        <f>Const_NS+t_NS*AB6</f>
        <v>349.36060481605631</v>
      </c>
    </row>
    <row r="7" spans="1:33" x14ac:dyDescent="0.25">
      <c r="A7">
        <v>2</v>
      </c>
      <c r="B7" t="s">
        <v>10</v>
      </c>
      <c r="C7" s="2">
        <v>196.30438750960411</v>
      </c>
      <c r="T7">
        <f>Table3[[#This Row],[Sales]]</f>
        <v>196.30438750960411</v>
      </c>
      <c r="U7">
        <v>6</v>
      </c>
      <c r="V7">
        <f>IF(Table3[[#This Row],[Season]]="Win",1,0)</f>
        <v>0</v>
      </c>
      <c r="W7">
        <f>IF(Table3[[#This Row],[Season]]="Spr",1,0)</f>
        <v>1</v>
      </c>
      <c r="X7">
        <f>IF(Table3[[#This Row],[Season]]="Sum",1,0)</f>
        <v>0</v>
      </c>
      <c r="Y7">
        <f>IF(Table3[[#This Row],[Season]]="Aut",1,0)</f>
        <v>0</v>
      </c>
    </row>
    <row r="8" spans="1:33" x14ac:dyDescent="0.25">
      <c r="A8">
        <v>2</v>
      </c>
      <c r="B8" t="s">
        <v>11</v>
      </c>
      <c r="C8" s="2">
        <v>309.22491426804822</v>
      </c>
      <c r="T8">
        <f>Table3[[#This Row],[Sales]]</f>
        <v>309.22491426804822</v>
      </c>
      <c r="U8">
        <v>7</v>
      </c>
      <c r="V8">
        <f>IF(Table3[[#This Row],[Season]]="Win",1,0)</f>
        <v>0</v>
      </c>
      <c r="W8">
        <f>IF(Table3[[#This Row],[Season]]="Spr",1,0)</f>
        <v>0</v>
      </c>
      <c r="X8">
        <f>IF(Table3[[#This Row],[Season]]="Sum",1,0)</f>
        <v>1</v>
      </c>
      <c r="Y8">
        <f>IF(Table3[[#This Row],[Season]]="Aut",1,0)</f>
        <v>0</v>
      </c>
    </row>
    <row r="9" spans="1:33" x14ac:dyDescent="0.25">
      <c r="A9">
        <v>2</v>
      </c>
      <c r="B9" t="s">
        <v>12</v>
      </c>
      <c r="C9" s="2">
        <v>275.56254952871268</v>
      </c>
      <c r="T9">
        <f>Table3[[#This Row],[Sales]]</f>
        <v>275.56254952871268</v>
      </c>
      <c r="U9">
        <v>8</v>
      </c>
      <c r="V9">
        <f>IF(Table3[[#This Row],[Season]]="Win",1,0)</f>
        <v>0</v>
      </c>
      <c r="W9">
        <f>IF(Table3[[#This Row],[Season]]="Spr",1,0)</f>
        <v>0</v>
      </c>
      <c r="X9">
        <f>IF(Table3[[#This Row],[Season]]="Sum",1,0)</f>
        <v>0</v>
      </c>
      <c r="Y9">
        <f>IF(Table3[[#This Row],[Season]]="Aut",1,0)</f>
        <v>1</v>
      </c>
    </row>
    <row r="10" spans="1:33" x14ac:dyDescent="0.25">
      <c r="A10">
        <v>3</v>
      </c>
      <c r="B10" t="s">
        <v>9</v>
      </c>
      <c r="C10" s="2">
        <v>158.82170500501181</v>
      </c>
      <c r="T10">
        <f>Table3[[#This Row],[Sales]]</f>
        <v>158.82170500501181</v>
      </c>
      <c r="U10">
        <v>9</v>
      </c>
      <c r="V10">
        <f>IF(Table3[[#This Row],[Season]]="Win",1,0)</f>
        <v>1</v>
      </c>
      <c r="W10">
        <f>IF(Table3[[#This Row],[Season]]="Spr",1,0)</f>
        <v>0</v>
      </c>
      <c r="X10">
        <f>IF(Table3[[#This Row],[Season]]="Sum",1,0)</f>
        <v>0</v>
      </c>
      <c r="Y10">
        <f>IF(Table3[[#This Row],[Season]]="Aut",1,0)</f>
        <v>0</v>
      </c>
      <c r="AB10" s="1" t="s">
        <v>13</v>
      </c>
      <c r="AC10" s="1"/>
      <c r="AD10" s="1"/>
      <c r="AE10" s="1"/>
    </row>
    <row r="11" spans="1:33" x14ac:dyDescent="0.25">
      <c r="A11">
        <v>3</v>
      </c>
      <c r="B11" t="s">
        <v>10</v>
      </c>
      <c r="C11" s="2">
        <v>230.25781964300023</v>
      </c>
      <c r="T11">
        <f>Table3[[#This Row],[Sales]]</f>
        <v>230.25781964300023</v>
      </c>
      <c r="U11">
        <v>10</v>
      </c>
      <c r="V11">
        <f>IF(Table3[[#This Row],[Season]]="Win",1,0)</f>
        <v>0</v>
      </c>
      <c r="W11">
        <f>IF(Table3[[#This Row],[Season]]="Spr",1,0)</f>
        <v>1</v>
      </c>
      <c r="X11">
        <f>IF(Table3[[#This Row],[Season]]="Sum",1,0)</f>
        <v>0</v>
      </c>
      <c r="Y11">
        <f>IF(Table3[[#This Row],[Season]]="Aut",1,0)</f>
        <v>0</v>
      </c>
      <c r="AB11" t="s">
        <v>3</v>
      </c>
      <c r="AC11" t="s">
        <v>4</v>
      </c>
      <c r="AD11" t="s">
        <v>5</v>
      </c>
      <c r="AE11" t="s">
        <v>6</v>
      </c>
      <c r="AF11" t="s">
        <v>7</v>
      </c>
      <c r="AG11" t="s">
        <v>2</v>
      </c>
    </row>
    <row r="12" spans="1:33" x14ac:dyDescent="0.25">
      <c r="A12">
        <v>3</v>
      </c>
      <c r="B12" t="s">
        <v>11</v>
      </c>
      <c r="C12" s="2">
        <v>411.25722015523939</v>
      </c>
      <c r="T12">
        <f>Table3[[#This Row],[Sales]]</f>
        <v>411.25722015523939</v>
      </c>
      <c r="U12">
        <v>11</v>
      </c>
      <c r="V12">
        <f>IF(Table3[[#This Row],[Season]]="Win",1,0)</f>
        <v>0</v>
      </c>
      <c r="W12">
        <f>IF(Table3[[#This Row],[Season]]="Spr",1,0)</f>
        <v>0</v>
      </c>
      <c r="X12">
        <f>IF(Table3[[#This Row],[Season]]="Sum",1,0)</f>
        <v>1</v>
      </c>
      <c r="Y12">
        <f>IF(Table3[[#This Row],[Season]]="Aut",1,0)</f>
        <v>0</v>
      </c>
      <c r="AB12">
        <v>21</v>
      </c>
      <c r="AC12">
        <v>1</v>
      </c>
      <c r="AD12">
        <v>0</v>
      </c>
      <c r="AE12">
        <v>0</v>
      </c>
      <c r="AF12">
        <v>0</v>
      </c>
      <c r="AG12" s="3">
        <f>Const_S+t_S*AB12+AC12*W+AD12*SP+AE12*SU+AF12*AU</f>
        <v>211.99439924379999</v>
      </c>
    </row>
    <row r="13" spans="1:33" x14ac:dyDescent="0.25">
      <c r="A13">
        <v>3</v>
      </c>
      <c r="B13" t="s">
        <v>12</v>
      </c>
      <c r="C13" s="2">
        <v>279.31111955969294</v>
      </c>
      <c r="T13">
        <f>Table3[[#This Row],[Sales]]</f>
        <v>279.31111955969294</v>
      </c>
      <c r="U13">
        <v>12</v>
      </c>
      <c r="V13">
        <f>IF(Table3[[#This Row],[Season]]="Win",1,0)</f>
        <v>0</v>
      </c>
      <c r="W13">
        <f>IF(Table3[[#This Row],[Season]]="Spr",1,0)</f>
        <v>0</v>
      </c>
      <c r="X13">
        <f>IF(Table3[[#This Row],[Season]]="Sum",1,0)</f>
        <v>0</v>
      </c>
      <c r="Y13">
        <f>IF(Table3[[#This Row],[Season]]="Aut",1,0)</f>
        <v>1</v>
      </c>
      <c r="AB13">
        <v>22</v>
      </c>
      <c r="AC13">
        <v>0</v>
      </c>
      <c r="AD13">
        <v>1</v>
      </c>
      <c r="AE13">
        <v>0</v>
      </c>
      <c r="AF13">
        <v>0</v>
      </c>
      <c r="AG13" s="3">
        <f>Const_S+t_S*AB13+AC13*W+AD13*SP+AE13*SU+AF13*AU</f>
        <v>280.94686810278705</v>
      </c>
    </row>
    <row r="14" spans="1:33" x14ac:dyDescent="0.25">
      <c r="A14">
        <v>4</v>
      </c>
      <c r="B14" t="s">
        <v>9</v>
      </c>
      <c r="C14" s="2">
        <v>149.12602994499656</v>
      </c>
      <c r="T14">
        <f>Table3[[#This Row],[Sales]]</f>
        <v>149.12602994499656</v>
      </c>
      <c r="U14">
        <v>13</v>
      </c>
      <c r="V14">
        <f>IF(Table3[[#This Row],[Season]]="Win",1,0)</f>
        <v>1</v>
      </c>
      <c r="W14">
        <f>IF(Table3[[#This Row],[Season]]="Spr",1,0)</f>
        <v>0</v>
      </c>
      <c r="X14">
        <f>IF(Table3[[#This Row],[Season]]="Sum",1,0)</f>
        <v>0</v>
      </c>
      <c r="Y14">
        <f>IF(Table3[[#This Row],[Season]]="Aut",1,0)</f>
        <v>0</v>
      </c>
      <c r="AB14">
        <v>23</v>
      </c>
      <c r="AC14">
        <v>0</v>
      </c>
      <c r="AD14">
        <v>0</v>
      </c>
      <c r="AE14">
        <v>1</v>
      </c>
      <c r="AF14">
        <v>0</v>
      </c>
      <c r="AG14" s="3">
        <f>Const_S+t_S*AB14+AC14*W+AD14*SP+AE14*SU+AF14*AU</f>
        <v>420.54504663854016</v>
      </c>
    </row>
    <row r="15" spans="1:33" x14ac:dyDescent="0.25">
      <c r="A15">
        <v>4</v>
      </c>
      <c r="B15" t="s">
        <v>10</v>
      </c>
      <c r="C15" s="2">
        <v>213.66181280682309</v>
      </c>
      <c r="T15">
        <f>Table3[[#This Row],[Sales]]</f>
        <v>213.66181280682309</v>
      </c>
      <c r="U15">
        <v>14</v>
      </c>
      <c r="V15">
        <f>IF(Table3[[#This Row],[Season]]="Win",1,0)</f>
        <v>0</v>
      </c>
      <c r="W15">
        <f>IF(Table3[[#This Row],[Season]]="Spr",1,0)</f>
        <v>1</v>
      </c>
      <c r="X15">
        <f>IF(Table3[[#This Row],[Season]]="Sum",1,0)</f>
        <v>0</v>
      </c>
      <c r="Y15">
        <f>IF(Table3[[#This Row],[Season]]="Aut",1,0)</f>
        <v>0</v>
      </c>
      <c r="AB15">
        <v>24</v>
      </c>
      <c r="AC15">
        <v>0</v>
      </c>
      <c r="AD15">
        <v>0</v>
      </c>
      <c r="AE15">
        <v>0</v>
      </c>
      <c r="AF15">
        <v>1</v>
      </c>
      <c r="AG15" s="3">
        <f>Const_S+t_S*AB15+AC15*W+AD15*SP+AE15*SU+AF15*AU</f>
        <v>349.68608272759769</v>
      </c>
    </row>
    <row r="16" spans="1:33" x14ac:dyDescent="0.25">
      <c r="A16">
        <v>4</v>
      </c>
      <c r="B16" t="s">
        <v>11</v>
      </c>
      <c r="C16" s="2">
        <v>333.90006639496642</v>
      </c>
      <c r="T16">
        <f>Table3[[#This Row],[Sales]]</f>
        <v>333.90006639496642</v>
      </c>
      <c r="U16">
        <v>15</v>
      </c>
      <c r="V16">
        <f>IF(Table3[[#This Row],[Season]]="Win",1,0)</f>
        <v>0</v>
      </c>
      <c r="W16">
        <f>IF(Table3[[#This Row],[Season]]="Spr",1,0)</f>
        <v>0</v>
      </c>
      <c r="X16">
        <f>IF(Table3[[#This Row],[Season]]="Sum",1,0)</f>
        <v>1</v>
      </c>
      <c r="Y16">
        <f>IF(Table3[[#This Row],[Season]]="Aut",1,0)</f>
        <v>0</v>
      </c>
    </row>
    <row r="17" spans="1:50" x14ac:dyDescent="0.25">
      <c r="A17">
        <v>4</v>
      </c>
      <c r="B17" t="s">
        <v>12</v>
      </c>
      <c r="C17" s="2">
        <v>319.21140641027125</v>
      </c>
      <c r="T17">
        <f>Table3[[#This Row],[Sales]]</f>
        <v>319.21140641027125</v>
      </c>
      <c r="U17">
        <v>16</v>
      </c>
      <c r="V17">
        <f>IF(Table3[[#This Row],[Season]]="Win",1,0)</f>
        <v>0</v>
      </c>
      <c r="W17">
        <f>IF(Table3[[#This Row],[Season]]="Spr",1,0)</f>
        <v>0</v>
      </c>
      <c r="X17">
        <f>IF(Table3[[#This Row],[Season]]="Sum",1,0)</f>
        <v>0</v>
      </c>
      <c r="Y17">
        <f>IF(Table3[[#This Row],[Season]]="Aut",1,0)</f>
        <v>1</v>
      </c>
    </row>
    <row r="18" spans="1:50" x14ac:dyDescent="0.25">
      <c r="A18">
        <v>5</v>
      </c>
      <c r="B18" t="s">
        <v>9</v>
      </c>
      <c r="C18" s="2">
        <v>171.84413440217898</v>
      </c>
      <c r="T18">
        <f>Table3[[#This Row],[Sales]]</f>
        <v>171.84413440217898</v>
      </c>
      <c r="U18">
        <v>17</v>
      </c>
      <c r="V18">
        <f>IF(Table3[[#This Row],[Season]]="Win",1,0)</f>
        <v>1</v>
      </c>
      <c r="W18">
        <f>IF(Table3[[#This Row],[Season]]="Spr",1,0)</f>
        <v>0</v>
      </c>
      <c r="X18">
        <f>IF(Table3[[#This Row],[Season]]="Sum",1,0)</f>
        <v>0</v>
      </c>
      <c r="Y18">
        <f>IF(Table3[[#This Row],[Season]]="Aut",1,0)</f>
        <v>0</v>
      </c>
    </row>
    <row r="19" spans="1:50" x14ac:dyDescent="0.25">
      <c r="A19">
        <v>5</v>
      </c>
      <c r="B19" t="s">
        <v>10</v>
      </c>
      <c r="C19" s="2">
        <v>257.17957453641054</v>
      </c>
      <c r="T19">
        <f>Table3[[#This Row],[Sales]]</f>
        <v>257.17957453641054</v>
      </c>
      <c r="U19">
        <v>18</v>
      </c>
      <c r="V19">
        <f>IF(Table3[[#This Row],[Season]]="Win",1,0)</f>
        <v>0</v>
      </c>
      <c r="W19">
        <f>IF(Table3[[#This Row],[Season]]="Spr",1,0)</f>
        <v>1</v>
      </c>
      <c r="X19">
        <f>IF(Table3[[#This Row],[Season]]="Sum",1,0)</f>
        <v>0</v>
      </c>
      <c r="Y19">
        <f>IF(Table3[[#This Row],[Season]]="Aut",1,0)</f>
        <v>0</v>
      </c>
    </row>
    <row r="20" spans="1:50" x14ac:dyDescent="0.25">
      <c r="A20">
        <v>5</v>
      </c>
      <c r="B20" t="s">
        <v>11</v>
      </c>
      <c r="C20" s="2">
        <v>421.65197595451286</v>
      </c>
      <c r="T20">
        <f>Table3[[#This Row],[Sales]]</f>
        <v>421.65197595451286</v>
      </c>
      <c r="U20">
        <v>19</v>
      </c>
      <c r="V20">
        <f>IF(Table3[[#This Row],[Season]]="Win",1,0)</f>
        <v>0</v>
      </c>
      <c r="W20">
        <f>IF(Table3[[#This Row],[Season]]="Spr",1,0)</f>
        <v>0</v>
      </c>
      <c r="X20">
        <f>IF(Table3[[#This Row],[Season]]="Sum",1,0)</f>
        <v>1</v>
      </c>
      <c r="Y20">
        <f>IF(Table3[[#This Row],[Season]]="Aut",1,0)</f>
        <v>0</v>
      </c>
    </row>
    <row r="21" spans="1:50" x14ac:dyDescent="0.25">
      <c r="A21">
        <v>5</v>
      </c>
      <c r="B21" t="s">
        <v>12</v>
      </c>
      <c r="C21" s="2">
        <v>335.64268798390304</v>
      </c>
      <c r="T21">
        <f>Table3[[#This Row],[Sales]]</f>
        <v>335.64268798390304</v>
      </c>
      <c r="U21">
        <v>20</v>
      </c>
      <c r="V21">
        <f>IF(Table3[[#This Row],[Season]]="Win",1,0)</f>
        <v>0</v>
      </c>
      <c r="W21">
        <f>IF(Table3[[#This Row],[Season]]="Spr",1,0)</f>
        <v>0</v>
      </c>
      <c r="X21">
        <f>IF(Table3[[#This Row],[Season]]="Sum",1,0)</f>
        <v>0</v>
      </c>
      <c r="Y21">
        <f>IF(Table3[[#This Row],[Season]]="Aut",1,0)</f>
        <v>1</v>
      </c>
    </row>
    <row r="30" spans="1:50" x14ac:dyDescent="0.25">
      <c r="T30" t="s">
        <v>14</v>
      </c>
      <c r="AH30" t="s">
        <v>14</v>
      </c>
    </row>
    <row r="31" spans="1:50" ht="15.75" thickBot="1" x14ac:dyDescent="0.3"/>
    <row r="32" spans="1:50" x14ac:dyDescent="0.25">
      <c r="T32" s="4" t="s">
        <v>15</v>
      </c>
      <c r="U32" s="4"/>
      <c r="AH32" s="4" t="s">
        <v>15</v>
      </c>
      <c r="AI32" s="4"/>
      <c r="AU32" s="5"/>
      <c r="AV32" s="5"/>
      <c r="AW32" s="5"/>
      <c r="AX32" s="5"/>
    </row>
    <row r="33" spans="20:50" x14ac:dyDescent="0.25">
      <c r="T33" s="6" t="s">
        <v>16</v>
      </c>
      <c r="U33" s="6">
        <v>0.49345862347519298</v>
      </c>
      <c r="AH33" s="6" t="s">
        <v>16</v>
      </c>
      <c r="AI33" s="6">
        <v>0.96495289606718182</v>
      </c>
      <c r="AU33" s="5"/>
      <c r="AV33" s="5"/>
      <c r="AW33" s="5"/>
      <c r="AX33" s="5"/>
    </row>
    <row r="34" spans="20:50" x14ac:dyDescent="0.25">
      <c r="T34" s="6" t="s">
        <v>17</v>
      </c>
      <c r="U34" s="6">
        <v>0.2435014130820323</v>
      </c>
      <c r="AH34" s="6" t="s">
        <v>17</v>
      </c>
      <c r="AI34" s="6">
        <v>0.93113409162844141</v>
      </c>
      <c r="AU34" s="5"/>
      <c r="AV34" s="5"/>
      <c r="AW34" s="5"/>
      <c r="AX34" s="5"/>
    </row>
    <row r="35" spans="20:50" x14ac:dyDescent="0.25">
      <c r="T35" s="6" t="s">
        <v>18</v>
      </c>
      <c r="U35" s="7">
        <v>0.20147371380881188</v>
      </c>
      <c r="AH35" s="6" t="s">
        <v>18</v>
      </c>
      <c r="AI35" s="7">
        <v>0.84610318272935914</v>
      </c>
      <c r="AU35" s="5"/>
      <c r="AV35" s="5"/>
      <c r="AW35" s="5"/>
      <c r="AX35" s="5"/>
    </row>
    <row r="36" spans="20:50" x14ac:dyDescent="0.25">
      <c r="T36" s="6" t="s">
        <v>19</v>
      </c>
      <c r="U36" s="6">
        <v>79.587789448248756</v>
      </c>
      <c r="AH36" s="6" t="s">
        <v>19</v>
      </c>
      <c r="AI36" s="6">
        <v>26.30480853188978</v>
      </c>
      <c r="AU36" s="5"/>
      <c r="AV36" s="5"/>
      <c r="AW36" s="5"/>
      <c r="AX36" s="5"/>
    </row>
    <row r="37" spans="20:50" ht="15.75" thickBot="1" x14ac:dyDescent="0.3">
      <c r="T37" s="8" t="s">
        <v>20</v>
      </c>
      <c r="U37" s="8">
        <v>20</v>
      </c>
      <c r="AH37" s="8" t="s">
        <v>20</v>
      </c>
      <c r="AI37" s="8">
        <v>20</v>
      </c>
      <c r="AU37" s="5"/>
      <c r="AV37" s="5"/>
      <c r="AW37" s="5"/>
      <c r="AX37" s="5"/>
    </row>
    <row r="39" spans="20:50" ht="15.75" thickBot="1" x14ac:dyDescent="0.3">
      <c r="T39" t="s">
        <v>21</v>
      </c>
      <c r="AH39" t="s">
        <v>21</v>
      </c>
    </row>
    <row r="40" spans="20:50" x14ac:dyDescent="0.25">
      <c r="T40" s="9"/>
      <c r="U40" s="9" t="s">
        <v>22</v>
      </c>
      <c r="V40" s="9" t="s">
        <v>23</v>
      </c>
      <c r="W40" s="9" t="s">
        <v>24</v>
      </c>
      <c r="X40" s="9" t="s">
        <v>25</v>
      </c>
      <c r="Y40" s="9" t="s">
        <v>26</v>
      </c>
      <c r="AH40" s="9"/>
      <c r="AI40" s="9" t="s">
        <v>22</v>
      </c>
      <c r="AJ40" s="9" t="s">
        <v>23</v>
      </c>
      <c r="AK40" s="9" t="s">
        <v>24</v>
      </c>
      <c r="AL40" s="9" t="s">
        <v>25</v>
      </c>
      <c r="AM40" s="9" t="s">
        <v>26</v>
      </c>
    </row>
    <row r="41" spans="20:50" x14ac:dyDescent="0.25">
      <c r="T41" s="6" t="s">
        <v>27</v>
      </c>
      <c r="U41" s="6">
        <v>1</v>
      </c>
      <c r="V41" s="6">
        <v>36699.382294629861</v>
      </c>
      <c r="W41" s="6">
        <v>36699.382294629861</v>
      </c>
      <c r="X41" s="6">
        <v>5.7938316227838014</v>
      </c>
      <c r="Y41" s="6">
        <v>2.7033342160233703E-2</v>
      </c>
      <c r="AH41" s="6" t="s">
        <v>27</v>
      </c>
      <c r="AI41" s="6">
        <v>5</v>
      </c>
      <c r="AJ41" s="6">
        <v>140336.1301427971</v>
      </c>
      <c r="AK41" s="6">
        <v>28067.22602855942</v>
      </c>
      <c r="AL41" s="6">
        <v>50.703648963247204</v>
      </c>
      <c r="AM41" s="6">
        <v>1.7841842229123078E-8</v>
      </c>
    </row>
    <row r="42" spans="20:50" x14ac:dyDescent="0.25">
      <c r="T42" s="6" t="s">
        <v>28</v>
      </c>
      <c r="U42" s="6">
        <v>18</v>
      </c>
      <c r="V42" s="6">
        <v>114015.89212665796</v>
      </c>
      <c r="W42" s="6">
        <v>6334.2162292587755</v>
      </c>
      <c r="X42" s="6"/>
      <c r="Y42" s="6"/>
      <c r="AH42" s="6" t="s">
        <v>28</v>
      </c>
      <c r="AI42" s="6">
        <v>15</v>
      </c>
      <c r="AJ42" s="6">
        <v>10379.144278490719</v>
      </c>
      <c r="AK42" s="6">
        <v>691.94295189938134</v>
      </c>
      <c r="AL42" s="6"/>
      <c r="AM42" s="6"/>
    </row>
    <row r="43" spans="20:50" ht="15.75" thickBot="1" x14ac:dyDescent="0.3">
      <c r="T43" s="8" t="s">
        <v>29</v>
      </c>
      <c r="U43" s="8">
        <v>19</v>
      </c>
      <c r="V43" s="8">
        <v>150715.27442128782</v>
      </c>
      <c r="W43" s="8"/>
      <c r="X43" s="8"/>
      <c r="Y43" s="8"/>
      <c r="AH43" s="8" t="s">
        <v>29</v>
      </c>
      <c r="AI43" s="8">
        <v>20</v>
      </c>
      <c r="AJ43" s="8">
        <v>150715.27442128782</v>
      </c>
      <c r="AK43" s="8"/>
      <c r="AL43" s="8"/>
      <c r="AM43" s="8"/>
    </row>
    <row r="44" spans="20:50" ht="15.75" thickBot="1" x14ac:dyDescent="0.3"/>
    <row r="45" spans="20:50" x14ac:dyDescent="0.25">
      <c r="T45" s="9"/>
      <c r="U45" s="9" t="s">
        <v>30</v>
      </c>
      <c r="V45" s="9" t="s">
        <v>19</v>
      </c>
      <c r="W45" s="9" t="s">
        <v>31</v>
      </c>
      <c r="X45" s="9" t="s">
        <v>32</v>
      </c>
      <c r="Y45" s="9" t="s">
        <v>33</v>
      </c>
      <c r="Z45" s="9" t="s">
        <v>34</v>
      </c>
      <c r="AA45" s="9" t="s">
        <v>35</v>
      </c>
      <c r="AB45" s="9" t="s">
        <v>36</v>
      </c>
      <c r="AH45" s="9"/>
      <c r="AI45" s="9" t="s">
        <v>30</v>
      </c>
      <c r="AJ45" s="9" t="s">
        <v>19</v>
      </c>
      <c r="AK45" s="9" t="s">
        <v>31</v>
      </c>
      <c r="AL45" s="9" t="s">
        <v>32</v>
      </c>
      <c r="AM45" s="9" t="s">
        <v>33</v>
      </c>
      <c r="AN45" s="9" t="s">
        <v>34</v>
      </c>
      <c r="AO45" s="9" t="s">
        <v>35</v>
      </c>
      <c r="AP45" s="9" t="s">
        <v>36</v>
      </c>
    </row>
    <row r="46" spans="20:50" x14ac:dyDescent="0.25">
      <c r="T46" s="6" t="s">
        <v>37</v>
      </c>
      <c r="U46" s="6">
        <v>171.06945068421396</v>
      </c>
      <c r="V46" s="6">
        <v>36.971031718275533</v>
      </c>
      <c r="W46" s="6">
        <v>4.6271213632280341</v>
      </c>
      <c r="X46" s="10">
        <v>2.0938921030016138E-4</v>
      </c>
      <c r="Y46" s="6">
        <v>93.396195296838414</v>
      </c>
      <c r="Z46" s="6">
        <v>248.74270607158951</v>
      </c>
      <c r="AA46" s="6">
        <v>93.396195296838414</v>
      </c>
      <c r="AB46" s="6">
        <v>248.74270607158951</v>
      </c>
      <c r="AH46" s="6" t="s">
        <v>37</v>
      </c>
      <c r="AI46" s="6">
        <v>95.232179261549035</v>
      </c>
      <c r="AJ46" s="6">
        <v>15.032053094292932</v>
      </c>
      <c r="AK46" s="6">
        <v>6.3352742745237425</v>
      </c>
      <c r="AL46" s="10">
        <v>1.3379065478210729E-5</v>
      </c>
      <c r="AM46" s="6">
        <v>63.192116524887965</v>
      </c>
      <c r="AN46" s="6">
        <v>127.27224199821011</v>
      </c>
      <c r="AO46" s="6">
        <v>63.192116524887965</v>
      </c>
      <c r="AP46" s="6">
        <v>127.27224199821011</v>
      </c>
    </row>
    <row r="47" spans="20:50" ht="15.75" thickBot="1" x14ac:dyDescent="0.3">
      <c r="T47" s="8" t="s">
        <v>3</v>
      </c>
      <c r="U47" s="8">
        <v>7.4287980888267642</v>
      </c>
      <c r="V47" s="8">
        <v>3.0862820977440317</v>
      </c>
      <c r="W47" s="8">
        <v>2.4070379354683635</v>
      </c>
      <c r="X47" s="11">
        <v>2.7033342160233648E-2</v>
      </c>
      <c r="Y47" s="8">
        <v>0.94476000727498288</v>
      </c>
      <c r="Z47" s="8">
        <v>13.912836170378545</v>
      </c>
      <c r="AA47" s="8">
        <v>0.94476000727498288</v>
      </c>
      <c r="AB47" s="8">
        <v>13.912836170378545</v>
      </c>
      <c r="AH47" s="6" t="s">
        <v>3</v>
      </c>
      <c r="AI47" s="6">
        <v>5.560105713440521</v>
      </c>
      <c r="AJ47" s="6">
        <v>1.0397888546925205</v>
      </c>
      <c r="AK47" s="6">
        <v>5.3473411340658377</v>
      </c>
      <c r="AL47" s="10">
        <v>8.1400091151771989E-5</v>
      </c>
      <c r="AM47" s="6">
        <v>3.34384823162803</v>
      </c>
      <c r="AN47" s="6">
        <v>7.7763631952530119</v>
      </c>
      <c r="AO47" s="6">
        <v>3.34384823162803</v>
      </c>
      <c r="AP47" s="6">
        <v>7.7763631952530119</v>
      </c>
    </row>
    <row r="48" spans="20:50" x14ac:dyDescent="0.25">
      <c r="AH48" s="6" t="s">
        <v>4</v>
      </c>
      <c r="AI48" s="6">
        <v>0</v>
      </c>
      <c r="AJ48" s="6">
        <v>0</v>
      </c>
      <c r="AK48" s="6">
        <v>65535</v>
      </c>
      <c r="AL48" s="10" t="e">
        <v>#NUM!</v>
      </c>
      <c r="AM48" s="6">
        <v>0</v>
      </c>
      <c r="AN48" s="6">
        <v>0</v>
      </c>
      <c r="AO48" s="6">
        <v>0</v>
      </c>
      <c r="AP48" s="6">
        <v>0</v>
      </c>
    </row>
    <row r="49" spans="20:42" x14ac:dyDescent="0.25">
      <c r="AH49" s="6" t="s">
        <v>5</v>
      </c>
      <c r="AI49" s="6">
        <v>63.392363145546547</v>
      </c>
      <c r="AJ49" s="6">
        <v>16.669083406777208</v>
      </c>
      <c r="AK49" s="6">
        <v>3.8029903383753476</v>
      </c>
      <c r="AL49" s="10">
        <v>0</v>
      </c>
      <c r="AM49" s="6">
        <v>27.863052893273291</v>
      </c>
      <c r="AN49" s="6">
        <v>98.921673397819802</v>
      </c>
      <c r="AO49" s="6">
        <v>27.863052893273291</v>
      </c>
      <c r="AP49" s="6">
        <v>98.921673397819802</v>
      </c>
    </row>
    <row r="50" spans="20:42" x14ac:dyDescent="0.25">
      <c r="AH50" s="6" t="s">
        <v>6</v>
      </c>
      <c r="AI50" s="6">
        <v>197.4304359678591</v>
      </c>
      <c r="AJ50" s="6">
        <v>16.766091500678499</v>
      </c>
      <c r="AK50" s="6">
        <v>11.775579058474623</v>
      </c>
      <c r="AL50" s="10">
        <v>5.5927774686528362E-9</v>
      </c>
      <c r="AM50" s="6">
        <v>161.69435785792433</v>
      </c>
      <c r="AN50" s="6">
        <v>233.16651407779386</v>
      </c>
      <c r="AO50" s="6">
        <v>161.69435785792433</v>
      </c>
      <c r="AP50" s="6">
        <v>233.16651407779386</v>
      </c>
    </row>
    <row r="51" spans="20:42" ht="15.75" thickBot="1" x14ac:dyDescent="0.3">
      <c r="T51" t="s">
        <v>38</v>
      </c>
      <c r="AH51" s="8" t="s">
        <v>7</v>
      </c>
      <c r="AI51" s="8">
        <v>121.01136634347613</v>
      </c>
      <c r="AJ51" s="8">
        <v>16.926536223363527</v>
      </c>
      <c r="AK51" s="8">
        <v>7.1492102546323304</v>
      </c>
      <c r="AL51" s="11">
        <v>3.3414126012397651E-6</v>
      </c>
      <c r="AM51" s="8">
        <v>84.933308402286883</v>
      </c>
      <c r="AN51" s="8">
        <v>157.08942428466537</v>
      </c>
      <c r="AO51" s="8">
        <v>84.933308402286883</v>
      </c>
      <c r="AP51" s="8">
        <v>157.08942428466537</v>
      </c>
    </row>
    <row r="52" spans="20:42" ht="15.75" thickBot="1" x14ac:dyDescent="0.3"/>
    <row r="53" spans="20:42" x14ac:dyDescent="0.25">
      <c r="T53" s="9" t="s">
        <v>39</v>
      </c>
      <c r="U53" s="9" t="s">
        <v>40</v>
      </c>
      <c r="V53" s="9" t="s">
        <v>41</v>
      </c>
      <c r="Y53" s="12" t="s">
        <v>42</v>
      </c>
    </row>
    <row r="54" spans="20:42" x14ac:dyDescent="0.25">
      <c r="T54" s="6">
        <v>1</v>
      </c>
      <c r="U54" s="6">
        <v>178.49824877304073</v>
      </c>
      <c r="V54" s="6">
        <v>-51.055585327495834</v>
      </c>
      <c r="X54" t="s">
        <v>4</v>
      </c>
      <c r="Y54">
        <f>V54+V58+V62+V66+V70</f>
        <v>-463.27751400570514</v>
      </c>
    </row>
    <row r="55" spans="20:42" x14ac:dyDescent="0.25">
      <c r="T55" s="6">
        <v>2</v>
      </c>
      <c r="U55" s="6">
        <v>185.9270468618675</v>
      </c>
      <c r="V55" s="6">
        <v>-12.202643650200997</v>
      </c>
      <c r="X55" t="s">
        <v>5</v>
      </c>
      <c r="Y55">
        <f t="shared" ref="Y55:Y57" si="0">V55+V59+V63+V67+V71</f>
        <v>-155.65916015490353</v>
      </c>
      <c r="AH55" t="s">
        <v>38</v>
      </c>
    </row>
    <row r="56" spans="20:42" ht="15.75" thickBot="1" x14ac:dyDescent="0.3">
      <c r="T56" s="6">
        <v>3</v>
      </c>
      <c r="U56" s="6">
        <v>193.35584495069426</v>
      </c>
      <c r="V56" s="6">
        <v>99.728868662808424</v>
      </c>
      <c r="X56" t="s">
        <v>6</v>
      </c>
      <c r="Y56">
        <f t="shared" si="0"/>
        <v>505.1877420797278</v>
      </c>
    </row>
    <row r="57" spans="20:42" x14ac:dyDescent="0.25">
      <c r="T57" s="6">
        <v>4</v>
      </c>
      <c r="U57" s="6">
        <v>200.78464303952103</v>
      </c>
      <c r="V57" s="6">
        <v>4.311664309456404</v>
      </c>
      <c r="X57" t="s">
        <v>7</v>
      </c>
      <c r="Y57">
        <f t="shared" si="0"/>
        <v>113.74893208088167</v>
      </c>
      <c r="AH57" s="9" t="s">
        <v>39</v>
      </c>
      <c r="AI57" s="9" t="s">
        <v>40</v>
      </c>
      <c r="AJ57" s="9" t="s">
        <v>41</v>
      </c>
      <c r="AM57" s="12" t="s">
        <v>42</v>
      </c>
    </row>
    <row r="58" spans="20:42" x14ac:dyDescent="0.25">
      <c r="T58" s="6">
        <v>5</v>
      </c>
      <c r="U58" s="6">
        <v>208.21344112834777</v>
      </c>
      <c r="V58" s="6">
        <v>-89.082320513510965</v>
      </c>
      <c r="AH58" s="6">
        <v>1</v>
      </c>
      <c r="AI58" s="6">
        <v>100.79228497498956</v>
      </c>
      <c r="AJ58" s="6">
        <v>26.650378470555339</v>
      </c>
      <c r="AL58" t="s">
        <v>4</v>
      </c>
      <c r="AM58" s="13">
        <f>AJ58+AJ62+AJ66+AJ70+AJ74</f>
        <v>3.836930773104541E-13</v>
      </c>
    </row>
    <row r="59" spans="20:42" x14ac:dyDescent="0.25">
      <c r="T59" s="6">
        <v>6</v>
      </c>
      <c r="U59" s="6">
        <v>215.64223921717456</v>
      </c>
      <c r="V59" s="6">
        <v>-19.337851707570451</v>
      </c>
      <c r="AH59" s="6">
        <v>2</v>
      </c>
      <c r="AI59" s="6">
        <v>169.74475383397663</v>
      </c>
      <c r="AJ59" s="6">
        <v>3.9796493776898672</v>
      </c>
      <c r="AL59" t="s">
        <v>5</v>
      </c>
      <c r="AM59" s="13">
        <f t="shared" ref="AM59:AM61" si="1">AJ59+AJ63+AJ67+AJ71+AJ75</f>
        <v>4.8316906031686813E-13</v>
      </c>
    </row>
    <row r="60" spans="20:42" x14ac:dyDescent="0.25">
      <c r="T60" s="6">
        <v>7</v>
      </c>
      <c r="U60" s="6">
        <v>223.0710373060013</v>
      </c>
      <c r="V60" s="6">
        <v>86.153876962046922</v>
      </c>
      <c r="AH60" s="6">
        <v>3</v>
      </c>
      <c r="AI60" s="6">
        <v>309.34293236972968</v>
      </c>
      <c r="AJ60" s="6">
        <v>-16.258218756226995</v>
      </c>
      <c r="AL60" t="s">
        <v>6</v>
      </c>
      <c r="AM60" s="13">
        <f t="shared" si="1"/>
        <v>1.1368683772161603E-13</v>
      </c>
    </row>
    <row r="61" spans="20:42" x14ac:dyDescent="0.25">
      <c r="T61" s="6">
        <v>8</v>
      </c>
      <c r="U61" s="6">
        <v>230.49983539482807</v>
      </c>
      <c r="V61" s="6">
        <v>45.062714133884612</v>
      </c>
      <c r="AH61" s="6">
        <v>4</v>
      </c>
      <c r="AI61" s="6">
        <v>238.48396845878725</v>
      </c>
      <c r="AJ61" s="6">
        <v>-33.387661109809812</v>
      </c>
      <c r="AL61" t="s">
        <v>7</v>
      </c>
      <c r="AM61" s="13">
        <f t="shared" si="1"/>
        <v>1.7053025658242404E-13</v>
      </c>
    </row>
    <row r="62" spans="20:42" x14ac:dyDescent="0.25">
      <c r="T62" s="6">
        <v>9</v>
      </c>
      <c r="U62" s="6">
        <v>237.92863348365483</v>
      </c>
      <c r="V62" s="6">
        <v>-79.106928478643027</v>
      </c>
      <c r="AH62" s="6">
        <v>5</v>
      </c>
      <c r="AI62" s="6">
        <v>123.03270782875164</v>
      </c>
      <c r="AJ62" s="6">
        <v>-3.9015872139148371</v>
      </c>
    </row>
    <row r="63" spans="20:42" x14ac:dyDescent="0.25">
      <c r="T63" s="6">
        <v>10</v>
      </c>
      <c r="U63" s="6">
        <v>245.3574315724816</v>
      </c>
      <c r="V63" s="6">
        <v>-15.09961192948137</v>
      </c>
      <c r="AH63" s="6">
        <v>6</v>
      </c>
      <c r="AI63" s="6">
        <v>191.98517668773871</v>
      </c>
      <c r="AJ63" s="6">
        <v>4.3192108218653971</v>
      </c>
    </row>
    <row r="64" spans="20:42" x14ac:dyDescent="0.25">
      <c r="T64" s="6">
        <v>11</v>
      </c>
      <c r="U64" s="6">
        <v>252.78622966130837</v>
      </c>
      <c r="V64" s="6">
        <v>158.47099049393103</v>
      </c>
      <c r="AH64" s="6">
        <v>7</v>
      </c>
      <c r="AI64" s="6">
        <v>331.58335522349182</v>
      </c>
      <c r="AJ64" s="6">
        <v>-22.358440955443598</v>
      </c>
    </row>
    <row r="65" spans="20:36" x14ac:dyDescent="0.25">
      <c r="T65" s="6">
        <v>12</v>
      </c>
      <c r="U65" s="6">
        <v>260.21502775013516</v>
      </c>
      <c r="V65" s="6">
        <v>19.096091809557777</v>
      </c>
      <c r="AH65" s="6">
        <v>8</v>
      </c>
      <c r="AI65" s="6">
        <v>260.72439131254936</v>
      </c>
      <c r="AJ65" s="6">
        <v>14.838158216163322</v>
      </c>
    </row>
    <row r="66" spans="20:36" x14ac:dyDescent="0.25">
      <c r="T66" s="6">
        <v>13</v>
      </c>
      <c r="U66" s="6">
        <v>267.6438258389619</v>
      </c>
      <c r="V66" s="6">
        <v>-118.51779589396534</v>
      </c>
      <c r="AH66" s="6">
        <v>9</v>
      </c>
      <c r="AI66" s="6">
        <v>145.27313068251374</v>
      </c>
      <c r="AJ66" s="6">
        <v>13.548574322498069</v>
      </c>
    </row>
    <row r="67" spans="20:36" x14ac:dyDescent="0.25">
      <c r="T67" s="6">
        <v>14</v>
      </c>
      <c r="U67" s="6">
        <v>275.07262392778864</v>
      </c>
      <c r="V67" s="6">
        <v>-61.410811120965548</v>
      </c>
      <c r="AH67" s="6">
        <v>10</v>
      </c>
      <c r="AI67" s="6">
        <v>214.2255995415008</v>
      </c>
      <c r="AJ67" s="6">
        <v>16.032220101499433</v>
      </c>
    </row>
    <row r="68" spans="20:36" x14ac:dyDescent="0.25">
      <c r="T68" s="6">
        <v>15</v>
      </c>
      <c r="U68" s="6">
        <v>282.50142201661544</v>
      </c>
      <c r="V68" s="6">
        <v>51.39864437835098</v>
      </c>
      <c r="AH68" s="6">
        <v>11</v>
      </c>
      <c r="AI68" s="6">
        <v>353.82377807725391</v>
      </c>
      <c r="AJ68" s="6">
        <v>57.43344207798549</v>
      </c>
    </row>
    <row r="69" spans="20:36" x14ac:dyDescent="0.25">
      <c r="T69" s="6">
        <v>16</v>
      </c>
      <c r="U69" s="6">
        <v>289.93022010544217</v>
      </c>
      <c r="V69" s="6">
        <v>29.281186304829077</v>
      </c>
      <c r="AH69" s="6">
        <v>12</v>
      </c>
      <c r="AI69" s="6">
        <v>282.96481416631144</v>
      </c>
      <c r="AJ69" s="6">
        <v>-3.653694606618501</v>
      </c>
    </row>
    <row r="70" spans="20:36" x14ac:dyDescent="0.25">
      <c r="T70" s="6">
        <v>17</v>
      </c>
      <c r="U70" s="6">
        <v>297.35901819426897</v>
      </c>
      <c r="V70" s="6">
        <v>-125.51488379208999</v>
      </c>
      <c r="AH70" s="6">
        <v>13</v>
      </c>
      <c r="AI70" s="6">
        <v>167.51355353627582</v>
      </c>
      <c r="AJ70" s="6">
        <v>-18.387523591279262</v>
      </c>
    </row>
    <row r="71" spans="20:36" x14ac:dyDescent="0.25">
      <c r="T71" s="6">
        <v>18</v>
      </c>
      <c r="U71" s="6">
        <v>304.78781628309571</v>
      </c>
      <c r="V71" s="6">
        <v>-47.608241746685167</v>
      </c>
      <c r="AH71" s="6">
        <v>14</v>
      </c>
      <c r="AI71" s="6">
        <v>236.46602239526288</v>
      </c>
      <c r="AJ71" s="6">
        <v>-22.80420958843979</v>
      </c>
    </row>
    <row r="72" spans="20:36" x14ac:dyDescent="0.25">
      <c r="T72" s="6">
        <v>19</v>
      </c>
      <c r="U72" s="6">
        <v>312.21661437192245</v>
      </c>
      <c r="V72" s="6">
        <v>109.43536158259042</v>
      </c>
      <c r="AH72" s="6">
        <v>15</v>
      </c>
      <c r="AI72" s="6">
        <v>376.06420093101599</v>
      </c>
      <c r="AJ72" s="6">
        <v>-42.164134536049573</v>
      </c>
    </row>
    <row r="73" spans="20:36" ht="15.75" thickBot="1" x14ac:dyDescent="0.3">
      <c r="T73" s="8">
        <v>20</v>
      </c>
      <c r="U73" s="8">
        <v>319.64541246074924</v>
      </c>
      <c r="V73" s="8">
        <v>15.997275523153803</v>
      </c>
      <c r="AH73" s="6">
        <v>16</v>
      </c>
      <c r="AI73" s="6">
        <v>305.20523702007353</v>
      </c>
      <c r="AJ73" s="6">
        <v>14.006169390197726</v>
      </c>
    </row>
    <row r="74" spans="20:36" x14ac:dyDescent="0.25">
      <c r="AH74" s="6">
        <v>17</v>
      </c>
      <c r="AI74" s="6">
        <v>189.75397639003791</v>
      </c>
      <c r="AJ74" s="6">
        <v>-17.909841987858925</v>
      </c>
    </row>
    <row r="75" spans="20:36" x14ac:dyDescent="0.25">
      <c r="AH75" s="6">
        <v>18</v>
      </c>
      <c r="AI75" s="6">
        <v>258.70644524902497</v>
      </c>
      <c r="AJ75" s="6">
        <v>-1.526870712614425</v>
      </c>
    </row>
    <row r="76" spans="20:36" x14ac:dyDescent="0.25">
      <c r="AH76" s="6">
        <v>19</v>
      </c>
      <c r="AI76" s="6">
        <v>398.30462378477807</v>
      </c>
      <c r="AJ76" s="6">
        <v>23.347352169734791</v>
      </c>
    </row>
    <row r="77" spans="20:36" ht="15.75" thickBot="1" x14ac:dyDescent="0.3">
      <c r="AH77" s="8">
        <v>20</v>
      </c>
      <c r="AI77" s="8">
        <v>327.44565987383561</v>
      </c>
      <c r="AJ77" s="8">
        <v>8.1970281100674356</v>
      </c>
    </row>
  </sheetData>
  <pageMargins left="0.7" right="0.7" top="0.75" bottom="0.75" header="0.3" footer="0.3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Cerveza Fina</vt:lpstr>
      <vt:lpstr>AU</vt:lpstr>
      <vt:lpstr>Const_NS</vt:lpstr>
      <vt:lpstr>Const_S</vt:lpstr>
      <vt:lpstr>SP</vt:lpstr>
      <vt:lpstr>SU</vt:lpstr>
      <vt:lpstr>t_NS</vt:lpstr>
      <vt:lpstr>t_S</vt:lpstr>
      <vt:lpstr>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Dimitris</dc:creator>
  <cp:lastModifiedBy>Dimitris</cp:lastModifiedBy>
  <dcterms:created xsi:type="dcterms:W3CDTF">2015-03-18T19:34:55Z</dcterms:created>
  <dcterms:modified xsi:type="dcterms:W3CDTF">2016-03-12T19:18:49Z</dcterms:modified>
</cp:coreProperties>
</file>