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https://d.docs.live.net/8f6133c797db8ec5/Documentos/TFG/001_Kubernetes_v2/entregable/"/>
    </mc:Choice>
  </mc:AlternateContent>
  <xr:revisionPtr revIDLastSave="1519" documentId="11_AD4D2F04E46CFB4ACB3E20221D97C556683EDF1F" xr6:coauthVersionLast="47" xr6:coauthVersionMax="47" xr10:uidLastSave="{228E060E-1EA3-4551-BB99-F99C97AC3056}"/>
  <bookViews>
    <workbookView xWindow="32520" yWindow="3735" windowWidth="21600" windowHeight="11385" xr2:uid="{00000000-000D-0000-FFFF-FFFF00000000}"/>
  </bookViews>
  <sheets>
    <sheet name="Establecer mu 1" sheetId="6" r:id="rId1"/>
    <sheet name="Establecer mu 2" sheetId="8" r:id="rId2"/>
    <sheet name="Pruebas 1" sheetId="1" r:id="rId3"/>
    <sheet name="Pruebas 2" sheetId="4" r:id="rId4"/>
    <sheet name="Pruebas 3" sheetId="5" r:id="rId5"/>
    <sheet name="Pruebas 4" sheetId="7" r:id="rId6"/>
    <sheet name="Leyenda" sheetId="2"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0" i="7" l="1"/>
  <c r="I9" i="7"/>
  <c r="I8" i="7"/>
  <c r="I7" i="7"/>
  <c r="I6" i="7"/>
  <c r="I5" i="7"/>
  <c r="I4" i="7"/>
  <c r="I3" i="7"/>
  <c r="I2" i="7"/>
  <c r="J6" i="8"/>
  <c r="J7" i="8"/>
  <c r="I7" i="8"/>
  <c r="I6" i="8"/>
  <c r="J5" i="8"/>
  <c r="I5" i="8"/>
  <c r="J4" i="8"/>
  <c r="I4" i="8"/>
  <c r="J3" i="8"/>
  <c r="I3" i="8"/>
  <c r="J2" i="8"/>
  <c r="I2" i="8"/>
  <c r="J29" i="6"/>
  <c r="J28" i="6"/>
  <c r="J15" i="6"/>
  <c r="J14" i="6"/>
  <c r="J13" i="6"/>
  <c r="J12" i="6"/>
  <c r="J11" i="6"/>
  <c r="J10" i="6"/>
  <c r="J9" i="6"/>
  <c r="J8" i="6"/>
  <c r="J7" i="6"/>
  <c r="J6" i="6"/>
  <c r="J5" i="6"/>
  <c r="J4" i="6"/>
  <c r="J3" i="6"/>
  <c r="J16" i="6"/>
  <c r="J17" i="6"/>
  <c r="J18" i="6"/>
  <c r="J19" i="6"/>
  <c r="J20" i="6"/>
  <c r="J21" i="6"/>
  <c r="J22" i="6"/>
  <c r="J23" i="6"/>
  <c r="J24" i="6"/>
  <c r="J25" i="6"/>
  <c r="J26" i="6"/>
  <c r="J27" i="6"/>
  <c r="I26" i="6"/>
  <c r="I25" i="6"/>
  <c r="I24" i="6"/>
  <c r="I23" i="6"/>
  <c r="I22" i="6"/>
  <c r="I21" i="6"/>
  <c r="I20" i="6"/>
  <c r="I19" i="6"/>
  <c r="I2" i="6"/>
  <c r="I3" i="6"/>
  <c r="I4" i="6"/>
  <c r="I5" i="6"/>
  <c r="I6" i="6"/>
  <c r="I7" i="6"/>
  <c r="I8" i="6"/>
  <c r="I9" i="6"/>
  <c r="I10" i="6"/>
  <c r="I11" i="6"/>
  <c r="I12" i="6"/>
  <c r="I13" i="6"/>
  <c r="I14" i="6"/>
  <c r="I15" i="6"/>
  <c r="I16" i="6"/>
  <c r="I17" i="6"/>
  <c r="I18" i="6"/>
  <c r="N5" i="6"/>
  <c r="I2" i="5"/>
  <c r="I3" i="5"/>
  <c r="I4" i="5"/>
  <c r="I5" i="5"/>
  <c r="I6" i="5"/>
  <c r="J2" i="6"/>
</calcChain>
</file>

<file path=xl/sharedStrings.xml><?xml version="1.0" encoding="utf-8"?>
<sst xmlns="http://schemas.openxmlformats.org/spreadsheetml/2006/main" count="609" uniqueCount="176">
  <si>
    <t>Escenario</t>
  </si>
  <si>
    <t>Réplicas iniciales</t>
  </si>
  <si>
    <t>Réplicas finales</t>
  </si>
  <si>
    <t>GC p99 (s)</t>
  </si>
  <si>
    <t>…</t>
  </si>
  <si>
    <t>Test ID</t>
  </si>
  <si>
    <t>Columna</t>
  </si>
  <si>
    <t>Descripción</t>
  </si>
  <si>
    <t>Identificador único de la prueba (p. ej. “Exp1”, “Exp2-DL”, etc.)</t>
  </si>
  <si>
    <t>Fecha y hora</t>
  </si>
  <si>
    <t>Momento de inicio de la prueba</t>
  </si>
  <si>
    <t>Descripción breve (por ejemplo: “Carga gradual”, “Pico repentino”, “DDoS distribuido”)</t>
  </si>
  <si>
    <t>Duración (s)</t>
  </si>
  <si>
    <t>Tiempo total de generación de carga</t>
  </si>
  <si>
    <t>λ objetivo (req/s)</t>
  </si>
  <si>
    <t>Tasa de llegada fijada por la herramienta de generación de tráfico</t>
  </si>
  <si>
    <t>λ observado (req/s)</t>
  </si>
  <si>
    <r>
      <t xml:space="preserve">Valor real medido por Prometheus (por ejemplo, </t>
    </r>
    <r>
      <rPr>
        <sz val="10"/>
        <color theme="1"/>
        <rFont val="Arial Unicode MS"/>
      </rPr>
      <t>sum(rate(...[1m]))</t>
    </r>
    <r>
      <rPr>
        <sz val="11"/>
        <color theme="1"/>
        <rFont val="Calibri"/>
        <family val="2"/>
        <scheme val="minor"/>
      </rPr>
      <t>)</t>
    </r>
  </si>
  <si>
    <t>μ observado (req/s)</t>
  </si>
  <si>
    <t>Tasa de servicio medida (por ejemplo, 1 / latencia media)</t>
  </si>
  <si>
    <t>Utilización (ρ)</t>
  </si>
  <si>
    <t>Cálculo de ρ = λ / (réplicas × μ)</t>
  </si>
  <si>
    <t>Número de pods antes de empezar la prueba</t>
  </si>
  <si>
    <t>Número de pods al acabar la prueba</t>
  </si>
  <si>
    <t># Eventos de escalado</t>
  </si>
  <si>
    <t>Conteo de veces que el sistema escaló (up/down)</t>
  </si>
  <si>
    <t>Tiempo medio respuesta (s)</t>
  </si>
  <si>
    <t>Latencia media de las peticiones (avg)</t>
  </si>
  <si>
    <t>P95 respuesta (s)</t>
  </si>
  <si>
    <t>Percentil 95 de la latencia</t>
  </si>
  <si>
    <t>P99 respuesta (s)</t>
  </si>
  <si>
    <t>Percentil 99 de la latencia</t>
  </si>
  <si>
    <t>Tasa de error (%)</t>
  </si>
  <si>
    <t>Porcentaje de respuestas 5xx o 4xx</t>
  </si>
  <si>
    <t>Longitud media de cola</t>
  </si>
  <si>
    <r>
      <t xml:space="preserve">Valor medio de </t>
    </r>
    <r>
      <rPr>
        <sz val="10"/>
        <color theme="1"/>
        <rFont val="Arial Unicode MS"/>
      </rPr>
      <t>nginx_connections_waiting</t>
    </r>
  </si>
  <si>
    <t>Máx. cola</t>
  </si>
  <si>
    <r>
      <t xml:space="preserve">Valor máximo de </t>
    </r>
    <r>
      <rPr>
        <sz val="10"/>
        <color theme="1"/>
        <rFont val="Arial Unicode MS"/>
      </rPr>
      <t>nginx_connections_waiting</t>
    </r>
  </si>
  <si>
    <t>Conexiones activas</t>
  </si>
  <si>
    <r>
      <t xml:space="preserve">Media o pico de </t>
    </r>
    <r>
      <rPr>
        <sz val="10"/>
        <color theme="1"/>
        <rFont val="Arial Unicode MS"/>
      </rPr>
      <t>nginx_connections_active</t>
    </r>
  </si>
  <si>
    <t>Percentil 99 de pausas de GC (go_gc_duration_seconds)</t>
  </si>
  <si>
    <t>Heap memory (%)</t>
  </si>
  <si>
    <t>Ratio heap_alloc / mem_limit</t>
  </si>
  <si>
    <t>CPU usage (%)</t>
  </si>
  <si>
    <t>Uso medio de CPU por pod (si lo expones)</t>
  </si>
  <si>
    <t>Network I/O (MB/s)</t>
  </si>
  <si>
    <t>Tráfico de red entrante/saliente (si lo mides)</t>
  </si>
  <si>
    <t>Predicción DL</t>
  </si>
  <si>
    <t>(Solo en Experimento 3) Réplicas que sugiere el modelo de IA</t>
  </si>
  <si>
    <t>Réplicas aplicadas DL</t>
  </si>
  <si>
    <t>Réplicas que realmente aplica el sistema tras consultar al modelo DL</t>
  </si>
  <si>
    <t>Tiempo de inferencia (ms)</t>
  </si>
  <si>
    <t>Latencia que tarda el modelo DL en predecir las réplicas</t>
  </si>
  <si>
    <t>Notas</t>
  </si>
  <si>
    <t>Observaciones generales (por ejemplo, anomalías, fallos, retrabajo, ajustes en el script R/Python)</t>
  </si>
  <si>
    <t>Fuente</t>
  </si>
  <si>
    <t>Cómo se obtiene</t>
  </si>
  <si>
    <t>Manual</t>
  </si>
  <si>
    <t>Tú asignas un identificador al iniciar la prueba</t>
  </si>
  <si>
    <t>Timestamp al arrancar el script o al registrar la fila</t>
  </si>
  <si>
    <t>Descripción de la prueba (tú la defines)</t>
  </si>
  <si>
    <t>Python</t>
  </si>
  <si>
    <t>Cronometrado en tu script de generación de carga</t>
  </si>
  <si>
    <t>Parámetro de la herramienta de carga (locust, wrk…)</t>
  </si>
  <si>
    <t>R</t>
  </si>
  <si>
    <t>query_prometheus('sum(rate(...[1m]))')</t>
  </si>
  <si>
    <t>1 / query_prometheus('sum(rate(...[5m]))/sum(rate(...[5m]))')</t>
  </si>
  <si>
    <r>
      <t xml:space="preserve">Cálculo interno: </t>
    </r>
    <r>
      <rPr>
        <sz val="10"/>
        <color theme="1"/>
        <rFont val="Arial Unicode MS"/>
      </rPr>
      <t>λ observado / (réplicas × μ observado)</t>
    </r>
  </si>
  <si>
    <r>
      <t>Leído vía API K8s en R (</t>
    </r>
    <r>
      <rPr>
        <sz val="10"/>
        <color theme="1"/>
        <rFont val="Arial Unicode MS"/>
      </rPr>
      <t>content(...$spec$replicas)</t>
    </r>
    <r>
      <rPr>
        <sz val="11"/>
        <color theme="1"/>
        <rFont val="Calibri"/>
        <family val="2"/>
        <scheme val="minor"/>
      </rPr>
      <t>)</t>
    </r>
  </si>
  <si>
    <t>Igual, al acabar la prueba</t>
  </si>
  <si>
    <r>
      <t xml:space="preserve">Puedes contar las veces que cambian </t>
    </r>
    <r>
      <rPr>
        <sz val="10"/>
        <color theme="1"/>
        <rFont val="Arial Unicode MS"/>
      </rPr>
      <t>spec.replicas</t>
    </r>
  </si>
  <si>
    <r>
      <t>mean(latencias)</t>
    </r>
    <r>
      <rPr>
        <sz val="11"/>
        <color theme="1"/>
        <rFont val="Calibri"/>
        <family val="2"/>
        <scheme val="minor"/>
      </rPr>
      <t xml:space="preserve"> en tu script de generación de solicitudes</t>
    </r>
  </si>
  <si>
    <r>
      <t>percentile(latencias, 0.95)</t>
    </r>
    <r>
      <rPr>
        <sz val="11"/>
        <color theme="1"/>
        <rFont val="Calibri"/>
        <family val="2"/>
        <scheme val="minor"/>
      </rPr>
      <t xml:space="preserve"> en Python</t>
    </r>
  </si>
  <si>
    <t>percentile(latencias, 0.99)</t>
  </si>
  <si>
    <t>errors / total_requests * 100</t>
  </si>
  <si>
    <t>query_prometheus('avg(nginx_connections_waiting)')</t>
  </si>
  <si>
    <t>query_prometheus('max(nginx_connections_waiting)')</t>
  </si>
  <si>
    <t>query_prometheus('sum(nginx_connections_active)')</t>
  </si>
  <si>
    <t>query_prometheus('histogram_quantile(0.99, rate(go_gc_duration_seconds_sum[5m]))')</t>
  </si>
  <si>
    <t>query_prometheus('sum(go_memstats_heap_alloc_bytes) / sum(go_gc_gomemlimit_bytes)')</t>
  </si>
  <si>
    <t>Python*</t>
  </si>
  <si>
    <r>
      <t xml:space="preserve">Medido con la herramienta de carga o con </t>
    </r>
    <r>
      <rPr>
        <sz val="10"/>
        <color theme="1"/>
        <rFont val="Arial Unicode MS"/>
      </rPr>
      <t>psutil</t>
    </r>
    <r>
      <rPr>
        <sz val="11"/>
        <color theme="1"/>
        <rFont val="Calibri"/>
        <family val="2"/>
        <scheme val="minor"/>
      </rPr>
      <t xml:space="preserve"> en Python</t>
    </r>
  </si>
  <si>
    <t>Medido localmente en el host de generación de carga</t>
  </si>
  <si>
    <t>Salida del modelo de IA tras entrenarlo</t>
  </si>
  <si>
    <t>Valor decidido por el script Python que integra el DL</t>
  </si>
  <si>
    <r>
      <t xml:space="preserve">Medido en Python al llamar </t>
    </r>
    <r>
      <rPr>
        <sz val="10"/>
        <color theme="1"/>
        <rFont val="Arial Unicode MS"/>
      </rPr>
      <t>model.predict()</t>
    </r>
  </si>
  <si>
    <t>Cualquier observación que quieras registrar</t>
  </si>
  <si>
    <t>Notas:</t>
  </si>
  <si>
    <t>(*) Si prefieres, tanto CPU como Network I/O también podrías extraerlos con Prometheus vía R (añadiendo consultas PromQL), pero suele ser más directo usar Python local con librerías del sistema.</t>
  </si>
  <si>
    <t>Las métricas “R” corresponden a todo lo que tu script en R obtiene de Prometheus.</t>
  </si>
  <si>
    <t>Las métricas “Python” son todo lo que mide y post-procesa tu generador de carga o tu script de Deep Learning.</t>
  </si>
  <si>
    <t>Sin escalado</t>
  </si>
  <si>
    <t>02/25/2025 19:37</t>
  </si>
  <si>
    <t>-</t>
  </si>
  <si>
    <t>GC p75 (s)</t>
  </si>
  <si>
    <t>Exp01</t>
  </si>
  <si>
    <t>Exp00</t>
  </si>
  <si>
    <t>02/25/2025 19:50</t>
  </si>
  <si>
    <t>No se si se esta capturando correctamente la tasa de llegadas, ya que al aumentar las peticiones, disminuye, como si fuera la tasa en la que se procesan las solicitudes.</t>
  </si>
  <si>
    <t>X-Exp00</t>
  </si>
  <si>
    <t>X-Exp01</t>
  </si>
  <si>
    <t>Response (res/s)</t>
  </si>
  <si>
    <t>x</t>
  </si>
  <si>
    <t>02/25/2025 20:10</t>
  </si>
  <si>
    <t>02/25/2025 20:20</t>
  </si>
  <si>
    <t>Parecequ ha algun cuello de botellacon las peticiones entrantes, voy a aumentar el tiempo de procesamiento con la dummy response. Antes: echo_sleep 0.05;  # retardo de 50ms. Ahoa 0.5 5ms</t>
  </si>
  <si>
    <t>Exp03</t>
  </si>
  <si>
    <t>Sin escalado (menor tasa de procesamiento)</t>
  </si>
  <si>
    <t>Exp04</t>
  </si>
  <si>
    <t>Exp05</t>
  </si>
  <si>
    <t>10000 + (seq 1 10000 -P40)</t>
  </si>
  <si>
    <t>Exp06</t>
  </si>
  <si>
    <t>Con escalado</t>
  </si>
  <si>
    <t xml:space="preserve">Han salido resultados malos con la formula de autoescalado: ceiling(lambda / (mu * target_util)) Hay picos de replicas deseadas de 300 que nunca se levantan. </t>
  </si>
  <si>
    <t>Réplicas desviación estándar</t>
  </si>
  <si>
    <t>Exp07</t>
  </si>
  <si>
    <t>Parece que haciendo más sueve los cambios, obtenemos resultados parecidos, a diferencia de que el sistema no intent aescalar a 300 replicas. Max steps 10. Interval 15</t>
  </si>
  <si>
    <t>Exp08</t>
  </si>
  <si>
    <t>Max steps 20. Interval 30. target_util  &lt;- 0.8</t>
  </si>
  <si>
    <t>Exp09</t>
  </si>
  <si>
    <t>Me planteo si el factor de utilizacion lo estoy calculando bien. Pero parece  que si. En este caso se han reducido las colas, pro dado que el sistema tarda en levantarse, sigue existiendo un retraso incluso mayor al sin escalar.</t>
  </si>
  <si>
    <t>Exp10</t>
  </si>
  <si>
    <t>8.89</t>
  </si>
  <si>
    <t>0.199989</t>
  </si>
  <si>
    <t>2.91</t>
  </si>
  <si>
    <t>9.42</t>
  </si>
  <si>
    <r>
      <t xml:space="preserve">El calculo de rho debe ser a partir de la tasa de llegadas total. Estoy calculando la tasa de llegadas a cada pod. Todo se calcula bien, pero como no me habia dado cuenta, el </t>
    </r>
    <r>
      <rPr>
        <b/>
        <sz val="11"/>
        <color theme="1"/>
        <rFont val="Calibri"/>
        <family val="2"/>
        <scheme val="minor"/>
      </rPr>
      <t>caché</t>
    </r>
    <r>
      <rPr>
        <sz val="11"/>
        <color theme="1"/>
        <rFont val="Calibri"/>
        <family val="2"/>
        <scheme val="minor"/>
      </rPr>
      <t>.</t>
    </r>
  </si>
  <si>
    <t>Exp11</t>
  </si>
  <si>
    <t>No es el caché. Cada pod puede manejar múltiples conexiones. Hasta unas ~200. Reajustado obtención de mu. Ajustado scrapeo a 8 segundos. Supongamos que mu es constante a una tasa aproximada de 150 p/s.</t>
  </si>
  <si>
    <t>Exp000</t>
  </si>
  <si>
    <t>Sin escalado (rho&lt;1)</t>
  </si>
  <si>
    <t>Total enviadas</t>
  </si>
  <si>
    <t>Response (s/res)</t>
  </si>
  <si>
    <t>Sleep 5 s.</t>
  </si>
  <si>
    <t>Exp001</t>
  </si>
  <si>
    <t>Exp002</t>
  </si>
  <si>
    <t>Con el sistema saturado, el maximo throgput es de 113. Se actualiza mu a 115. Parece que la cola es menor, tal vez se bloquee el sistema y no entren mas peticiones</t>
  </si>
  <si>
    <t>Exp003</t>
  </si>
  <si>
    <t>Throghput / pod</t>
  </si>
  <si>
    <t>μ (req/s) / pod</t>
  </si>
  <si>
    <t>Total peticiones</t>
  </si>
  <si>
    <t>Promedio herramienta</t>
  </si>
  <si>
    <t>Mu total maximo</t>
  </si>
  <si>
    <t>Mu por replica</t>
  </si>
  <si>
    <t>Error</t>
  </si>
  <si>
    <t>Potencia herramienta</t>
  </si>
  <si>
    <t>Total recibidas</t>
  </si>
  <si>
    <t>Tasa de error</t>
  </si>
  <si>
    <t>λ observado medio (req/s)</t>
  </si>
  <si>
    <t>Throghput / pod medio</t>
  </si>
  <si>
    <t>Utilización media (ρ)</t>
  </si>
  <si>
    <t>Total peticiones servidor</t>
  </si>
  <si>
    <t>Tiempo ejecución</t>
  </si>
  <si>
    <t>Tiempo servidor</t>
  </si>
  <si>
    <t>MU: 170</t>
  </si>
  <si>
    <t>Sleep 5 s. Aunque se aumente más el número de peticiones, el servidor colapsa y no atiende más. La herramienta de peticiones deja de atenderlas.</t>
  </si>
  <si>
    <t>Servidor</t>
  </si>
  <si>
    <t>Herramienta</t>
  </si>
  <si>
    <t>Potencia2</t>
  </si>
  <si>
    <t>Maquina</t>
  </si>
  <si>
    <t>Sin escaldo (rho ~ 1)</t>
  </si>
  <si>
    <t>Sin escaldo (rho &gt; 1)</t>
  </si>
  <si>
    <t>Exp004</t>
  </si>
  <si>
    <t>MU: 100</t>
  </si>
  <si>
    <t>Sin escaldo (rho &lt; 1)</t>
  </si>
  <si>
    <t xml:space="preserve">        - name: nginx
          image: openresty/openresty:alpine
          resources:
            requests:
              cpu:    "10m"    # reserva 0.01 CPU
              memory: "32Mi"   # reserva 32Mi de RAM
            limits:
              cpu:    "20m"    # máximo 0.02 CPU
              memory: "64Mi"   # máximo 64Mi de RAM</t>
  </si>
  <si>
    <t>Exp005</t>
  </si>
  <si>
    <t>Con escalado + metricas</t>
  </si>
  <si>
    <t>Exp006</t>
  </si>
  <si>
    <t>Con escalado + metricas+wrk</t>
  </si>
  <si>
    <t>Exp007</t>
  </si>
  <si>
    <t>Sin escalado + metricas+wrk</t>
  </si>
  <si>
    <t>Exp008</t>
  </si>
  <si>
    <t>Con escalado + wrk</t>
  </si>
  <si>
    <t>Exp009</t>
  </si>
  <si>
    <t xml:space="preserve">        - name: nginx
          image: openresty/openresty:alpine
          resources:
            requests:
              cpu:    "10m"    # reserva 0.01 CPU
              memory: "128Mi"   # reserva 128Mi de RAM
            limits:
              cpu:    "20m"    # máximo 0.02 CPU
              memory: "256Mi"   # máximo 256Mi de 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</si>
</sst>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7">
    <font>
      <sz val="11"/>
      <color theme="1"/>
      <name val="Calibri"/>
      <family val="2"/>
      <scheme val="minor"/>
    </font>
    <font>
      <sz val="11"/>
      <color theme="1"/>
      <name val="Calibri"/>
      <family val="2"/>
      <scheme val="minor"/>
    </font>
    <font>
      <b/>
      <sz val="11"/>
      <color theme="1"/>
      <name val="Calibri"/>
      <family val="2"/>
      <scheme val="minor"/>
    </font>
    <font>
      <sz val="10"/>
      <color theme="1"/>
      <name val="Arial Unicode MS"/>
    </font>
    <font>
      <sz val="10"/>
      <color rgb="FF000000"/>
      <name val="Consolas"/>
      <family val="3"/>
    </font>
    <font>
      <sz val="8"/>
      <name val="Calibri"/>
      <family val="2"/>
      <scheme val="minor"/>
    </font>
    <font>
      <u/>
      <sz val="11"/>
      <color theme="1"/>
      <name val="Calibri"/>
      <family val="2"/>
      <scheme val="minor"/>
    </font>
  </fonts>
  <fills count="3">
    <fill>
      <patternFill patternType="none"/>
    </fill>
    <fill>
      <patternFill patternType="gray125"/>
    </fill>
    <fill>
      <patternFill patternType="solid">
        <fgColor theme="9" tint="0.39997558519241921"/>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21">
    <xf numFmtId="0" fontId="0" fillId="0" borderId="0" xfId="0"/>
    <xf numFmtId="0" fontId="2" fillId="0" borderId="0" xfId="0" applyFont="1" applyAlignment="1">
      <alignment horizontal="center" vertical="center" wrapText="1"/>
    </xf>
    <xf numFmtId="0" fontId="0" fillId="0" borderId="0" xfId="0"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20" fontId="0" fillId="0" borderId="0" xfId="0" applyNumberFormat="1" applyAlignment="1">
      <alignment vertical="center" wrapText="1"/>
    </xf>
    <xf numFmtId="0" fontId="0" fillId="0" borderId="0" xfId="0" quotePrefix="1" applyAlignment="1">
      <alignment vertical="center" wrapText="1"/>
    </xf>
    <xf numFmtId="0" fontId="0" fillId="0" borderId="0" xfId="1" quotePrefix="1" applyNumberFormat="1" applyFont="1" applyAlignment="1">
      <alignment vertical="center" wrapText="1"/>
    </xf>
    <xf numFmtId="10" fontId="0" fillId="0" borderId="0" xfId="0" applyNumberFormat="1" applyAlignment="1">
      <alignment vertical="center" wrapText="1"/>
    </xf>
    <xf numFmtId="0" fontId="4" fillId="0" borderId="0" xfId="0" applyFont="1" applyAlignment="1">
      <alignment vertical="center"/>
    </xf>
    <xf numFmtId="10" fontId="0" fillId="0" borderId="0" xfId="1" applyNumberFormat="1" applyFont="1" applyAlignment="1">
      <alignment vertical="center" wrapText="1"/>
    </xf>
    <xf numFmtId="0" fontId="6" fillId="0" borderId="0" xfId="0" applyFont="1"/>
    <xf numFmtId="0" fontId="6" fillId="0" borderId="0" xfId="0" applyFont="1" applyAlignment="1">
      <alignment vertical="center" wrapText="1"/>
    </xf>
    <xf numFmtId="22" fontId="0" fillId="0" borderId="0" xfId="0" applyNumberFormat="1" applyAlignment="1">
      <alignment vertical="center" wrapText="1"/>
    </xf>
    <xf numFmtId="10" fontId="0" fillId="0" borderId="0" xfId="0" applyNumberFormat="1"/>
    <xf numFmtId="0" fontId="0" fillId="2" borderId="0" xfId="0" applyFill="1"/>
    <xf numFmtId="2" fontId="0" fillId="0" borderId="0" xfId="0" applyNumberFormat="1"/>
    <xf numFmtId="0" fontId="0" fillId="0" borderId="0" xfId="0" applyAlignment="1">
      <alignment vertical="center"/>
    </xf>
    <xf numFmtId="3" fontId="0" fillId="0" borderId="0" xfId="0" applyNumberFormat="1" applyAlignment="1">
      <alignment vertical="center" wrapText="1"/>
    </xf>
    <xf numFmtId="164" fontId="0" fillId="0" borderId="0" xfId="0" applyNumberFormat="1" applyAlignment="1">
      <alignment vertical="center" wrapText="1"/>
    </xf>
    <xf numFmtId="0" fontId="0" fillId="0" borderId="0" xfId="0" applyAlignment="1">
      <alignment horizontal="right" vertical="center"/>
    </xf>
  </cellXfs>
  <cellStyles count="2">
    <cellStyle name="Normal" xfId="0" builtinId="0"/>
    <cellStyle name="Porcentaje" xfId="1" builtinId="5"/>
  </cellStyles>
  <dxfs count="134">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general" vertical="center"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dxf>
    <dxf>
      <numFmt numFmtId="2" formatCode="0.00"/>
    </dxf>
    <dxf>
      <numFmt numFmtId="2" formatCode="0.0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numFmt numFmtId="14" formatCode="0.00%"/>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numFmt numFmtId="164" formatCode="0.0000"/>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numFmt numFmtId="14" formatCode="0.00%"/>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numFmt numFmtId="14" formatCode="0.00%"/>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numFmt numFmtId="14" formatCode="0.00%"/>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numFmt numFmtId="14" formatCode="0.00%"/>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numFmt numFmtId="14" formatCode="0.00%"/>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numFmt numFmtId="14" formatCode="0.00%"/>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numFmt numFmtId="14" formatCode="0.00%"/>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B591486-E4B6-463C-B1FD-BF5949914E47}" name="Tabla5" displayName="Tabla5" ref="A1:J29" totalsRowShown="0">
  <autoFilter ref="A1:J29" xr:uid="{1B591486-E4B6-463C-B1FD-BF5949914E47}">
    <filterColumn colId="0">
      <filters>
        <filter val="1"/>
      </filters>
    </filterColumn>
  </autoFilter>
  <tableColumns count="10">
    <tableColumn id="1" xr3:uid="{880C5E5B-AEB1-4B7A-BA82-578D45949838}" name="Maquina"/>
    <tableColumn id="10" xr3:uid="{82883172-3A49-46C9-A46E-9FD120ABB65D}" name="Potencia2"/>
    <tableColumn id="8" xr3:uid="{DFD5B9DD-5777-4A45-8654-BFB1390FD32A}" name="Tiempo ejecución"/>
    <tableColumn id="9" xr3:uid="{24A86823-AC27-4FC2-8B6F-03477390F1C8}" name="Tiempo servidor"/>
    <tableColumn id="2" xr3:uid="{2B1C0517-AFAF-4571-A2EE-239B612928C9}" name="Total peticiones"/>
    <tableColumn id="3" xr3:uid="{848256F5-F0A5-4E21-9208-8442E688D116}" name="Total peticiones servidor"/>
    <tableColumn id="4" xr3:uid="{246208CF-FEE9-4FAB-9B2B-0A2BECAE2136}" name="Promedio herramienta"/>
    <tableColumn id="5" xr3:uid="{B2F9D2C5-5AC7-4942-9C84-A728075B20CC}" name="Mu total maximo"/>
    <tableColumn id="6" xr3:uid="{BC83AD60-D099-4C4A-9496-257D19605E39}" name="Mu por replica" dataDxfId="6">
      <calculatedColumnFormula>Tabla5[[#This Row],[Mu total maximo]]/2</calculatedColumnFormula>
    </tableColumn>
    <tableColumn id="7" xr3:uid="{05BAFCEB-0A62-4400-9F51-9556CF791C20}" name="Error">
      <calculatedColumnFormula>(Tabla5[[#This Row],[Total peticiones]]-Tabla5[[#This Row],[Total peticiones servidor]])/Tabla5[[#This Row],[Total peticiones]]</calculatedColumnFormula>
    </tableColumn>
  </tableColumns>
  <tableStyleInfo name="TableStyleMedium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59A82FC-3C68-4AF3-9682-E05247B562E4}" name="Tabla58" displayName="Tabla58" ref="A1:J7" totalsRowShown="0">
  <autoFilter ref="A1:J7" xr:uid="{1B591486-E4B6-463C-B1FD-BF5949914E47}">
    <filterColumn colId="0">
      <filters>
        <filter val="1"/>
      </filters>
    </filterColumn>
  </autoFilter>
  <tableColumns count="10">
    <tableColumn id="1" xr3:uid="{4BB99493-C52C-49E8-8F9A-DD32288AF0E5}" name="Maquina"/>
    <tableColumn id="10" xr3:uid="{C8DFE57E-7921-4EE1-B122-FE6710392C27}" name="Potencia2"/>
    <tableColumn id="8" xr3:uid="{4AC5E839-D9F7-4D95-98C5-0B5C2C615F78}" name="Tiempo ejecución"/>
    <tableColumn id="9" xr3:uid="{2F0CE06D-CCF3-428F-BBC6-A17166457975}" name="Tiempo servidor"/>
    <tableColumn id="2" xr3:uid="{FDF86746-98E7-45AE-B960-A4E270192B03}" name="Total peticiones"/>
    <tableColumn id="3" xr3:uid="{BE3999C4-B749-464A-BA35-8C011569C256}" name="Total peticiones servidor"/>
    <tableColumn id="4" xr3:uid="{75E99F4C-5FE5-439B-B1F8-78B4483A808F}" name="Promedio herramienta"/>
    <tableColumn id="5" xr3:uid="{4374101D-847B-4B4A-915A-E38F048F0462}" name="Mu total maximo"/>
    <tableColumn id="6" xr3:uid="{6C6F07F8-B9FC-48D5-9F01-D602B7F96F86}" name="Mu por replica" dataDxfId="5">
      <calculatedColumnFormula>Tabla58[[#This Row],[Mu total maximo]]/2</calculatedColumnFormula>
    </tableColumn>
    <tableColumn id="7" xr3:uid="{DAC17FAB-28C5-48BE-A6FE-443ABCD625EF}" name="Error">
      <calculatedColumnFormula>(Tabla58[[#This Row],[Total peticiones]]-Tabla58[[#This Row],[Total peticiones servidor]])/Tabla58[[#This Row],[Total peticiones]]</calculatedColumnFormula>
    </tableColumn>
  </tableColumns>
  <tableStyleInfo name="TableStyleMedium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C81B242-83E0-4104-B730-D891F5277898}" name="Tabla1" displayName="Tabla1" ref="A1:AC15" totalsRowShown="0" headerRowDxfId="133" dataDxfId="132">
  <autoFilter ref="A1:AC15" xr:uid="{EC81B242-83E0-4104-B730-D891F5277898}">
    <filterColumn colId="7">
      <filters>
        <filter val="…"/>
        <filter val="0,199976"/>
        <filter val="0,199985"/>
        <filter val="0,199991"/>
        <filter val="0,199993"/>
        <filter val="0,200382"/>
        <filter val="0,200738"/>
      </filters>
    </filterColumn>
  </autoFilter>
  <tableColumns count="29">
    <tableColumn id="1" xr3:uid="{5673A735-A812-4F13-A08F-7763A7B0FFDF}" name="Test ID" dataDxfId="131"/>
    <tableColumn id="11" xr3:uid="{81B6348F-C9E3-4619-A8F6-A9DAFA19E8A9}" name="Fecha y hora" dataDxfId="130"/>
    <tableColumn id="12" xr3:uid="{3603C805-C3CB-4A9D-AC03-21217185D7A9}" name="Escenario" dataDxfId="129"/>
    <tableColumn id="2" xr3:uid="{67E7C1DA-38E5-4118-875B-7FE452F8C426}" name="Duración (s)" dataDxfId="128"/>
    <tableColumn id="3" xr3:uid="{D942C968-ABDE-43CC-A83D-23B595643BC9}" name="λ objetivo (req/s)" dataDxfId="127"/>
    <tableColumn id="28" xr3:uid="{2714D002-3F56-470C-AF30-B165E23B2994}" name="Total enviadas" dataDxfId="126"/>
    <tableColumn id="13" xr3:uid="{6EB142F5-DD0F-49EC-857D-7E42778CB620}" name="λ observado (req/s)" dataDxfId="125"/>
    <tableColumn id="4" xr3:uid="{E4EA4E63-FD43-4B89-9CB1-12243BE6858B}" name="μ observado (req/s)" dataDxfId="124"/>
    <tableColumn id="5" xr3:uid="{2A754CFE-60B3-4AEF-BD01-0AF2A09463CC}" name="Utilización (ρ)" dataDxfId="123"/>
    <tableColumn id="27" xr3:uid="{DBA73E68-39E8-4F04-B24E-EDFF189E869F}" name="Response (res/s)" dataDxfId="122"/>
    <tableColumn id="6" xr3:uid="{F80BF937-3C64-4A77-A3FB-1D21828FBFAD}" name="Réplicas iniciales" dataDxfId="121"/>
    <tableColumn id="7" xr3:uid="{025718BE-0EFF-464C-9CF0-F264639563F8}" name="Réplicas finales" dataDxfId="120"/>
    <tableColumn id="29" xr3:uid="{8F194EAD-6319-40F2-82CD-BAC3073DC03F}" name="Réplicas desviación estándar" dataDxfId="119"/>
    <tableColumn id="8" xr3:uid="{11EACA00-8CF6-4667-98CD-ADDC82008DE9}" name="# Eventos de escalado" dataDxfId="118"/>
    <tableColumn id="9" xr3:uid="{69C5DF69-5A2E-409F-81DF-7E8A883ED460}" name="Tiempo medio respuesta (s)" dataDxfId="117"/>
    <tableColumn id="10" xr3:uid="{18AB39BC-988C-4CA1-BA6E-8E75A632E8DC}" name="P95 respuesta (s)" dataDxfId="116"/>
    <tableColumn id="14" xr3:uid="{B2BC2F29-1AC1-44AE-AE99-DFAB6559BF12}" name="P99 respuesta (s)" dataDxfId="115"/>
    <tableColumn id="15" xr3:uid="{F2A2F512-ED32-4416-A128-A2F48BE585B7}" name="Tasa de error (%)" dataDxfId="114"/>
    <tableColumn id="16" xr3:uid="{9E6CE47F-9781-465F-9B79-77F8C58F4CF3}" name="Longitud media de cola" dataDxfId="113"/>
    <tableColumn id="17" xr3:uid="{ED773679-B58D-4664-85BB-4351EC46A0C4}" name="Máx. cola" dataDxfId="112"/>
    <tableColumn id="18" xr3:uid="{38E2B3AA-0A37-4BAC-971A-A03813C54255}" name="Conexiones activas" dataDxfId="111"/>
    <tableColumn id="19" xr3:uid="{A079C1FD-2380-4D7A-9EAC-8A162F88C196}" name="GC p75 (s)" dataDxfId="110"/>
    <tableColumn id="20" xr3:uid="{23D1180B-AC74-4895-A864-5680D99DB2D3}" name="Heap memory (%)" dataDxfId="109"/>
    <tableColumn id="21" xr3:uid="{FA93E4A2-DD03-483E-88DC-4350BB751598}" name="CPU usage (%)" dataDxfId="108"/>
    <tableColumn id="22" xr3:uid="{28F47667-969D-4793-90DA-E9372A816901}" name="Network I/O (MB/s)" dataDxfId="107"/>
    <tableColumn id="23" xr3:uid="{44AFEFE4-36E5-43ED-9A5E-67B2AF39A880}" name="Predicción DL" dataDxfId="106"/>
    <tableColumn id="24" xr3:uid="{C967B3AF-0396-4292-9200-8ED95DE39E68}" name="Réplicas aplicadas DL" dataDxfId="105"/>
    <tableColumn id="25" xr3:uid="{E2F199FA-4B6B-451D-9E63-F420DD554D58}" name="Tiempo de inferencia (ms)" dataDxfId="104"/>
    <tableColumn id="26" xr3:uid="{FBFD5CD4-B250-4F76-A2DA-31D6E9F9FE7C}" name="Notas" dataDxfId="103"/>
  </tableColumns>
  <tableStyleInfo name="TableStyleMedium3"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5976BAE-55DA-41EB-8BBC-BE45680B5AC8}" name="Tabla14" displayName="Tabla14" ref="A1:AD6" totalsRowShown="0" headerRowDxfId="102" dataDxfId="101">
  <autoFilter ref="A1:AD6" xr:uid="{EC81B242-83E0-4104-B730-D891F5277898}"/>
  <tableColumns count="30">
    <tableColumn id="1" xr3:uid="{87D34899-A45A-4CFD-810C-40C67F8FB444}" name="Test ID" dataDxfId="100"/>
    <tableColumn id="11" xr3:uid="{AF03C6E1-FEFC-4028-A47B-4366FCD00F8D}" name="Fecha y hora" dataDxfId="99"/>
    <tableColumn id="12" xr3:uid="{76E8C99E-EEC3-46BB-82B2-FFE8DB779A06}" name="Escenario" dataDxfId="98"/>
    <tableColumn id="2" xr3:uid="{D545B608-CF20-43BC-8178-7460DB661923}" name="Duración (s)" dataDxfId="97"/>
    <tableColumn id="3" xr3:uid="{84EDB675-70B7-4004-899F-57532F11C567}" name="λ objetivo (req/s)" dataDxfId="96"/>
    <tableColumn id="28" xr3:uid="{A07DC5CF-D41F-4096-9D07-D1179A1D65E9}" name="Total enviadas" dataDxfId="95"/>
    <tableColumn id="13" xr3:uid="{4F85AB10-C8CE-443C-84BA-EC4E63F25449}" name="λ observado (req/s)" dataDxfId="94"/>
    <tableColumn id="4" xr3:uid="{6C0C9646-724F-4619-9D20-D2BBEA8814E2}" name="μ (req/s) / pod" dataDxfId="93"/>
    <tableColumn id="30" xr3:uid="{F308D410-057A-40B6-AA91-BB19379E8F84}" name="Throghput / pod" dataDxfId="92"/>
    <tableColumn id="5" xr3:uid="{86A7E3C5-5E44-4D96-AB2A-211C8885561B}" name="Utilización (ρ)" dataDxfId="91"/>
    <tableColumn id="27" xr3:uid="{0A0B8934-59AB-4734-94C6-217DD0B18870}" name="Response (s/res)" dataDxfId="90"/>
    <tableColumn id="6" xr3:uid="{433840BC-1345-42F3-A52C-92A88F7BB977}" name="Réplicas iniciales" dataDxfId="89"/>
    <tableColumn id="7" xr3:uid="{F1B276AD-6515-4EFA-A638-1349544048CB}" name="Réplicas finales" dataDxfId="88"/>
    <tableColumn id="29" xr3:uid="{668C2B06-FB3C-4279-9AFC-A671322750AE}" name="Réplicas desviación estándar" dataDxfId="87"/>
    <tableColumn id="8" xr3:uid="{2DE70BE2-792C-49E4-AC73-113F3000E372}" name="# Eventos de escalado" dataDxfId="86"/>
    <tableColumn id="9" xr3:uid="{F82F9848-259D-466E-8525-6E1AED742CCD}" name="Tiempo medio respuesta (s)" dataDxfId="85"/>
    <tableColumn id="10" xr3:uid="{33A0EAB6-BA3F-4602-AAB5-54DE8AF3BAB8}" name="P95 respuesta (s)" dataDxfId="84"/>
    <tableColumn id="14" xr3:uid="{8ED34DDB-FB44-48D3-8DCB-67DE554E1094}" name="P99 respuesta (s)" dataDxfId="83"/>
    <tableColumn id="15" xr3:uid="{B8D8BD17-E157-4AE2-BF78-656EB72958C3}" name="Tasa de error (%)" dataDxfId="82"/>
    <tableColumn id="16" xr3:uid="{9B6BE082-84FB-4FED-A6D7-D9B40728DD9B}" name="Longitud media de cola" dataDxfId="81"/>
    <tableColumn id="17" xr3:uid="{8C11AC0D-7C31-46FD-8744-9E05A95395FD}" name="Máx. cola" dataDxfId="80"/>
    <tableColumn id="18" xr3:uid="{9C65D0C5-A117-4551-A06C-E86CBCE3C36B}" name="Conexiones activas" dataDxfId="79"/>
    <tableColumn id="19" xr3:uid="{BAAA5657-CF30-42C0-B904-DDDC489AA929}" name="GC p75 (s)" dataDxfId="78"/>
    <tableColumn id="20" xr3:uid="{D0EE17D7-86E0-4F09-8976-906E95D3ACAD}" name="Heap memory (%)" dataDxfId="77"/>
    <tableColumn id="21" xr3:uid="{10F4B124-06FC-485F-A0BD-AEEB864401EB}" name="CPU usage (%)" dataDxfId="76"/>
    <tableColumn id="22" xr3:uid="{D5E7CC65-D7A4-403A-8D16-3FA2E33E12B5}" name="Network I/O (MB/s)" dataDxfId="75"/>
    <tableColumn id="23" xr3:uid="{69FB6DED-46F7-4E52-BB6C-F95BA23F3645}" name="Predicción DL" dataDxfId="74"/>
    <tableColumn id="24" xr3:uid="{9E8283B2-5A4D-479F-86A8-C8EEB0024195}" name="Réplicas aplicadas DL" dataDxfId="73"/>
    <tableColumn id="25" xr3:uid="{A5E75A88-932B-4777-85B8-AE6774B2BD2A}" name="Tiempo de inferencia (ms)" dataDxfId="72"/>
    <tableColumn id="26" xr3:uid="{F06AFC09-DC06-4D58-9875-FB1205ED0998}" name="Notas" dataDxfId="71"/>
  </tableColumns>
  <tableStyleInfo name="TableStyleMedium3"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FCBCD69-8DA5-465B-92FA-F63C678172FB}" name="Tabla145" displayName="Tabla145" ref="A1:AE6" totalsRowShown="0" headerRowDxfId="70" dataDxfId="69">
  <autoFilter ref="A1:AE6" xr:uid="{EC81B242-83E0-4104-B730-D891F5277898}"/>
  <tableColumns count="31">
    <tableColumn id="1" xr3:uid="{904EECE3-5BB8-4E58-90F2-5262FA3FFB8C}" name="Test ID" dataDxfId="68"/>
    <tableColumn id="11" xr3:uid="{22173FFF-06F6-47AA-AFA3-DB7BD62DEFE4}" name="Fecha y hora" dataDxfId="67"/>
    <tableColumn id="12" xr3:uid="{A1B8B267-3174-4A2D-807E-08D91E268C58}" name="Escenario" dataDxfId="66"/>
    <tableColumn id="33" xr3:uid="{B396491E-DF3A-444C-A383-6CAA82DDCFDC}" name="Duración (s)" dataDxfId="65"/>
    <tableColumn id="2" xr3:uid="{8718466D-4520-419E-ADB2-E80CFCB5930D}" name="μ (req/s) / pod" dataDxfId="64"/>
    <tableColumn id="3" xr3:uid="{6D05E4A2-2A9A-4369-A846-DA57B6474E1A}" name="Potencia herramienta" dataDxfId="63"/>
    <tableColumn id="28" xr3:uid="{7206DDCE-CD6D-4FBC-A113-EF0E9DAAB4D3}" name="Total enviadas" dataDxfId="62"/>
    <tableColumn id="31" xr3:uid="{2E08B9D8-EBA7-4E4C-B980-BA3449D14B58}" name="Total recibidas" dataDxfId="61"/>
    <tableColumn id="32" xr3:uid="{DA6E83CA-07F7-43F1-AE1E-D4B671E99F32}" name="Tasa de error" dataDxfId="60">
      <calculatedColumnFormula>(Tabla145[[#This Row],[Total enviadas]]-Tabla145[[#This Row],[Total recibidas]])/Tabla145[[#This Row],[Total enviadas]]</calculatedColumnFormula>
    </tableColumn>
    <tableColumn id="4" xr3:uid="{41ACECE3-0442-48CC-A09C-74A2C8820BE4}" name="λ observado medio (req/s)" dataDxfId="59"/>
    <tableColumn id="30" xr3:uid="{E30401C4-48B4-4931-A8CA-E41214AF11CD}" name="Throghput / pod medio" dataDxfId="58"/>
    <tableColumn id="5" xr3:uid="{737F8185-ADF7-43F7-90FD-756A1D0CDB1C}" name="Utilización media (ρ)" dataDxfId="57"/>
    <tableColumn id="27" xr3:uid="{229F356D-662F-4B29-8DAE-34E4A0C761A2}" name="Response (s/res)" dataDxfId="56"/>
    <tableColumn id="6" xr3:uid="{AAC0DF3D-0791-4AE2-902F-F95FF72A12C9}" name="Réplicas iniciales" dataDxfId="55"/>
    <tableColumn id="7" xr3:uid="{FAB4476F-D3E7-4B7C-B414-896FCC650BFB}" name="Réplicas finales" dataDxfId="54"/>
    <tableColumn id="29" xr3:uid="{FDF6ED23-7498-4B1A-B6E2-C62208B1FE54}" name="Réplicas desviación estándar" dataDxfId="53"/>
    <tableColumn id="8" xr3:uid="{687C76AD-9E54-44E0-A1C9-D5E7FE2049ED}" name="# Eventos de escalado" dataDxfId="52"/>
    <tableColumn id="9" xr3:uid="{49FFD245-C600-4FC1-AA2F-515CD1E515C9}" name="Tiempo medio respuesta (s)" dataDxfId="51"/>
    <tableColumn id="10" xr3:uid="{F32281BB-C7D4-455A-8B71-6B42AF307A2B}" name="P95 respuesta (s)" dataDxfId="50"/>
    <tableColumn id="14" xr3:uid="{6BFF20C2-C977-42B1-8B41-10072C2984D3}" name="P99 respuesta (s)" dataDxfId="49"/>
    <tableColumn id="16" xr3:uid="{F0EFA622-AAD1-45AA-9A85-19E63704BB1E}" name="Longitud media de cola" dataDxfId="48"/>
    <tableColumn id="17" xr3:uid="{FDE22BC2-E579-4BA5-8C62-D6FE685CEE3D}" name="Máx. cola" dataDxfId="47"/>
    <tableColumn id="18" xr3:uid="{78EF8434-25F0-4297-9629-F28FDCEC2375}" name="Conexiones activas" dataDxfId="46"/>
    <tableColumn id="19" xr3:uid="{31D27B9C-02E5-4C22-8287-B732F11778A3}" name="GC p75 (s)" dataDxfId="45"/>
    <tableColumn id="20" xr3:uid="{05FCA89A-985B-45A5-9B2A-A1E3AD84EEF1}" name="Heap memory (%)" dataDxfId="44"/>
    <tableColumn id="21" xr3:uid="{96C18FBF-A9B9-40F5-AE78-C067CD747D79}" name="CPU usage (%)" dataDxfId="43"/>
    <tableColumn id="22" xr3:uid="{E51EDB49-4383-4992-A8EA-824BF0A3E0DA}" name="Network I/O (MB/s)" dataDxfId="42"/>
    <tableColumn id="23" xr3:uid="{AD42D0B3-ADCF-4790-AAE0-975851CA284D}" name="Predicción DL" dataDxfId="41"/>
    <tableColumn id="24" xr3:uid="{8008B549-32A0-4831-B794-3670A10DF893}" name="Réplicas aplicadas DL" dataDxfId="40"/>
    <tableColumn id="25" xr3:uid="{1FB83842-62CA-4842-8CE4-F32577EEAA61}" name="Tiempo de inferencia (ms)" dataDxfId="39"/>
    <tableColumn id="26" xr3:uid="{73E17176-11E2-4D7A-A158-A3FB5E197489}" name="Notas" dataDxfId="38"/>
  </tableColumns>
  <tableStyleInfo name="TableStyleMedium3"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C3EF56A-85A8-4F09-993B-CC30F7AE9B03}" name="Tabla1457" displayName="Tabla1457" ref="A1:AD10" totalsRowShown="0" headerRowDxfId="37" dataDxfId="36">
  <autoFilter ref="A1:AD10" xr:uid="{EC81B242-83E0-4104-B730-D891F5277898}"/>
  <tableColumns count="30">
    <tableColumn id="1" xr3:uid="{F605295B-A0B4-4FC3-8D8B-3A9CFBFC91AD}" name="Test ID" dataDxfId="35"/>
    <tableColumn id="11" xr3:uid="{72F0E629-D35F-4CAE-83D3-4115E3E82B08}" name="Fecha y hora" dataDxfId="34"/>
    <tableColumn id="12" xr3:uid="{DEB7B854-F892-4F40-A7AB-F34C8B4A270B}" name="Escenario" dataDxfId="33"/>
    <tableColumn id="33" xr3:uid="{DB10F987-4583-4048-B56B-E2613DEFD22B}" name="Duración (s)" dataDxfId="32"/>
    <tableColumn id="2" xr3:uid="{03A3D8D4-CB13-49EB-9C52-9BF75BC435A3}" name="μ (req/s) / pod" dataDxfId="31"/>
    <tableColumn id="3" xr3:uid="{D8A8DFF4-CEF0-4C6E-A74E-A45079608EDF}" name="Potencia herramienta" dataDxfId="30"/>
    <tableColumn id="28" xr3:uid="{81A36888-68CA-454B-B977-B5D817FABC31}" name="Total enviadas" dataDxfId="29"/>
    <tableColumn id="31" xr3:uid="{6C84A6D7-99BF-4388-9E73-F47241EA98A8}" name="Total recibidas"/>
    <tableColumn id="32" xr3:uid="{0D4FF053-C20F-45F7-9753-AA8166BCAA9D}" name="Tasa de error" dataDxfId="28">
      <calculatedColumnFormula>(Tabla1457[[#This Row],[Total enviadas]]-Tabla1457[[#This Row],[Total recibidas]])/Tabla1457[[#This Row],[Total enviadas]]</calculatedColumnFormula>
    </tableColumn>
    <tableColumn id="4" xr3:uid="{575BD826-8791-4D75-AFCB-922316CD8AC8}" name="λ observado medio (req/s)" dataDxfId="27"/>
    <tableColumn id="30" xr3:uid="{23D1B0EF-B609-4D20-A5CB-918C24746ADB}" name="Throghput / pod medio" dataDxfId="26"/>
    <tableColumn id="5" xr3:uid="{2FF049CD-A941-4E70-B53A-2EE4F8EA1F06}" name="Utilización media (ρ)" dataDxfId="25"/>
    <tableColumn id="27" xr3:uid="{52DD2420-F761-47A5-A067-7B295DCE9C9A}" name="Response (s/res)" dataDxfId="24"/>
    <tableColumn id="6" xr3:uid="{64AF276F-B5C9-427B-92F5-9965477AFED6}" name="Réplicas iniciales" dataDxfId="23"/>
    <tableColumn id="7" xr3:uid="{247B7961-1BBE-4C99-9EA6-65A8207F899C}" name="Réplicas finales" dataDxfId="22"/>
    <tableColumn id="29" xr3:uid="{E35362A4-122F-418A-B322-C4966B430355}" name="Réplicas desviación estándar" dataDxfId="21"/>
    <tableColumn id="8" xr3:uid="{E8548C26-00CC-4FB6-98B1-EE08430251E7}" name="# Eventos de escalado" dataDxfId="20"/>
    <tableColumn id="9" xr3:uid="{C8304BFF-CF66-42A5-8DB1-6E51399C25FB}" name="Tiempo medio respuesta (s)" dataDxfId="19"/>
    <tableColumn id="10" xr3:uid="{29FB4899-6A86-4588-899B-950B0E05BD76}" name="P95 respuesta (s)" dataDxfId="18"/>
    <tableColumn id="14" xr3:uid="{BC7E03F3-918B-48C7-92B2-DD6872E0E1AE}" name="P99 respuesta (s)" dataDxfId="17"/>
    <tableColumn id="16" xr3:uid="{FCA81BB4-20AF-469A-A85C-BC3C76354DDF}" name="Longitud media de cola" dataDxfId="16"/>
    <tableColumn id="17" xr3:uid="{62012DC8-ED1E-4A85-B54E-BF9A648BE361}" name="Máx. cola" dataDxfId="15"/>
    <tableColumn id="18" xr3:uid="{96952560-7124-4483-A644-399917BCDAE7}" name="Conexiones activas" dataDxfId="14"/>
    <tableColumn id="20" xr3:uid="{3B853C8A-C46C-4D86-AB4D-7D973B7B64B7}" name="Heap memory (%)" dataDxfId="13"/>
    <tableColumn id="21" xr3:uid="{28CE426C-F761-43E0-B65F-8E9A3373F889}" name="CPU usage (%)" dataDxfId="12"/>
    <tableColumn id="22" xr3:uid="{E5BE5DEC-A7FF-4F7B-AC90-0E3A64BE23D9}" name="Network I/O (MB/s)" dataDxfId="11"/>
    <tableColumn id="23" xr3:uid="{2E75CDAF-9849-46A0-88C8-C4AA325D70C8}" name="Predicción DL" dataDxfId="10"/>
    <tableColumn id="24" xr3:uid="{95E8244D-72CE-4F62-AAC5-38E5069E419E}" name="Réplicas aplicadas DL" dataDxfId="9"/>
    <tableColumn id="25" xr3:uid="{45224D48-D422-4D71-B510-9547BB547307}" name="Tiempo de inferencia (ms)" dataDxfId="8"/>
    <tableColumn id="26" xr3:uid="{B955D626-0E3E-4AFB-9602-6DA5404D0517}" name="Notas" dataDxfId="7"/>
  </tableColumns>
  <tableStyleInfo name="TableStyleMedium3"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CC2079A-E0A9-4C2A-B0C9-28E46E7BCB7D}" name="Tabla2" displayName="Tabla2" ref="A1:D27" totalsRowShown="0" headerRowDxfId="4">
  <autoFilter ref="A1:D27" xr:uid="{BCC2079A-E0A9-4C2A-B0C9-28E46E7BCB7D}"/>
  <tableColumns count="4">
    <tableColumn id="1" xr3:uid="{E9B3C362-C272-4F8B-8FF6-2B0E56B1A329}" name="Columna" dataDxfId="3"/>
    <tableColumn id="2" xr3:uid="{58DC3C58-1FA8-42A3-90FC-2A207DEB910B}" name="Descripción" dataDxfId="2"/>
    <tableColumn id="3" xr3:uid="{8A7EC1DB-E8CA-47C9-9CEE-8F84981B0A0F}" name="Fuente" dataDxfId="1"/>
    <tableColumn id="4" xr3:uid="{11335548-14A0-4658-AA28-BAC6E69C1FD5}" name="Cómo se obtiene" dataDxfId="0"/>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652AB-0490-472B-ADEE-7E8ED6521471}">
  <dimension ref="A1:N29"/>
  <sheetViews>
    <sheetView tabSelected="1" workbookViewId="0">
      <selection activeCell="I30" sqref="I30"/>
    </sheetView>
  </sheetViews>
  <sheetFormatPr baseColWidth="10" defaultRowHeight="15"/>
  <cols>
    <col min="1" max="1" width="12.140625" bestFit="1" customWidth="1"/>
    <col min="2" max="2" width="12.140625" customWidth="1"/>
    <col min="3" max="3" width="19.140625" bestFit="1" customWidth="1"/>
    <col min="4" max="4" width="17.7109375" bestFit="1" customWidth="1"/>
    <col min="5" max="5" width="17.28515625" customWidth="1"/>
    <col min="6" max="6" width="23.85546875" customWidth="1"/>
    <col min="7" max="7" width="23.28515625" customWidth="1"/>
    <col min="8" max="8" width="18.28515625" customWidth="1"/>
    <col min="9" max="9" width="16" customWidth="1"/>
    <col min="12" max="12" width="12.140625" bestFit="1" customWidth="1"/>
  </cols>
  <sheetData>
    <row r="1" spans="1:14">
      <c r="A1" t="s">
        <v>159</v>
      </c>
      <c r="B1" t="s">
        <v>158</v>
      </c>
      <c r="C1" t="s">
        <v>152</v>
      </c>
      <c r="D1" t="s">
        <v>153</v>
      </c>
      <c r="E1" t="s">
        <v>140</v>
      </c>
      <c r="F1" t="s">
        <v>151</v>
      </c>
      <c r="G1" t="s">
        <v>141</v>
      </c>
      <c r="H1" t="s">
        <v>142</v>
      </c>
      <c r="I1" t="s">
        <v>143</v>
      </c>
      <c r="J1" t="s">
        <v>144</v>
      </c>
    </row>
    <row r="2" spans="1:14">
      <c r="A2">
        <v>1</v>
      </c>
      <c r="B2">
        <v>300</v>
      </c>
      <c r="C2">
        <v>60</v>
      </c>
      <c r="D2">
        <v>100</v>
      </c>
      <c r="E2">
        <v>14809</v>
      </c>
      <c r="F2">
        <v>14831</v>
      </c>
      <c r="G2">
        <v>242.61</v>
      </c>
      <c r="H2">
        <v>244.48</v>
      </c>
      <c r="I2" s="16">
        <f>Tabla5[[#This Row],[Mu total maximo]]/2</f>
        <v>122.24</v>
      </c>
      <c r="J2" s="14">
        <f>(Tabla5[[#This Row],[Total peticiones]]-Tabla5[[#This Row],[Total peticiones servidor]])/Tabla5[[#This Row],[Total peticiones]]</f>
        <v>-1.4855830913633602E-3</v>
      </c>
      <c r="L2" t="s">
        <v>154</v>
      </c>
    </row>
    <row r="3" spans="1:14">
      <c r="A3">
        <v>1</v>
      </c>
      <c r="B3">
        <v>400</v>
      </c>
      <c r="C3">
        <v>60</v>
      </c>
      <c r="D3">
        <v>100</v>
      </c>
      <c r="E3">
        <v>19629</v>
      </c>
      <c r="F3">
        <v>19639</v>
      </c>
      <c r="G3">
        <v>321.45999999999998</v>
      </c>
      <c r="H3">
        <v>324.83</v>
      </c>
      <c r="I3" s="16">
        <f>Tabla5[[#This Row],[Mu total maximo]]/2</f>
        <v>162.41499999999999</v>
      </c>
      <c r="J3" s="14">
        <f>(Tabla5[[#This Row],[Total peticiones]]-Tabla5[[#This Row],[Total peticiones servidor]])/Tabla5[[#This Row],[Total peticiones]]</f>
        <v>-5.0945030312293034E-4</v>
      </c>
    </row>
    <row r="4" spans="1:14">
      <c r="A4">
        <v>1</v>
      </c>
      <c r="B4">
        <v>500</v>
      </c>
      <c r="C4">
        <v>60</v>
      </c>
      <c r="D4">
        <v>100</v>
      </c>
      <c r="E4">
        <v>30847</v>
      </c>
      <c r="F4">
        <v>23158</v>
      </c>
      <c r="G4">
        <v>505.47</v>
      </c>
      <c r="H4">
        <v>382.37</v>
      </c>
      <c r="I4" s="16">
        <f>Tabla5[[#This Row],[Mu total maximo]]/2</f>
        <v>191.185</v>
      </c>
      <c r="J4" s="14">
        <f>(Tabla5[[#This Row],[Total peticiones]]-Tabla5[[#This Row],[Total peticiones servidor]])/Tabla5[[#This Row],[Total peticiones]]</f>
        <v>0.24926248905890361</v>
      </c>
      <c r="L4" t="s">
        <v>157</v>
      </c>
      <c r="M4" t="s">
        <v>156</v>
      </c>
      <c r="N4" t="s">
        <v>144</v>
      </c>
    </row>
    <row r="5" spans="1:14">
      <c r="A5">
        <v>1</v>
      </c>
      <c r="B5">
        <v>600</v>
      </c>
      <c r="C5">
        <v>60</v>
      </c>
      <c r="D5">
        <v>100</v>
      </c>
      <c r="E5">
        <v>37822</v>
      </c>
      <c r="F5">
        <v>23029</v>
      </c>
      <c r="G5">
        <v>620.07000000000005</v>
      </c>
      <c r="H5">
        <v>376.98</v>
      </c>
      <c r="I5" s="16">
        <f>Tabla5[[#This Row],[Mu total maximo]]/2</f>
        <v>188.49</v>
      </c>
      <c r="J5" s="14">
        <f>(Tabla5[[#This Row],[Total peticiones]]-Tabla5[[#This Row],[Total peticiones servidor]])/Tabla5[[#This Row],[Total peticiones]]</f>
        <v>0.39112156945692983</v>
      </c>
      <c r="L5">
        <v>14632</v>
      </c>
      <c r="M5">
        <v>12973</v>
      </c>
      <c r="N5" s="14">
        <f>(L5-M5)/L5</f>
        <v>0.11338162930563149</v>
      </c>
    </row>
    <row r="6" spans="1:14">
      <c r="A6">
        <v>1</v>
      </c>
      <c r="B6">
        <v>450</v>
      </c>
      <c r="C6">
        <v>60</v>
      </c>
      <c r="D6">
        <v>100</v>
      </c>
      <c r="E6">
        <v>22404</v>
      </c>
      <c r="F6">
        <v>21960</v>
      </c>
      <c r="G6">
        <v>366.97</v>
      </c>
      <c r="H6">
        <v>361.55</v>
      </c>
      <c r="I6" s="16">
        <f>Tabla5[[#This Row],[Mu total maximo]]/2</f>
        <v>180.77500000000001</v>
      </c>
      <c r="J6" s="14">
        <f>(Tabla5[[#This Row],[Total peticiones]]-Tabla5[[#This Row],[Total peticiones servidor]])/Tabla5[[#This Row],[Total peticiones]]</f>
        <v>1.9817889662560258E-2</v>
      </c>
    </row>
    <row r="7" spans="1:14">
      <c r="A7">
        <v>1</v>
      </c>
      <c r="B7" s="15">
        <v>420</v>
      </c>
      <c r="C7">
        <v>60</v>
      </c>
      <c r="D7">
        <v>100</v>
      </c>
      <c r="E7">
        <v>20720</v>
      </c>
      <c r="F7">
        <v>20732</v>
      </c>
      <c r="G7">
        <v>339.07</v>
      </c>
      <c r="H7">
        <v>344.61</v>
      </c>
      <c r="I7" s="16">
        <f>Tabla5[[#This Row],[Mu total maximo]]/2</f>
        <v>172.30500000000001</v>
      </c>
      <c r="J7" s="14">
        <f>(Tabla5[[#This Row],[Total peticiones]]-Tabla5[[#This Row],[Total peticiones servidor]])/Tabla5[[#This Row],[Total peticiones]]</f>
        <v>-5.7915057915057912E-4</v>
      </c>
    </row>
    <row r="8" spans="1:14">
      <c r="A8">
        <v>1</v>
      </c>
      <c r="B8" s="15">
        <v>420</v>
      </c>
      <c r="C8">
        <v>300</v>
      </c>
      <c r="D8">
        <v>340</v>
      </c>
      <c r="E8">
        <v>100906</v>
      </c>
      <c r="F8">
        <v>100968</v>
      </c>
      <c r="G8">
        <v>335.1</v>
      </c>
      <c r="H8">
        <v>345.42</v>
      </c>
      <c r="I8" s="16">
        <f>Tabla5[[#This Row],[Mu total maximo]]/2</f>
        <v>172.71</v>
      </c>
      <c r="J8" s="14">
        <f>(Tabla5[[#This Row],[Total peticiones]]-Tabla5[[#This Row],[Total peticiones servidor]])/Tabla5[[#This Row],[Total peticiones]]</f>
        <v>-6.1443323489187955E-4</v>
      </c>
    </row>
    <row r="9" spans="1:14">
      <c r="A9">
        <v>1</v>
      </c>
      <c r="B9">
        <v>430</v>
      </c>
      <c r="C9">
        <v>300</v>
      </c>
      <c r="D9">
        <v>340</v>
      </c>
      <c r="E9">
        <v>102841</v>
      </c>
      <c r="F9">
        <v>102883</v>
      </c>
      <c r="G9">
        <v>341.66</v>
      </c>
      <c r="H9">
        <v>350.44</v>
      </c>
      <c r="I9" s="16">
        <f>Tabla5[[#This Row],[Mu total maximo]]/2</f>
        <v>175.22</v>
      </c>
      <c r="J9" s="14">
        <f>(Tabla5[[#This Row],[Total peticiones]]-Tabla5[[#This Row],[Total peticiones servidor]])/Tabla5[[#This Row],[Total peticiones]]</f>
        <v>-4.0839742904094672E-4</v>
      </c>
    </row>
    <row r="10" spans="1:14">
      <c r="A10">
        <v>1</v>
      </c>
      <c r="B10">
        <v>430</v>
      </c>
      <c r="C10">
        <v>600</v>
      </c>
      <c r="D10">
        <v>640</v>
      </c>
      <c r="E10">
        <v>208078</v>
      </c>
      <c r="F10">
        <v>208013</v>
      </c>
      <c r="G10">
        <v>346.2</v>
      </c>
      <c r="H10">
        <v>353.72</v>
      </c>
      <c r="I10" s="16">
        <f>Tabla5[[#This Row],[Mu total maximo]]/2</f>
        <v>176.86</v>
      </c>
      <c r="J10" s="14">
        <f>(Tabla5[[#This Row],[Total peticiones]]-Tabla5[[#This Row],[Total peticiones servidor]])/Tabla5[[#This Row],[Total peticiones]]</f>
        <v>3.1238285642883919E-4</v>
      </c>
    </row>
    <row r="11" spans="1:14">
      <c r="A11">
        <v>1</v>
      </c>
      <c r="B11" s="15">
        <v>420</v>
      </c>
      <c r="C11">
        <v>600</v>
      </c>
      <c r="D11">
        <v>640</v>
      </c>
      <c r="E11">
        <v>203018</v>
      </c>
      <c r="F11">
        <v>203138</v>
      </c>
      <c r="G11">
        <v>337.82</v>
      </c>
      <c r="H11">
        <v>343.78</v>
      </c>
      <c r="I11" s="16">
        <f>Tabla5[[#This Row],[Mu total maximo]]/2</f>
        <v>171.89</v>
      </c>
      <c r="J11" s="14">
        <f>(Tabla5[[#This Row],[Total peticiones]]-Tabla5[[#This Row],[Total peticiones servidor]])/Tabla5[[#This Row],[Total peticiones]]</f>
        <v>-5.9108059383896998E-4</v>
      </c>
    </row>
    <row r="12" spans="1:14">
      <c r="A12">
        <v>1</v>
      </c>
      <c r="B12">
        <v>800</v>
      </c>
      <c r="C12">
        <v>60</v>
      </c>
      <c r="D12">
        <v>100</v>
      </c>
      <c r="E12">
        <v>40309</v>
      </c>
      <c r="F12">
        <v>22984</v>
      </c>
      <c r="G12">
        <v>657.61</v>
      </c>
      <c r="H12">
        <v>373.27</v>
      </c>
      <c r="I12" s="16">
        <f>Tabla5[[#This Row],[Mu total maximo]]/2</f>
        <v>186.63499999999999</v>
      </c>
      <c r="J12" s="14">
        <f>(Tabla5[[#This Row],[Total peticiones]]-Tabla5[[#This Row],[Total peticiones servidor]])/Tabla5[[#This Row],[Total peticiones]]</f>
        <v>0.42980475824257608</v>
      </c>
    </row>
    <row r="13" spans="1:14">
      <c r="A13">
        <v>1</v>
      </c>
      <c r="B13">
        <v>1000</v>
      </c>
      <c r="C13">
        <v>60</v>
      </c>
      <c r="D13">
        <v>100</v>
      </c>
      <c r="E13">
        <v>35538</v>
      </c>
      <c r="F13">
        <v>22436</v>
      </c>
      <c r="G13">
        <v>576.07000000000005</v>
      </c>
      <c r="H13">
        <v>358.31</v>
      </c>
      <c r="I13" s="16">
        <f>Tabla5[[#This Row],[Mu total maximo]]/2</f>
        <v>179.155</v>
      </c>
      <c r="J13" s="14">
        <f>(Tabla5[[#This Row],[Total peticiones]]-Tabla5[[#This Row],[Total peticiones servidor]])/Tabla5[[#This Row],[Total peticiones]]</f>
        <v>0.36867578366818615</v>
      </c>
    </row>
    <row r="14" spans="1:14">
      <c r="A14">
        <v>1</v>
      </c>
      <c r="B14">
        <v>750</v>
      </c>
      <c r="C14">
        <v>60</v>
      </c>
      <c r="D14">
        <v>100</v>
      </c>
      <c r="E14">
        <v>36305</v>
      </c>
      <c r="F14">
        <v>22953</v>
      </c>
      <c r="G14">
        <v>691.07</v>
      </c>
      <c r="H14">
        <v>368.66</v>
      </c>
      <c r="I14" s="16">
        <f>Tabla5[[#This Row],[Mu total maximo]]/2</f>
        <v>184.33</v>
      </c>
      <c r="J14" s="14">
        <f>(Tabla5[[#This Row],[Total peticiones]]-Tabla5[[#This Row],[Total peticiones servidor]])/Tabla5[[#This Row],[Total peticiones]]</f>
        <v>0.36777303401735301</v>
      </c>
    </row>
    <row r="15" spans="1:14">
      <c r="A15">
        <v>1</v>
      </c>
      <c r="B15">
        <v>700</v>
      </c>
      <c r="C15">
        <v>60</v>
      </c>
      <c r="D15">
        <v>100</v>
      </c>
      <c r="E15">
        <v>35593</v>
      </c>
      <c r="F15">
        <v>22904</v>
      </c>
      <c r="G15">
        <v>582.63</v>
      </c>
      <c r="H15">
        <v>370.73</v>
      </c>
      <c r="I15" s="16">
        <f>Tabla5[[#This Row],[Mu total maximo]]/2</f>
        <v>185.36500000000001</v>
      </c>
      <c r="J15" s="14">
        <f>(Tabla5[[#This Row],[Total peticiones]]-Tabla5[[#This Row],[Total peticiones servidor]])/Tabla5[[#This Row],[Total peticiones]]</f>
        <v>0.35650268311184785</v>
      </c>
    </row>
    <row r="16" spans="1:14" hidden="1">
      <c r="A16">
        <v>2</v>
      </c>
      <c r="B16">
        <v>420</v>
      </c>
      <c r="C16">
        <v>300</v>
      </c>
      <c r="D16">
        <v>340</v>
      </c>
      <c r="E16">
        <v>62228</v>
      </c>
      <c r="F16">
        <v>60761</v>
      </c>
      <c r="G16">
        <v>206.79</v>
      </c>
      <c r="H16">
        <v>208.16</v>
      </c>
      <c r="I16" s="16">
        <f>Tabla5[[#This Row],[Mu total maximo]]/2</f>
        <v>104.08</v>
      </c>
      <c r="J16" s="14">
        <f>(Tabla5[[#This Row],[Total peticiones]]-Tabla5[[#This Row],[Total peticiones servidor]])/Tabla5[[#This Row],[Total peticiones]]</f>
        <v>2.3574596644597288E-2</v>
      </c>
    </row>
    <row r="17" spans="1:10" hidden="1">
      <c r="A17">
        <v>2</v>
      </c>
      <c r="B17">
        <v>400</v>
      </c>
      <c r="C17">
        <v>60</v>
      </c>
      <c r="D17">
        <v>100</v>
      </c>
      <c r="E17">
        <v>19936</v>
      </c>
      <c r="F17">
        <v>18473</v>
      </c>
      <c r="G17">
        <v>327.85</v>
      </c>
      <c r="H17">
        <v>307.14</v>
      </c>
      <c r="I17" s="16">
        <f>Tabla5[[#This Row],[Mu total maximo]]/2</f>
        <v>153.57</v>
      </c>
      <c r="J17" s="14">
        <f>(Tabla5[[#This Row],[Total peticiones]]-Tabla5[[#This Row],[Total peticiones servidor]])/Tabla5[[#This Row],[Total peticiones]]</f>
        <v>7.3384831460674163E-2</v>
      </c>
    </row>
    <row r="18" spans="1:10" hidden="1">
      <c r="A18">
        <v>2</v>
      </c>
      <c r="B18">
        <v>350</v>
      </c>
      <c r="C18">
        <v>60</v>
      </c>
      <c r="D18">
        <v>100</v>
      </c>
      <c r="E18">
        <v>16624</v>
      </c>
      <c r="F18">
        <v>15779</v>
      </c>
      <c r="G18">
        <v>273.08999999999997</v>
      </c>
      <c r="H18">
        <v>263.77</v>
      </c>
      <c r="I18" s="16">
        <f>Tabla5[[#This Row],[Mu total maximo]]/2</f>
        <v>131.88499999999999</v>
      </c>
      <c r="J18" s="14">
        <f>(Tabla5[[#This Row],[Total peticiones]]-Tabla5[[#This Row],[Total peticiones servidor]])/Tabla5[[#This Row],[Total peticiones]]</f>
        <v>5.083012512030799E-2</v>
      </c>
    </row>
    <row r="19" spans="1:10" hidden="1">
      <c r="A19">
        <v>2</v>
      </c>
      <c r="B19">
        <v>300</v>
      </c>
      <c r="C19">
        <v>60</v>
      </c>
      <c r="D19">
        <v>100</v>
      </c>
      <c r="E19">
        <v>17850</v>
      </c>
      <c r="F19">
        <v>17153</v>
      </c>
      <c r="G19">
        <v>294.38</v>
      </c>
      <c r="H19">
        <v>282.22000000000003</v>
      </c>
      <c r="I19" s="16">
        <f>Tabla5[[#This Row],[Mu total maximo]]/2</f>
        <v>141.11000000000001</v>
      </c>
      <c r="J19" s="14">
        <f>(Tabla5[[#This Row],[Total peticiones]]-Tabla5[[#This Row],[Total peticiones servidor]])/Tabla5[[#This Row],[Total peticiones]]</f>
        <v>3.9047619047619046E-2</v>
      </c>
    </row>
    <row r="20" spans="1:10" hidden="1">
      <c r="A20">
        <v>2</v>
      </c>
      <c r="B20">
        <v>250</v>
      </c>
      <c r="C20">
        <v>60</v>
      </c>
      <c r="D20">
        <v>100</v>
      </c>
      <c r="E20">
        <v>18742</v>
      </c>
      <c r="F20">
        <v>18353</v>
      </c>
      <c r="G20">
        <v>309.92</v>
      </c>
      <c r="H20">
        <v>307.48</v>
      </c>
      <c r="I20" s="16">
        <f>Tabla5[[#This Row],[Mu total maximo]]/2</f>
        <v>153.74</v>
      </c>
      <c r="J20" s="14">
        <f>(Tabla5[[#This Row],[Total peticiones]]-Tabla5[[#This Row],[Total peticiones servidor]])/Tabla5[[#This Row],[Total peticiones]]</f>
        <v>2.0755522356205314E-2</v>
      </c>
    </row>
    <row r="21" spans="1:10" hidden="1">
      <c r="A21">
        <v>2</v>
      </c>
      <c r="B21">
        <v>200</v>
      </c>
      <c r="C21">
        <v>60</v>
      </c>
      <c r="D21">
        <v>100</v>
      </c>
      <c r="E21">
        <v>20099</v>
      </c>
      <c r="F21">
        <v>19953</v>
      </c>
      <c r="G21">
        <v>333.6</v>
      </c>
      <c r="H21">
        <v>339.33</v>
      </c>
      <c r="I21" s="16">
        <f>Tabla5[[#This Row],[Mu total maximo]]/2</f>
        <v>169.66499999999999</v>
      </c>
      <c r="J21" s="14">
        <f>(Tabla5[[#This Row],[Total peticiones]]-Tabla5[[#This Row],[Total peticiones servidor]])/Tabla5[[#This Row],[Total peticiones]]</f>
        <v>7.2640429872132938E-3</v>
      </c>
    </row>
    <row r="22" spans="1:10" hidden="1">
      <c r="A22">
        <v>2</v>
      </c>
      <c r="B22">
        <v>100</v>
      </c>
      <c r="C22">
        <v>60</v>
      </c>
      <c r="D22">
        <v>100</v>
      </c>
      <c r="E22">
        <v>16253</v>
      </c>
      <c r="F22">
        <v>16248</v>
      </c>
      <c r="G22">
        <v>270.11</v>
      </c>
      <c r="H22">
        <v>267.56</v>
      </c>
      <c r="I22" s="16">
        <f>Tabla5[[#This Row],[Mu total maximo]]/2</f>
        <v>133.78</v>
      </c>
      <c r="J22" s="14">
        <f>(Tabla5[[#This Row],[Total peticiones]]-Tabla5[[#This Row],[Total peticiones servidor]])/Tabla5[[#This Row],[Total peticiones]]</f>
        <v>3.0763551344367192E-4</v>
      </c>
    </row>
    <row r="23" spans="1:10" hidden="1">
      <c r="A23">
        <v>2</v>
      </c>
      <c r="B23">
        <v>100</v>
      </c>
      <c r="C23">
        <v>300</v>
      </c>
      <c r="D23">
        <v>340</v>
      </c>
      <c r="E23">
        <v>76080</v>
      </c>
      <c r="F23">
        <v>75956</v>
      </c>
      <c r="G23">
        <v>253.48</v>
      </c>
      <c r="H23">
        <v>281.19</v>
      </c>
      <c r="I23" s="16">
        <f>Tabla5[[#This Row],[Mu total maximo]]/2</f>
        <v>140.595</v>
      </c>
      <c r="J23" s="14">
        <f>(Tabla5[[#This Row],[Total peticiones]]-Tabla5[[#This Row],[Total peticiones servidor]])/Tabla5[[#This Row],[Total peticiones]]</f>
        <v>1.6298633017875919E-3</v>
      </c>
    </row>
    <row r="24" spans="1:10" hidden="1">
      <c r="A24">
        <v>2</v>
      </c>
      <c r="B24">
        <v>100</v>
      </c>
      <c r="C24">
        <v>100</v>
      </c>
      <c r="D24">
        <v>120</v>
      </c>
      <c r="E24">
        <v>26790</v>
      </c>
      <c r="F24">
        <v>26774</v>
      </c>
      <c r="G24">
        <v>267.72000000000003</v>
      </c>
      <c r="H24">
        <v>282.26</v>
      </c>
      <c r="I24" s="16">
        <f>Tabla5[[#This Row],[Mu total maximo]]/2</f>
        <v>141.13</v>
      </c>
      <c r="J24" s="14">
        <f>(Tabla5[[#This Row],[Total peticiones]]-Tabla5[[#This Row],[Total peticiones servidor]])/Tabla5[[#This Row],[Total peticiones]]</f>
        <v>5.9723777528928701E-4</v>
      </c>
    </row>
    <row r="25" spans="1:10" hidden="1">
      <c r="A25">
        <v>2</v>
      </c>
      <c r="B25">
        <v>200</v>
      </c>
      <c r="C25">
        <v>100</v>
      </c>
      <c r="D25">
        <v>120</v>
      </c>
      <c r="E25">
        <v>30319</v>
      </c>
      <c r="F25">
        <v>30082</v>
      </c>
      <c r="G25">
        <v>300.18</v>
      </c>
      <c r="H25">
        <v>308.08</v>
      </c>
      <c r="I25" s="16">
        <f>Tabla5[[#This Row],[Mu total maximo]]/2</f>
        <v>154.04</v>
      </c>
      <c r="J25" s="14">
        <f>(Tabla5[[#This Row],[Total peticiones]]-Tabla5[[#This Row],[Total peticiones servidor]])/Tabla5[[#This Row],[Total peticiones]]</f>
        <v>7.8168805039744056E-3</v>
      </c>
    </row>
    <row r="26" spans="1:10" hidden="1">
      <c r="A26">
        <v>2</v>
      </c>
      <c r="B26">
        <v>300</v>
      </c>
      <c r="C26">
        <v>100</v>
      </c>
      <c r="D26">
        <v>120</v>
      </c>
      <c r="E26">
        <v>30063</v>
      </c>
      <c r="F26">
        <v>29417</v>
      </c>
      <c r="G26">
        <v>300.77999999999997</v>
      </c>
      <c r="H26">
        <v>319.07</v>
      </c>
      <c r="I26" s="16">
        <f>Tabla5[[#This Row],[Mu total maximo]]/2</f>
        <v>159.535</v>
      </c>
      <c r="J26" s="14">
        <f>(Tabla5[[#This Row],[Total peticiones]]-Tabla5[[#This Row],[Total peticiones servidor]])/Tabla5[[#This Row],[Total peticiones]]</f>
        <v>2.1488208096331039E-2</v>
      </c>
    </row>
    <row r="27" spans="1:10" hidden="1">
      <c r="A27">
        <v>2</v>
      </c>
      <c r="B27">
        <v>400</v>
      </c>
      <c r="C27">
        <v>100</v>
      </c>
      <c r="D27">
        <v>120</v>
      </c>
      <c r="E27">
        <v>28567</v>
      </c>
      <c r="F27">
        <v>27369</v>
      </c>
      <c r="G27">
        <v>282.33</v>
      </c>
      <c r="H27">
        <v>301.98</v>
      </c>
      <c r="J27" s="14">
        <f>(Tabla5[[#This Row],[Total peticiones]]-Tabla5[[#This Row],[Total peticiones servidor]])/Tabla5[[#This Row],[Total peticiones]]</f>
        <v>4.1936500157524419E-2</v>
      </c>
    </row>
    <row r="28" spans="1:10">
      <c r="A28">
        <v>3</v>
      </c>
      <c r="B28">
        <v>420</v>
      </c>
      <c r="C28">
        <v>100</v>
      </c>
      <c r="D28">
        <v>120</v>
      </c>
      <c r="E28">
        <v>57052</v>
      </c>
      <c r="F28">
        <v>19355</v>
      </c>
      <c r="G28">
        <v>564.49</v>
      </c>
      <c r="H28">
        <v>192.24</v>
      </c>
      <c r="I28" s="16"/>
      <c r="J28" s="14">
        <f>(Tabla5[[#This Row],[Total peticiones]]-Tabla5[[#This Row],[Total peticiones servidor]])/Tabla5[[#This Row],[Total peticiones]]</f>
        <v>0.66074808946224495</v>
      </c>
    </row>
    <row r="29" spans="1:10">
      <c r="A29">
        <v>3</v>
      </c>
      <c r="B29">
        <v>210</v>
      </c>
      <c r="C29">
        <v>60</v>
      </c>
      <c r="D29">
        <v>100</v>
      </c>
      <c r="E29">
        <v>10429</v>
      </c>
      <c r="F29">
        <v>10407</v>
      </c>
      <c r="G29">
        <v>171.17</v>
      </c>
      <c r="H29">
        <v>171.85</v>
      </c>
      <c r="I29" s="16"/>
      <c r="J29" s="14">
        <f>(Tabla5[[#This Row],[Total peticiones]]-Tabla5[[#This Row],[Total peticiones servidor]])/Tabla5[[#This Row],[Total peticiones]]</f>
        <v>2.1095023492185253E-3</v>
      </c>
    </row>
  </sheetData>
  <phoneticPr fontId="5"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172BFE-0C63-48DF-9A12-8683323ED5A7}">
  <dimension ref="A1:L7"/>
  <sheetViews>
    <sheetView workbookViewId="0">
      <selection activeCell="D16" sqref="D16"/>
    </sheetView>
  </sheetViews>
  <sheetFormatPr baseColWidth="10" defaultRowHeight="15"/>
  <cols>
    <col min="1" max="1" width="12.140625" bestFit="1" customWidth="1"/>
    <col min="2" max="2" width="12.140625" customWidth="1"/>
    <col min="3" max="3" width="19.140625" bestFit="1" customWidth="1"/>
    <col min="4" max="4" width="17.7109375" bestFit="1" customWidth="1"/>
    <col min="5" max="5" width="17.28515625" customWidth="1"/>
    <col min="6" max="6" width="23.85546875" customWidth="1"/>
    <col min="7" max="7" width="23.28515625" customWidth="1"/>
    <col min="8" max="8" width="18.28515625" customWidth="1"/>
    <col min="9" max="9" width="16" customWidth="1"/>
    <col min="12" max="12" width="12.140625" bestFit="1" customWidth="1"/>
  </cols>
  <sheetData>
    <row r="1" spans="1:12">
      <c r="A1" t="s">
        <v>159</v>
      </c>
      <c r="B1" t="s">
        <v>158</v>
      </c>
      <c r="C1" t="s">
        <v>152</v>
      </c>
      <c r="D1" t="s">
        <v>153</v>
      </c>
      <c r="E1" t="s">
        <v>140</v>
      </c>
      <c r="F1" t="s">
        <v>151</v>
      </c>
      <c r="G1" t="s">
        <v>141</v>
      </c>
      <c r="H1" t="s">
        <v>142</v>
      </c>
      <c r="I1" t="s">
        <v>143</v>
      </c>
      <c r="J1" t="s">
        <v>144</v>
      </c>
    </row>
    <row r="2" spans="1:12">
      <c r="A2">
        <v>1</v>
      </c>
      <c r="B2">
        <v>500</v>
      </c>
      <c r="C2">
        <v>60</v>
      </c>
      <c r="D2">
        <v>100</v>
      </c>
      <c r="E2">
        <v>27886</v>
      </c>
      <c r="F2">
        <v>13708</v>
      </c>
      <c r="G2">
        <v>456.61</v>
      </c>
      <c r="H2">
        <v>207.04</v>
      </c>
      <c r="I2" s="16">
        <f>Tabla58[[#This Row],[Mu total maximo]]/2</f>
        <v>103.52</v>
      </c>
      <c r="J2" s="14">
        <f>(Tabla58[[#This Row],[Total peticiones]]-Tabla58[[#This Row],[Total peticiones servidor]])/Tabla58[[#This Row],[Total peticiones]]</f>
        <v>0.50842716775442875</v>
      </c>
      <c r="L2" t="s">
        <v>163</v>
      </c>
    </row>
    <row r="3" spans="1:12">
      <c r="A3">
        <v>1</v>
      </c>
      <c r="B3">
        <v>220</v>
      </c>
      <c r="C3">
        <v>60</v>
      </c>
      <c r="D3">
        <v>100</v>
      </c>
      <c r="E3">
        <v>11007</v>
      </c>
      <c r="F3">
        <v>11033</v>
      </c>
      <c r="G3">
        <v>180.51</v>
      </c>
      <c r="H3">
        <v>183.9</v>
      </c>
      <c r="I3" s="16">
        <f>Tabla58[[#This Row],[Mu total maximo]]/2</f>
        <v>91.95</v>
      </c>
      <c r="J3" s="14">
        <f>(Tabla58[[#This Row],[Total peticiones]]-Tabla58[[#This Row],[Total peticiones servidor]])/Tabla58[[#This Row],[Total peticiones]]</f>
        <v>-2.3621331879712911E-3</v>
      </c>
    </row>
    <row r="4" spans="1:12">
      <c r="A4">
        <v>1</v>
      </c>
      <c r="B4" s="15">
        <v>250</v>
      </c>
      <c r="C4">
        <v>60</v>
      </c>
      <c r="D4">
        <v>100</v>
      </c>
      <c r="E4">
        <v>12419</v>
      </c>
      <c r="F4">
        <v>12444</v>
      </c>
      <c r="G4">
        <v>203.83</v>
      </c>
      <c r="H4">
        <v>203.79</v>
      </c>
      <c r="I4" s="16">
        <f>Tabla58[[#This Row],[Mu total maximo]]/2</f>
        <v>101.895</v>
      </c>
      <c r="J4" s="14">
        <f>(Tabla58[[#This Row],[Total peticiones]]-Tabla58[[#This Row],[Total peticiones servidor]])/Tabla58[[#This Row],[Total peticiones]]</f>
        <v>-2.0130445285449715E-3</v>
      </c>
    </row>
    <row r="5" spans="1:12">
      <c r="A5">
        <v>1</v>
      </c>
      <c r="B5">
        <v>280</v>
      </c>
      <c r="C5">
        <v>60</v>
      </c>
      <c r="D5">
        <v>100</v>
      </c>
      <c r="E5">
        <v>14298</v>
      </c>
      <c r="F5">
        <v>13816</v>
      </c>
      <c r="G5">
        <v>234.49</v>
      </c>
      <c r="H5">
        <v>225.15</v>
      </c>
      <c r="I5" s="16">
        <f>Tabla58[[#This Row],[Mu total maximo]]/2</f>
        <v>112.575</v>
      </c>
      <c r="J5" s="14">
        <f>(Tabla58[[#This Row],[Total peticiones]]-Tabla58[[#This Row],[Total peticiones servidor]])/Tabla58[[#This Row],[Total peticiones]]</f>
        <v>3.3711008532661908E-2</v>
      </c>
    </row>
    <row r="6" spans="1:12">
      <c r="A6">
        <v>1</v>
      </c>
      <c r="B6">
        <v>275</v>
      </c>
      <c r="C6">
        <v>60</v>
      </c>
      <c r="D6">
        <v>100</v>
      </c>
      <c r="E6">
        <v>13891</v>
      </c>
      <c r="F6">
        <v>13516</v>
      </c>
      <c r="G6">
        <v>227.98</v>
      </c>
      <c r="H6">
        <v>226.94</v>
      </c>
      <c r="I6" s="16">
        <f>Tabla58[[#This Row],[Mu total maximo]]/2</f>
        <v>113.47</v>
      </c>
      <c r="J6" s="14">
        <f>(Tabla58[[#This Row],[Total peticiones]]-Tabla58[[#This Row],[Total peticiones servidor]])/Tabla58[[#This Row],[Total peticiones]]</f>
        <v>2.6995896623713194E-2</v>
      </c>
    </row>
    <row r="7" spans="1:12">
      <c r="A7">
        <v>1</v>
      </c>
      <c r="B7">
        <v>260</v>
      </c>
      <c r="C7">
        <v>60</v>
      </c>
      <c r="D7">
        <v>100</v>
      </c>
      <c r="E7">
        <v>12754</v>
      </c>
      <c r="F7">
        <v>12764</v>
      </c>
      <c r="G7">
        <v>209.1</v>
      </c>
      <c r="H7">
        <v>209.61</v>
      </c>
      <c r="I7" s="16">
        <f>Tabla58[[#This Row],[Mu total maximo]]/2</f>
        <v>104.80500000000001</v>
      </c>
      <c r="J7" s="14">
        <f>(Tabla58[[#This Row],[Total peticiones]]-Tabla58[[#This Row],[Total peticiones servidor]])/Tabla58[[#This Row],[Total peticiones]]</f>
        <v>-7.8406774345303432E-4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9"/>
  <sheetViews>
    <sheetView workbookViewId="0">
      <selection activeCell="F24" sqref="F24"/>
    </sheetView>
  </sheetViews>
  <sheetFormatPr baseColWidth="10" defaultColWidth="9.140625" defaultRowHeight="15"/>
  <cols>
    <col min="1" max="1" width="15" bestFit="1" customWidth="1"/>
    <col min="2" max="2" width="15.7109375" bestFit="1" customWidth="1"/>
    <col min="3" max="3" width="22.7109375" customWidth="1"/>
    <col min="4" max="4" width="13.85546875" bestFit="1" customWidth="1"/>
    <col min="5" max="5" width="18.85546875" bestFit="1" customWidth="1"/>
    <col min="6" max="6" width="18.85546875" customWidth="1"/>
    <col min="7" max="7" width="20.7109375" bestFit="1" customWidth="1"/>
    <col min="8" max="8" width="20.85546875" bestFit="1" customWidth="1"/>
    <col min="9" max="9" width="15.7109375" bestFit="1" customWidth="1"/>
    <col min="10" max="10" width="18.140625" bestFit="1" customWidth="1"/>
    <col min="11" max="11" width="18.42578125" bestFit="1" customWidth="1"/>
    <col min="12" max="12" width="17" bestFit="1" customWidth="1"/>
    <col min="13" max="13" width="29" bestFit="1" customWidth="1"/>
    <col min="14" max="14" width="22.7109375" bestFit="1" customWidth="1"/>
    <col min="15" max="15" width="28.28515625" bestFit="1" customWidth="1"/>
    <col min="16" max="17" width="18.42578125" bestFit="1" customWidth="1"/>
    <col min="18" max="18" width="18.140625" bestFit="1" customWidth="1"/>
    <col min="19" max="19" width="24" bestFit="1" customWidth="1"/>
    <col min="20" max="20" width="11.7109375" bestFit="1" customWidth="1"/>
    <col min="21" max="21" width="20.28515625" bestFit="1" customWidth="1"/>
    <col min="22" max="22" width="12.140625" bestFit="1" customWidth="1"/>
    <col min="23" max="23" width="19.28515625" bestFit="1" customWidth="1"/>
    <col min="24" max="24" width="4.85546875" customWidth="1"/>
    <col min="25" max="25" width="6" customWidth="1"/>
    <col min="26" max="26" width="4.28515625" customWidth="1"/>
    <col min="27" max="27" width="6.140625" customWidth="1"/>
    <col min="28" max="28" width="3.7109375" customWidth="1"/>
    <col min="29" max="29" width="86.42578125" customWidth="1"/>
  </cols>
  <sheetData>
    <row r="1" spans="1:29" ht="29.25" customHeight="1">
      <c r="A1" s="3" t="s">
        <v>5</v>
      </c>
      <c r="B1" s="3" t="s">
        <v>9</v>
      </c>
      <c r="C1" s="3" t="s">
        <v>0</v>
      </c>
      <c r="D1" s="3" t="s">
        <v>12</v>
      </c>
      <c r="E1" s="3" t="s">
        <v>14</v>
      </c>
      <c r="F1" s="3" t="s">
        <v>131</v>
      </c>
      <c r="G1" s="3" t="s">
        <v>16</v>
      </c>
      <c r="H1" s="3" t="s">
        <v>18</v>
      </c>
      <c r="I1" s="3" t="s">
        <v>20</v>
      </c>
      <c r="J1" s="3" t="s">
        <v>101</v>
      </c>
      <c r="K1" s="3" t="s">
        <v>1</v>
      </c>
      <c r="L1" s="3" t="s">
        <v>2</v>
      </c>
      <c r="M1" s="3" t="s">
        <v>114</v>
      </c>
      <c r="N1" s="3" t="s">
        <v>24</v>
      </c>
      <c r="O1" s="3" t="s">
        <v>26</v>
      </c>
      <c r="P1" s="3" t="s">
        <v>28</v>
      </c>
      <c r="Q1" s="3" t="s">
        <v>30</v>
      </c>
      <c r="R1" s="3" t="s">
        <v>32</v>
      </c>
      <c r="S1" s="3" t="s">
        <v>34</v>
      </c>
      <c r="T1" s="3" t="s">
        <v>36</v>
      </c>
      <c r="U1" s="3" t="s">
        <v>38</v>
      </c>
      <c r="V1" s="3" t="s">
        <v>94</v>
      </c>
      <c r="W1" s="3" t="s">
        <v>41</v>
      </c>
      <c r="X1" s="3" t="s">
        <v>43</v>
      </c>
      <c r="Y1" s="3" t="s">
        <v>45</v>
      </c>
      <c r="Z1" s="3" t="s">
        <v>47</v>
      </c>
      <c r="AA1" s="3" t="s">
        <v>49</v>
      </c>
      <c r="AB1" s="3" t="s">
        <v>51</v>
      </c>
      <c r="AC1" s="3" t="s">
        <v>53</v>
      </c>
    </row>
    <row r="2" spans="1:29" hidden="1">
      <c r="A2" s="2" t="s">
        <v>99</v>
      </c>
      <c r="B2" s="5" t="s">
        <v>92</v>
      </c>
      <c r="C2" s="2" t="s">
        <v>91</v>
      </c>
      <c r="D2" s="2">
        <v>300</v>
      </c>
      <c r="E2" s="2">
        <v>1000</v>
      </c>
      <c r="F2" s="2"/>
      <c r="G2" s="2" t="s">
        <v>102</v>
      </c>
      <c r="H2" s="2">
        <v>19.98</v>
      </c>
      <c r="I2" s="2">
        <v>4.1399999999999997</v>
      </c>
      <c r="J2" s="2">
        <v>165.36</v>
      </c>
      <c r="K2" s="2">
        <v>2</v>
      </c>
      <c r="L2" s="2">
        <v>2</v>
      </c>
      <c r="M2" s="2"/>
      <c r="N2" s="2">
        <v>0</v>
      </c>
      <c r="O2" s="2">
        <v>0.19400000000000001</v>
      </c>
      <c r="P2" s="6">
        <v>0.41839999999999999</v>
      </c>
      <c r="Q2" s="7">
        <v>0.62170000000000003</v>
      </c>
      <c r="R2" s="10">
        <v>0</v>
      </c>
      <c r="S2" s="2">
        <v>9.6999999999999993</v>
      </c>
      <c r="T2" s="2">
        <v>43</v>
      </c>
      <c r="U2" s="2">
        <v>23.45</v>
      </c>
      <c r="V2" s="2">
        <v>0</v>
      </c>
      <c r="W2" s="8">
        <v>0</v>
      </c>
      <c r="X2" s="6" t="s">
        <v>93</v>
      </c>
      <c r="Y2" s="6" t="s">
        <v>93</v>
      </c>
      <c r="Z2" s="6" t="s">
        <v>93</v>
      </c>
      <c r="AA2" s="6" t="s">
        <v>93</v>
      </c>
      <c r="AB2" s="6" t="s">
        <v>93</v>
      </c>
      <c r="AC2" s="2"/>
    </row>
    <row r="3" spans="1:29" ht="30" hidden="1">
      <c r="A3" s="2" t="s">
        <v>100</v>
      </c>
      <c r="B3" s="5" t="s">
        <v>97</v>
      </c>
      <c r="C3" s="2" t="s">
        <v>91</v>
      </c>
      <c r="D3" s="2">
        <v>300</v>
      </c>
      <c r="E3" s="2">
        <v>10000</v>
      </c>
      <c r="F3" s="2"/>
      <c r="G3" s="2" t="s">
        <v>102</v>
      </c>
      <c r="H3" s="9">
        <v>19.93</v>
      </c>
      <c r="I3" s="2">
        <v>3.33</v>
      </c>
      <c r="J3" s="9">
        <v>119.44</v>
      </c>
      <c r="K3" s="2">
        <v>2</v>
      </c>
      <c r="L3" s="2">
        <v>2</v>
      </c>
      <c r="M3" s="2"/>
      <c r="N3" s="2">
        <v>0</v>
      </c>
      <c r="O3" s="2">
        <v>0.31369999999999998</v>
      </c>
      <c r="P3" s="2">
        <v>1.1309E-2</v>
      </c>
      <c r="Q3" s="2">
        <v>1.9500999999999999</v>
      </c>
      <c r="R3" s="8">
        <v>0</v>
      </c>
      <c r="S3" s="2">
        <v>12.65</v>
      </c>
      <c r="T3" s="2">
        <v>56</v>
      </c>
      <c r="U3" s="2">
        <v>21.15</v>
      </c>
      <c r="V3" s="2">
        <v>0</v>
      </c>
      <c r="W3" s="8">
        <v>0</v>
      </c>
      <c r="X3" s="6" t="s">
        <v>93</v>
      </c>
      <c r="Y3" s="6" t="s">
        <v>93</v>
      </c>
      <c r="Z3" s="6" t="s">
        <v>93</v>
      </c>
      <c r="AA3" s="6" t="s">
        <v>93</v>
      </c>
      <c r="AB3" s="6" t="s">
        <v>93</v>
      </c>
      <c r="AC3" s="2" t="s">
        <v>98</v>
      </c>
    </row>
    <row r="4" spans="1:29" hidden="1">
      <c r="A4" s="2" t="s">
        <v>96</v>
      </c>
      <c r="B4" s="5" t="s">
        <v>103</v>
      </c>
      <c r="C4" s="2" t="s">
        <v>91</v>
      </c>
      <c r="D4" s="2">
        <v>300</v>
      </c>
      <c r="E4" s="2">
        <v>1000</v>
      </c>
      <c r="F4" s="2"/>
      <c r="G4" s="2">
        <v>122.63</v>
      </c>
      <c r="H4" s="2">
        <v>19.95</v>
      </c>
      <c r="I4" s="2">
        <v>3.08</v>
      </c>
      <c r="J4" s="9">
        <v>125.78</v>
      </c>
      <c r="K4" s="2">
        <v>2</v>
      </c>
      <c r="L4" s="2">
        <v>2</v>
      </c>
      <c r="M4" s="6" t="s">
        <v>93</v>
      </c>
      <c r="N4" s="2">
        <v>0</v>
      </c>
      <c r="O4" s="2">
        <v>0.26700000000000002</v>
      </c>
      <c r="P4" s="2">
        <v>0.63119999999999998</v>
      </c>
      <c r="Q4" s="2">
        <v>0.95630000000000004</v>
      </c>
      <c r="R4" s="8">
        <v>0</v>
      </c>
      <c r="S4" s="2">
        <v>19.05</v>
      </c>
      <c r="T4" s="2">
        <v>61</v>
      </c>
      <c r="U4" s="2">
        <v>28.55</v>
      </c>
      <c r="V4" s="2">
        <v>0</v>
      </c>
      <c r="W4" s="8">
        <v>0</v>
      </c>
      <c r="X4" s="6" t="s">
        <v>93</v>
      </c>
      <c r="Y4" s="6" t="s">
        <v>93</v>
      </c>
      <c r="Z4" s="6" t="s">
        <v>93</v>
      </c>
      <c r="AA4" s="6" t="s">
        <v>93</v>
      </c>
      <c r="AB4" s="6" t="s">
        <v>93</v>
      </c>
      <c r="AC4" s="2"/>
    </row>
    <row r="5" spans="1:29" ht="45" hidden="1">
      <c r="A5" s="2" t="s">
        <v>95</v>
      </c>
      <c r="B5" s="5" t="s">
        <v>104</v>
      </c>
      <c r="C5" s="2" t="s">
        <v>91</v>
      </c>
      <c r="D5" s="2">
        <v>300</v>
      </c>
      <c r="E5" s="2">
        <v>10000</v>
      </c>
      <c r="F5" s="2">
        <v>80000</v>
      </c>
      <c r="G5" s="2">
        <v>111.98</v>
      </c>
      <c r="H5" s="2">
        <v>19.899999999999999</v>
      </c>
      <c r="I5" s="2">
        <v>2.81</v>
      </c>
      <c r="J5" s="2">
        <v>111.5</v>
      </c>
      <c r="K5" s="2">
        <v>2</v>
      </c>
      <c r="L5" s="2">
        <v>2</v>
      </c>
      <c r="M5" s="6" t="s">
        <v>93</v>
      </c>
      <c r="N5" s="2">
        <v>0</v>
      </c>
      <c r="O5" s="2">
        <v>0.54020000000000001</v>
      </c>
      <c r="P5" s="2">
        <v>1.8262</v>
      </c>
      <c r="Q5" s="2">
        <v>2.8917000000000002</v>
      </c>
      <c r="R5" s="8">
        <v>0</v>
      </c>
      <c r="S5" s="2">
        <v>21.8</v>
      </c>
      <c r="T5" s="2">
        <v>72</v>
      </c>
      <c r="U5" s="2">
        <v>26.6</v>
      </c>
      <c r="V5" s="2">
        <v>0</v>
      </c>
      <c r="W5" s="8">
        <v>0</v>
      </c>
      <c r="X5" s="6" t="s">
        <v>93</v>
      </c>
      <c r="Y5" s="6" t="s">
        <v>93</v>
      </c>
      <c r="Z5" s="6" t="s">
        <v>93</v>
      </c>
      <c r="AA5" s="6" t="s">
        <v>93</v>
      </c>
      <c r="AB5" s="6" t="s">
        <v>93</v>
      </c>
      <c r="AC5" s="2" t="s">
        <v>105</v>
      </c>
    </row>
    <row r="6" spans="1:29">
      <c r="A6" s="3" t="s">
        <v>106</v>
      </c>
      <c r="B6" s="13">
        <v>45779.888888888891</v>
      </c>
      <c r="C6" s="2" t="s">
        <v>91</v>
      </c>
      <c r="D6" s="2">
        <v>300</v>
      </c>
      <c r="E6" s="2">
        <v>1000</v>
      </c>
      <c r="F6" s="2">
        <v>45000</v>
      </c>
      <c r="G6" s="2">
        <v>67.06</v>
      </c>
      <c r="H6" s="2">
        <v>0.200738</v>
      </c>
      <c r="I6" s="2">
        <v>167.65</v>
      </c>
      <c r="J6" s="2">
        <v>167.16</v>
      </c>
      <c r="K6" s="2">
        <v>2</v>
      </c>
      <c r="L6" s="2">
        <v>2</v>
      </c>
      <c r="M6" s="6" t="s">
        <v>93</v>
      </c>
      <c r="N6" s="2">
        <v>0</v>
      </c>
      <c r="O6" s="2">
        <v>5.0734000000000004</v>
      </c>
      <c r="P6" s="2">
        <v>5.2047999999999996</v>
      </c>
      <c r="Q6" s="2">
        <v>5.3026</v>
      </c>
      <c r="R6" s="8">
        <v>0</v>
      </c>
      <c r="S6" s="2">
        <v>6.95</v>
      </c>
      <c r="T6" s="2">
        <v>139</v>
      </c>
      <c r="U6" s="2">
        <v>384.15</v>
      </c>
      <c r="V6" s="2">
        <v>2.3599999999999999E-4</v>
      </c>
      <c r="W6" s="8">
        <v>0</v>
      </c>
      <c r="X6" s="6" t="s">
        <v>93</v>
      </c>
      <c r="Y6" s="6" t="s">
        <v>93</v>
      </c>
      <c r="Z6" s="6" t="s">
        <v>93</v>
      </c>
      <c r="AA6" s="6" t="s">
        <v>93</v>
      </c>
      <c r="AB6" s="6" t="s">
        <v>93</v>
      </c>
      <c r="AC6" s="2"/>
    </row>
    <row r="7" spans="1:29" ht="30">
      <c r="A7" s="3" t="s">
        <v>108</v>
      </c>
      <c r="B7" s="13">
        <v>45779.895833333336</v>
      </c>
      <c r="C7" s="2" t="s">
        <v>107</v>
      </c>
      <c r="D7" s="2">
        <v>300</v>
      </c>
      <c r="E7" s="2">
        <v>10000</v>
      </c>
      <c r="F7" s="2">
        <v>80000</v>
      </c>
      <c r="G7" s="2">
        <v>90.33</v>
      </c>
      <c r="H7" s="2">
        <v>0.200382</v>
      </c>
      <c r="I7" s="2">
        <v>237.31</v>
      </c>
      <c r="J7" s="2">
        <v>90.5</v>
      </c>
      <c r="K7" s="2">
        <v>2</v>
      </c>
      <c r="L7" s="2">
        <v>2</v>
      </c>
      <c r="M7" s="6" t="s">
        <v>93</v>
      </c>
      <c r="N7" s="2">
        <v>0</v>
      </c>
      <c r="O7" s="2">
        <v>7.7636000000000003</v>
      </c>
      <c r="P7" s="2">
        <v>20.436900000000001</v>
      </c>
      <c r="Q7" s="2">
        <v>27.4909</v>
      </c>
      <c r="R7" s="8">
        <v>0.16120000000000001</v>
      </c>
      <c r="S7" s="2">
        <v>51.8</v>
      </c>
      <c r="T7" s="2">
        <v>214</v>
      </c>
      <c r="U7" s="2">
        <v>479.2</v>
      </c>
      <c r="V7" s="2">
        <v>2.22E-4</v>
      </c>
      <c r="W7" s="8">
        <v>0</v>
      </c>
      <c r="X7" s="6" t="s">
        <v>93</v>
      </c>
      <c r="Y7" s="6" t="s">
        <v>93</v>
      </c>
      <c r="Z7" s="6" t="s">
        <v>93</v>
      </c>
      <c r="AA7" s="6" t="s">
        <v>93</v>
      </c>
      <c r="AB7" s="6" t="s">
        <v>93</v>
      </c>
      <c r="AC7" s="2"/>
    </row>
    <row r="8" spans="1:29" ht="30">
      <c r="A8" s="2" t="s">
        <v>109</v>
      </c>
      <c r="B8" s="13">
        <v>45780.534722222219</v>
      </c>
      <c r="C8" s="2" t="s">
        <v>91</v>
      </c>
      <c r="D8" s="2">
        <v>300</v>
      </c>
      <c r="E8" s="2" t="s">
        <v>110</v>
      </c>
      <c r="F8" s="2">
        <v>100000</v>
      </c>
      <c r="G8" s="2">
        <v>104.3</v>
      </c>
      <c r="H8" s="2">
        <v>0.199985</v>
      </c>
      <c r="I8" s="2">
        <v>260.76</v>
      </c>
      <c r="J8" s="2">
        <v>106.59</v>
      </c>
      <c r="K8" s="2">
        <v>2</v>
      </c>
      <c r="L8" s="2">
        <v>2</v>
      </c>
      <c r="M8" s="6" t="s">
        <v>93</v>
      </c>
      <c r="N8" s="2">
        <v>0</v>
      </c>
      <c r="O8" s="2">
        <v>6.8201999999999998</v>
      </c>
      <c r="P8" s="2">
        <v>13.039400000000001</v>
      </c>
      <c r="Q8" s="2">
        <v>21.775600000000001</v>
      </c>
      <c r="R8" s="8">
        <v>0.2762</v>
      </c>
      <c r="S8" s="2">
        <v>59.89</v>
      </c>
      <c r="T8" s="2">
        <v>202</v>
      </c>
      <c r="U8" s="2">
        <v>585.95000000000005</v>
      </c>
      <c r="V8" s="2">
        <v>2.0699999999999999E-4</v>
      </c>
      <c r="W8" s="8">
        <v>0</v>
      </c>
      <c r="X8" s="6" t="s">
        <v>93</v>
      </c>
      <c r="Y8" s="6" t="s">
        <v>93</v>
      </c>
      <c r="Z8" s="6" t="s">
        <v>93</v>
      </c>
      <c r="AA8" s="6" t="s">
        <v>93</v>
      </c>
      <c r="AB8" s="6" t="s">
        <v>93</v>
      </c>
      <c r="AC8" s="2"/>
    </row>
    <row r="9" spans="1:29" ht="30">
      <c r="A9" s="2" t="s">
        <v>111</v>
      </c>
      <c r="B9" s="13">
        <v>45780.541666666664</v>
      </c>
      <c r="C9" s="2" t="s">
        <v>112</v>
      </c>
      <c r="D9" s="2">
        <v>300</v>
      </c>
      <c r="E9" s="2">
        <v>10000</v>
      </c>
      <c r="F9" s="2">
        <v>90000</v>
      </c>
      <c r="G9" s="2">
        <v>16.86</v>
      </c>
      <c r="H9" s="2">
        <v>0.19997599999999999</v>
      </c>
      <c r="I9" s="2">
        <v>6.18</v>
      </c>
      <c r="J9" s="2">
        <v>19.34</v>
      </c>
      <c r="K9" s="2">
        <v>2</v>
      </c>
      <c r="L9" s="2">
        <v>37</v>
      </c>
      <c r="M9" s="6" t="s">
        <v>93</v>
      </c>
      <c r="N9" s="2">
        <v>18</v>
      </c>
      <c r="O9" s="2">
        <v>12.4994</v>
      </c>
      <c r="P9" s="2">
        <v>28.584199999999999</v>
      </c>
      <c r="Q9" s="2">
        <v>33.0944</v>
      </c>
      <c r="R9" s="8">
        <v>0.12790000000000001</v>
      </c>
      <c r="S9" s="2">
        <v>9.74</v>
      </c>
      <c r="T9" s="2">
        <v>35</v>
      </c>
      <c r="U9" s="2">
        <v>96.53</v>
      </c>
      <c r="V9" s="2">
        <v>2.6800000000000001E-4</v>
      </c>
      <c r="W9" s="8">
        <v>0</v>
      </c>
      <c r="X9" s="6" t="s">
        <v>93</v>
      </c>
      <c r="Y9" s="6" t="s">
        <v>93</v>
      </c>
      <c r="Z9" s="6" t="s">
        <v>93</v>
      </c>
      <c r="AA9" s="6" t="s">
        <v>93</v>
      </c>
      <c r="AB9" s="6" t="s">
        <v>93</v>
      </c>
      <c r="AC9" s="2" t="s">
        <v>113</v>
      </c>
    </row>
    <row r="10" spans="1:29" ht="30">
      <c r="A10" s="2" t="s">
        <v>115</v>
      </c>
      <c r="B10" s="13">
        <v>45780.703472222223</v>
      </c>
      <c r="C10" s="2" t="s">
        <v>112</v>
      </c>
      <c r="D10" s="2">
        <v>300</v>
      </c>
      <c r="E10" s="2">
        <v>10000</v>
      </c>
      <c r="F10" s="2">
        <v>90000</v>
      </c>
      <c r="G10" s="2">
        <v>17.89</v>
      </c>
      <c r="H10" s="2">
        <v>0.199991</v>
      </c>
      <c r="I10" s="2">
        <v>16.68</v>
      </c>
      <c r="J10" s="2">
        <v>17.440000000000001</v>
      </c>
      <c r="K10" s="2">
        <v>2</v>
      </c>
      <c r="L10" s="2">
        <v>36</v>
      </c>
      <c r="M10" s="2">
        <v>27.814990000000002</v>
      </c>
      <c r="N10" s="2">
        <v>15</v>
      </c>
      <c r="O10" s="2">
        <v>12.593299999999999</v>
      </c>
      <c r="P10" s="2">
        <v>31.947500000000002</v>
      </c>
      <c r="Q10" s="2">
        <v>38.122599999999998</v>
      </c>
      <c r="R10" s="8">
        <v>0.13400000000000001</v>
      </c>
      <c r="S10" s="2">
        <v>8.26</v>
      </c>
      <c r="T10" s="2">
        <v>34</v>
      </c>
      <c r="U10" s="2">
        <v>86.05</v>
      </c>
      <c r="V10" s="2">
        <v>2.12E-4</v>
      </c>
      <c r="W10" s="8">
        <v>0</v>
      </c>
      <c r="X10" s="6" t="s">
        <v>93</v>
      </c>
      <c r="Y10" s="6" t="s">
        <v>93</v>
      </c>
      <c r="Z10" s="6" t="s">
        <v>93</v>
      </c>
      <c r="AA10" s="6" t="s">
        <v>93</v>
      </c>
      <c r="AB10" s="6" t="s">
        <v>93</v>
      </c>
      <c r="AC10" s="2" t="s">
        <v>116</v>
      </c>
    </row>
    <row r="11" spans="1:29">
      <c r="A11" s="2" t="s">
        <v>117</v>
      </c>
      <c r="B11" s="13">
        <v>45780.722222222219</v>
      </c>
      <c r="C11" s="2" t="s">
        <v>112</v>
      </c>
      <c r="D11" s="2">
        <v>300</v>
      </c>
      <c r="E11" s="2">
        <v>1000</v>
      </c>
      <c r="F11" s="2">
        <v>43000</v>
      </c>
      <c r="G11" s="2">
        <v>10.91</v>
      </c>
      <c r="H11" s="2">
        <v>0.199991</v>
      </c>
      <c r="I11" s="2">
        <v>12.31</v>
      </c>
      <c r="J11" s="2">
        <v>10.68</v>
      </c>
      <c r="K11" s="2">
        <v>2</v>
      </c>
      <c r="L11" s="2">
        <v>38</v>
      </c>
      <c r="M11" s="2">
        <v>20.74849</v>
      </c>
      <c r="N11" s="2">
        <v>8</v>
      </c>
      <c r="O11" s="2">
        <v>5.0579999999999998</v>
      </c>
      <c r="P11" s="2">
        <v>5.2054</v>
      </c>
      <c r="Q11" s="2">
        <v>5.3654999999999999</v>
      </c>
      <c r="R11" s="8">
        <v>1E-4</v>
      </c>
      <c r="S11" s="2">
        <v>0</v>
      </c>
      <c r="T11" s="2">
        <v>0</v>
      </c>
      <c r="U11" s="2">
        <v>63.5</v>
      </c>
      <c r="V11" s="2">
        <v>2.2499999999999999E-4</v>
      </c>
      <c r="W11" s="8">
        <v>0</v>
      </c>
      <c r="X11" s="6" t="s">
        <v>93</v>
      </c>
      <c r="Y11" s="6" t="s">
        <v>93</v>
      </c>
      <c r="Z11" s="6" t="s">
        <v>93</v>
      </c>
      <c r="AA11" s="6" t="s">
        <v>93</v>
      </c>
      <c r="AB11" s="6" t="s">
        <v>93</v>
      </c>
      <c r="AC11" s="2" t="s">
        <v>118</v>
      </c>
    </row>
    <row r="12" spans="1:29" ht="45">
      <c r="A12" s="2" t="s">
        <v>119</v>
      </c>
      <c r="B12" s="13">
        <v>45780.729166666664</v>
      </c>
      <c r="C12" s="2" t="s">
        <v>112</v>
      </c>
      <c r="D12" s="2">
        <v>300</v>
      </c>
      <c r="E12" s="2">
        <v>10000</v>
      </c>
      <c r="F12" s="2">
        <v>80000</v>
      </c>
      <c r="G12" s="2">
        <v>15.51</v>
      </c>
      <c r="H12" s="2">
        <v>0.199993</v>
      </c>
      <c r="I12" s="2">
        <v>24.55</v>
      </c>
      <c r="J12" s="2">
        <v>22.39</v>
      </c>
      <c r="K12" s="2">
        <v>2</v>
      </c>
      <c r="L12" s="2">
        <v>44</v>
      </c>
      <c r="M12" s="2">
        <v>25.666450000000001</v>
      </c>
      <c r="N12" s="2">
        <v>7</v>
      </c>
      <c r="O12" s="2">
        <v>13.9537</v>
      </c>
      <c r="P12" s="2">
        <v>34.329099999999997</v>
      </c>
      <c r="Q12" s="2">
        <v>40.316499999999998</v>
      </c>
      <c r="R12" s="8">
        <v>0.16309999999999999</v>
      </c>
      <c r="S12" s="2">
        <v>1.6</v>
      </c>
      <c r="T12" s="2">
        <v>8</v>
      </c>
      <c r="U12" s="2">
        <v>94.8</v>
      </c>
      <c r="V12" s="2">
        <v>2.34E-4</v>
      </c>
      <c r="W12" s="8">
        <v>0</v>
      </c>
      <c r="X12" s="6" t="s">
        <v>93</v>
      </c>
      <c r="Y12" s="6" t="s">
        <v>93</v>
      </c>
      <c r="Z12" s="6" t="s">
        <v>93</v>
      </c>
      <c r="AA12" s="6" t="s">
        <v>93</v>
      </c>
      <c r="AB12" s="6" t="s">
        <v>93</v>
      </c>
      <c r="AC12" s="2" t="s">
        <v>120</v>
      </c>
    </row>
    <row r="13" spans="1:29" ht="30">
      <c r="A13" s="2" t="s">
        <v>121</v>
      </c>
      <c r="B13" s="13">
        <v>45780.75</v>
      </c>
      <c r="C13" s="2" t="s">
        <v>112</v>
      </c>
      <c r="D13" s="2">
        <v>300</v>
      </c>
      <c r="E13" s="2" t="s">
        <v>110</v>
      </c>
      <c r="F13" s="2">
        <v>70000</v>
      </c>
      <c r="G13" s="2" t="s">
        <v>122</v>
      </c>
      <c r="H13" s="2" t="s">
        <v>123</v>
      </c>
      <c r="I13" s="2" t="s">
        <v>124</v>
      </c>
      <c r="J13" s="2" t="s">
        <v>125</v>
      </c>
      <c r="K13" s="2">
        <v>2</v>
      </c>
      <c r="L13" s="2">
        <v>38</v>
      </c>
      <c r="M13" s="2">
        <v>16.11383</v>
      </c>
      <c r="N13" s="2">
        <v>8</v>
      </c>
      <c r="O13" s="2">
        <v>13.939299999999999</v>
      </c>
      <c r="P13" s="2">
        <v>40.973999999999997</v>
      </c>
      <c r="Q13" s="2">
        <v>49.470799999999997</v>
      </c>
      <c r="R13" s="8">
        <v>2.4500000000000001E-2</v>
      </c>
      <c r="S13" s="2">
        <v>9.8000000000000007</v>
      </c>
      <c r="T13" s="2">
        <v>33</v>
      </c>
      <c r="U13" s="2">
        <v>26.1</v>
      </c>
      <c r="V13" s="2">
        <v>2.22E-4</v>
      </c>
      <c r="W13" s="8">
        <v>0</v>
      </c>
      <c r="X13" s="6" t="s">
        <v>93</v>
      </c>
      <c r="Y13" s="6" t="s">
        <v>93</v>
      </c>
      <c r="Z13" s="6" t="s">
        <v>93</v>
      </c>
      <c r="AA13" s="6" t="s">
        <v>93</v>
      </c>
      <c r="AB13" s="6" t="s">
        <v>93</v>
      </c>
      <c r="AC13" s="2" t="s">
        <v>126</v>
      </c>
    </row>
    <row r="14" spans="1:29" ht="45">
      <c r="A14" s="2" t="s">
        <v>127</v>
      </c>
      <c r="B14" s="13">
        <v>45780.479166666664</v>
      </c>
      <c r="C14" s="2" t="s">
        <v>91</v>
      </c>
      <c r="D14" s="2">
        <v>300</v>
      </c>
      <c r="E14" s="2">
        <v>1000</v>
      </c>
      <c r="F14" s="2"/>
      <c r="G14" s="2"/>
      <c r="H14" s="2"/>
      <c r="I14" s="2"/>
      <c r="J14" s="2"/>
      <c r="K14" s="2"/>
      <c r="L14" s="2"/>
      <c r="M14" s="2"/>
      <c r="N14" s="2"/>
      <c r="O14" s="2"/>
      <c r="P14" s="2"/>
      <c r="Q14" s="2"/>
      <c r="R14" s="8"/>
      <c r="S14" s="2"/>
      <c r="T14" s="2"/>
      <c r="U14" s="2"/>
      <c r="V14" s="2"/>
      <c r="W14" s="8"/>
      <c r="X14" s="6"/>
      <c r="Y14" s="6"/>
      <c r="Z14" s="6"/>
      <c r="AA14" s="6"/>
      <c r="AB14" s="6"/>
      <c r="AC14" s="2" t="s">
        <v>128</v>
      </c>
    </row>
    <row r="15" spans="1:29">
      <c r="A15" s="2" t="s">
        <v>4</v>
      </c>
      <c r="B15" s="2" t="s">
        <v>4</v>
      </c>
      <c r="C15" s="2" t="s">
        <v>4</v>
      </c>
      <c r="D15" s="2" t="s">
        <v>4</v>
      </c>
      <c r="E15" s="2" t="s">
        <v>4</v>
      </c>
      <c r="F15" s="2" t="s">
        <v>4</v>
      </c>
      <c r="G15" s="2" t="s">
        <v>4</v>
      </c>
      <c r="H15" s="2" t="s">
        <v>4</v>
      </c>
      <c r="I15" s="2" t="s">
        <v>4</v>
      </c>
      <c r="J15" s="2" t="s">
        <v>4</v>
      </c>
      <c r="K15" s="2" t="s">
        <v>4</v>
      </c>
      <c r="L15" s="12" t="s">
        <v>4</v>
      </c>
      <c r="M15" s="2"/>
      <c r="N15" s="2" t="s">
        <v>4</v>
      </c>
      <c r="O15" s="2" t="s">
        <v>4</v>
      </c>
      <c r="P15" s="2" t="s">
        <v>4</v>
      </c>
      <c r="Q15" s="2" t="s">
        <v>4</v>
      </c>
      <c r="R15" s="2" t="s">
        <v>4</v>
      </c>
      <c r="S15" s="2" t="s">
        <v>4</v>
      </c>
      <c r="T15" s="2" t="s">
        <v>4</v>
      </c>
      <c r="U15" s="2" t="s">
        <v>4</v>
      </c>
      <c r="V15" s="2" t="s">
        <v>4</v>
      </c>
      <c r="W15" s="2" t="s">
        <v>4</v>
      </c>
      <c r="X15" s="2" t="s">
        <v>4</v>
      </c>
      <c r="Y15" s="2" t="s">
        <v>4</v>
      </c>
      <c r="Z15" s="2" t="s">
        <v>4</v>
      </c>
      <c r="AA15" s="2" t="s">
        <v>4</v>
      </c>
      <c r="AB15" s="2" t="s">
        <v>4</v>
      </c>
      <c r="AC15" s="2" t="s">
        <v>4</v>
      </c>
    </row>
    <row r="18" spans="3:4">
      <c r="C18" s="11"/>
    </row>
    <row r="19" spans="3:4">
      <c r="D19" s="11"/>
    </row>
  </sheetData>
  <phoneticPr fontId="5"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5D5EB0-87DE-47D6-89C6-6D35A152689F}">
  <dimension ref="A1:AD10"/>
  <sheetViews>
    <sheetView workbookViewId="0">
      <selection activeCell="U5" sqref="U5"/>
    </sheetView>
  </sheetViews>
  <sheetFormatPr baseColWidth="10" defaultColWidth="9.140625" defaultRowHeight="15"/>
  <cols>
    <col min="1" max="1" width="15" bestFit="1" customWidth="1"/>
    <col min="2" max="2" width="15.7109375" bestFit="1" customWidth="1"/>
    <col min="3" max="3" width="22.7109375" customWidth="1"/>
    <col min="4" max="4" width="13.85546875" bestFit="1" customWidth="1"/>
    <col min="5" max="5" width="18.85546875" bestFit="1" customWidth="1"/>
    <col min="6" max="6" width="18.85546875" customWidth="1"/>
    <col min="7" max="7" width="20.7109375" bestFit="1" customWidth="1"/>
    <col min="8" max="8" width="20.85546875" bestFit="1" customWidth="1"/>
    <col min="9" max="9" width="20.85546875" customWidth="1"/>
    <col min="10" max="10" width="15.7109375" bestFit="1" customWidth="1"/>
    <col min="11" max="11" width="18.140625" bestFit="1" customWidth="1"/>
    <col min="12" max="12" width="18.42578125" bestFit="1" customWidth="1"/>
    <col min="13" max="13" width="17" bestFit="1" customWidth="1"/>
    <col min="14" max="14" width="29" bestFit="1" customWidth="1"/>
    <col min="15" max="15" width="22.7109375" bestFit="1" customWidth="1"/>
    <col min="16" max="16" width="28.28515625" bestFit="1" customWidth="1"/>
    <col min="17" max="18" width="18.42578125" bestFit="1" customWidth="1"/>
    <col min="19" max="19" width="18.140625" bestFit="1" customWidth="1"/>
    <col min="20" max="20" width="24" bestFit="1" customWidth="1"/>
    <col min="21" max="21" width="11.7109375" bestFit="1" customWidth="1"/>
    <col min="22" max="22" width="20.28515625" bestFit="1" customWidth="1"/>
    <col min="23" max="23" width="12.140625" bestFit="1" customWidth="1"/>
    <col min="24" max="24" width="19.28515625" bestFit="1" customWidth="1"/>
    <col min="25" max="25" width="4.85546875" customWidth="1"/>
    <col min="26" max="26" width="6" customWidth="1"/>
    <col min="27" max="27" width="4.28515625" customWidth="1"/>
    <col min="28" max="28" width="6.140625" customWidth="1"/>
    <col min="29" max="29" width="3.7109375" customWidth="1"/>
    <col min="30" max="30" width="86.42578125" customWidth="1"/>
  </cols>
  <sheetData>
    <row r="1" spans="1:30" ht="29.25" customHeight="1">
      <c r="A1" s="3" t="s">
        <v>5</v>
      </c>
      <c r="B1" s="3" t="s">
        <v>9</v>
      </c>
      <c r="C1" s="3" t="s">
        <v>0</v>
      </c>
      <c r="D1" s="3" t="s">
        <v>12</v>
      </c>
      <c r="E1" s="3" t="s">
        <v>14</v>
      </c>
      <c r="F1" s="3" t="s">
        <v>131</v>
      </c>
      <c r="G1" s="3" t="s">
        <v>16</v>
      </c>
      <c r="H1" s="3" t="s">
        <v>139</v>
      </c>
      <c r="I1" s="3" t="s">
        <v>138</v>
      </c>
      <c r="J1" s="3" t="s">
        <v>20</v>
      </c>
      <c r="K1" s="3" t="s">
        <v>132</v>
      </c>
      <c r="L1" s="3" t="s">
        <v>1</v>
      </c>
      <c r="M1" s="3" t="s">
        <v>2</v>
      </c>
      <c r="N1" s="3" t="s">
        <v>114</v>
      </c>
      <c r="O1" s="3" t="s">
        <v>24</v>
      </c>
      <c r="P1" s="3" t="s">
        <v>26</v>
      </c>
      <c r="Q1" s="3" t="s">
        <v>28</v>
      </c>
      <c r="R1" s="3" t="s">
        <v>30</v>
      </c>
      <c r="S1" s="3" t="s">
        <v>32</v>
      </c>
      <c r="T1" s="3" t="s">
        <v>34</v>
      </c>
      <c r="U1" s="3" t="s">
        <v>36</v>
      </c>
      <c r="V1" s="3" t="s">
        <v>38</v>
      </c>
      <c r="W1" s="3" t="s">
        <v>94</v>
      </c>
      <c r="X1" s="3" t="s">
        <v>41</v>
      </c>
      <c r="Y1" s="3" t="s">
        <v>43</v>
      </c>
      <c r="Z1" s="3" t="s">
        <v>45</v>
      </c>
      <c r="AA1" s="3" t="s">
        <v>47</v>
      </c>
      <c r="AB1" s="3" t="s">
        <v>49</v>
      </c>
      <c r="AC1" s="3" t="s">
        <v>51</v>
      </c>
      <c r="AD1" s="3" t="s">
        <v>53</v>
      </c>
    </row>
    <row r="2" spans="1:30">
      <c r="A2" s="2" t="s">
        <v>129</v>
      </c>
      <c r="B2" s="13">
        <v>45780.6875</v>
      </c>
      <c r="C2" s="2" t="s">
        <v>130</v>
      </c>
      <c r="D2" s="2">
        <v>300</v>
      </c>
      <c r="E2" s="2">
        <v>200</v>
      </c>
      <c r="F2" s="2">
        <v>9400</v>
      </c>
      <c r="G2" s="2">
        <v>27.5</v>
      </c>
      <c r="H2" s="2">
        <v>170</v>
      </c>
      <c r="I2" s="2">
        <v>15.5</v>
      </c>
      <c r="J2" s="2">
        <v>0.8</v>
      </c>
      <c r="K2" s="2">
        <v>4.9335000000000004</v>
      </c>
      <c r="L2" s="2">
        <v>2</v>
      </c>
      <c r="M2" s="2">
        <v>2</v>
      </c>
      <c r="N2" s="6" t="s">
        <v>93</v>
      </c>
      <c r="O2" s="2">
        <v>0</v>
      </c>
      <c r="P2" s="2">
        <v>5.2043999999999997</v>
      </c>
      <c r="Q2" s="2">
        <v>5.5106000000000002</v>
      </c>
      <c r="R2" s="2">
        <v>5.6791</v>
      </c>
      <c r="S2" s="8">
        <v>0</v>
      </c>
      <c r="T2" s="2">
        <v>5.2</v>
      </c>
      <c r="U2" s="2">
        <v>87</v>
      </c>
      <c r="V2" s="2">
        <v>141.36000000000001</v>
      </c>
      <c r="W2" s="2">
        <v>2.02E-4</v>
      </c>
      <c r="X2" s="8">
        <v>0</v>
      </c>
      <c r="Y2" s="6" t="s">
        <v>93</v>
      </c>
      <c r="Z2" s="6" t="s">
        <v>93</v>
      </c>
      <c r="AA2" s="6" t="s">
        <v>93</v>
      </c>
      <c r="AB2" s="6" t="s">
        <v>93</v>
      </c>
      <c r="AC2" s="6" t="s">
        <v>93</v>
      </c>
      <c r="AD2" s="2" t="s">
        <v>133</v>
      </c>
    </row>
    <row r="3" spans="1:30">
      <c r="A3" s="2" t="s">
        <v>134</v>
      </c>
      <c r="B3" s="13">
        <v>45781.715277777781</v>
      </c>
      <c r="C3" s="2" t="s">
        <v>130</v>
      </c>
      <c r="D3" s="2">
        <v>300</v>
      </c>
      <c r="E3" s="2">
        <v>1200</v>
      </c>
      <c r="F3" s="2">
        <v>54000</v>
      </c>
      <c r="G3" s="2">
        <v>156.66999999999999</v>
      </c>
      <c r="H3" s="2">
        <v>170</v>
      </c>
      <c r="I3" s="2">
        <v>77.990740000000002</v>
      </c>
      <c r="J3" s="2">
        <v>0.46</v>
      </c>
      <c r="K3" s="2">
        <v>4.7644000000000002</v>
      </c>
      <c r="L3" s="2">
        <v>2</v>
      </c>
      <c r="M3" s="2">
        <v>2</v>
      </c>
      <c r="N3" s="6" t="s">
        <v>93</v>
      </c>
      <c r="O3" s="2">
        <v>0</v>
      </c>
      <c r="P3" s="2">
        <v>5.3158000000000003</v>
      </c>
      <c r="Q3" s="2">
        <v>5.3003999999999998</v>
      </c>
      <c r="R3" s="2">
        <v>18.489599999999999</v>
      </c>
      <c r="S3" s="8">
        <v>0</v>
      </c>
      <c r="T3" s="2">
        <v>26.73</v>
      </c>
      <c r="U3" s="2">
        <v>509</v>
      </c>
      <c r="V3" s="2">
        <v>856.77</v>
      </c>
      <c r="W3" s="2">
        <v>2.05E-4</v>
      </c>
      <c r="X3" s="8">
        <v>0</v>
      </c>
      <c r="Y3" s="6" t="s">
        <v>93</v>
      </c>
      <c r="Z3" s="6" t="s">
        <v>93</v>
      </c>
      <c r="AA3" s="6" t="s">
        <v>93</v>
      </c>
      <c r="AB3" s="6" t="s">
        <v>93</v>
      </c>
      <c r="AC3" s="6" t="s">
        <v>93</v>
      </c>
      <c r="AD3" s="2" t="s">
        <v>133</v>
      </c>
    </row>
    <row r="4" spans="1:30" ht="30">
      <c r="A4" s="2" t="s">
        <v>135</v>
      </c>
      <c r="B4" s="13">
        <v>45782.725694444445</v>
      </c>
      <c r="C4" s="2" t="s">
        <v>91</v>
      </c>
      <c r="D4" s="2">
        <v>300</v>
      </c>
      <c r="E4" s="2">
        <v>2400</v>
      </c>
      <c r="F4" s="2">
        <v>64800</v>
      </c>
      <c r="G4" s="2">
        <v>159.57</v>
      </c>
      <c r="H4" s="2">
        <v>170</v>
      </c>
      <c r="I4" s="2">
        <v>80.59</v>
      </c>
      <c r="J4" s="2">
        <v>0.47</v>
      </c>
      <c r="K4" s="2">
        <v>4.7565999999999997</v>
      </c>
      <c r="L4" s="2">
        <v>2</v>
      </c>
      <c r="M4" s="2">
        <v>2</v>
      </c>
      <c r="N4" s="6" t="s">
        <v>93</v>
      </c>
      <c r="O4" s="2">
        <v>0</v>
      </c>
      <c r="P4" s="2">
        <v>5.3398000000000003</v>
      </c>
      <c r="Q4" s="2">
        <v>7.1307</v>
      </c>
      <c r="R4" s="2">
        <v>10.430199999999999</v>
      </c>
      <c r="S4" s="8">
        <v>0.12379999999999999</v>
      </c>
      <c r="T4" s="2">
        <v>14.89</v>
      </c>
      <c r="U4" s="2">
        <v>170</v>
      </c>
      <c r="V4" s="2">
        <v>823.59</v>
      </c>
      <c r="W4" s="2">
        <v>2.12E-4</v>
      </c>
      <c r="X4" s="8">
        <v>0</v>
      </c>
      <c r="Y4" s="6" t="s">
        <v>93</v>
      </c>
      <c r="Z4" s="6" t="s">
        <v>93</v>
      </c>
      <c r="AA4" s="6" t="s">
        <v>93</v>
      </c>
      <c r="AB4" s="6" t="s">
        <v>93</v>
      </c>
      <c r="AC4" s="6" t="s">
        <v>93</v>
      </c>
      <c r="AD4" s="2" t="s">
        <v>136</v>
      </c>
    </row>
    <row r="5" spans="1:30">
      <c r="A5" s="2" t="s">
        <v>137</v>
      </c>
      <c r="B5" s="13">
        <v>45788.881944444445</v>
      </c>
      <c r="C5" s="2" t="s">
        <v>91</v>
      </c>
      <c r="D5" s="2">
        <v>300</v>
      </c>
      <c r="E5" s="2">
        <v>4000</v>
      </c>
      <c r="F5" s="2"/>
      <c r="G5" s="2"/>
      <c r="H5" s="2">
        <v>170</v>
      </c>
      <c r="I5" s="2"/>
      <c r="J5" s="2"/>
      <c r="K5" s="2"/>
      <c r="L5" s="2"/>
      <c r="M5" s="2"/>
      <c r="N5" s="6"/>
      <c r="O5" s="2"/>
      <c r="P5" s="2"/>
      <c r="Q5" s="2"/>
      <c r="R5" s="2"/>
      <c r="S5" s="8"/>
      <c r="T5" s="2"/>
      <c r="U5" s="2"/>
      <c r="V5" s="2"/>
      <c r="W5" s="2"/>
      <c r="X5" s="8"/>
      <c r="Y5" s="6"/>
      <c r="Z5" s="6"/>
      <c r="AA5" s="6"/>
      <c r="AB5" s="6"/>
      <c r="AC5" s="6"/>
      <c r="AD5" s="2"/>
    </row>
    <row r="6" spans="1:30">
      <c r="A6" s="2" t="s">
        <v>4</v>
      </c>
      <c r="B6" s="2" t="s">
        <v>4</v>
      </c>
      <c r="C6" s="2" t="s">
        <v>4</v>
      </c>
      <c r="D6" s="2" t="s">
        <v>4</v>
      </c>
      <c r="E6" s="2" t="s">
        <v>4</v>
      </c>
      <c r="F6" s="2" t="s">
        <v>4</v>
      </c>
      <c r="G6" s="2" t="s">
        <v>4</v>
      </c>
      <c r="H6" s="2" t="s">
        <v>4</v>
      </c>
      <c r="I6" s="2"/>
      <c r="J6" s="2" t="s">
        <v>4</v>
      </c>
      <c r="K6" s="2" t="s">
        <v>4</v>
      </c>
      <c r="L6" s="2" t="s">
        <v>4</v>
      </c>
      <c r="M6" s="12" t="s">
        <v>4</v>
      </c>
      <c r="N6" s="2"/>
      <c r="O6" s="2" t="s">
        <v>4</v>
      </c>
      <c r="P6" s="2" t="s">
        <v>4</v>
      </c>
      <c r="Q6" s="2" t="s">
        <v>4</v>
      </c>
      <c r="R6" s="2" t="s">
        <v>4</v>
      </c>
      <c r="S6" s="2" t="s">
        <v>4</v>
      </c>
      <c r="T6" s="2" t="s">
        <v>4</v>
      </c>
      <c r="U6" s="2" t="s">
        <v>4</v>
      </c>
      <c r="V6" s="2" t="s">
        <v>4</v>
      </c>
      <c r="W6" s="2" t="s">
        <v>4</v>
      </c>
      <c r="X6" s="2" t="s">
        <v>4</v>
      </c>
      <c r="Y6" s="2" t="s">
        <v>4</v>
      </c>
      <c r="Z6" s="2" t="s">
        <v>4</v>
      </c>
      <c r="AA6" s="2" t="s">
        <v>4</v>
      </c>
      <c r="AB6" s="2" t="s">
        <v>4</v>
      </c>
      <c r="AC6" s="2" t="s">
        <v>4</v>
      </c>
      <c r="AD6" s="2" t="s">
        <v>4</v>
      </c>
    </row>
    <row r="9" spans="1:30">
      <c r="C9" s="11"/>
    </row>
    <row r="10" spans="1:30">
      <c r="D10" s="11"/>
    </row>
  </sheetData>
  <phoneticPr fontId="5"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1FD45B-885E-4B32-A3FC-897B88E367F1}">
  <dimension ref="A1:AE10"/>
  <sheetViews>
    <sheetView topLeftCell="P1" workbookViewId="0">
      <selection activeCell="AE3" sqref="AE3"/>
    </sheetView>
  </sheetViews>
  <sheetFormatPr baseColWidth="10" defaultColWidth="9.140625" defaultRowHeight="15"/>
  <cols>
    <col min="1" max="1" width="15" bestFit="1" customWidth="1"/>
    <col min="2" max="2" width="15.7109375" bestFit="1" customWidth="1"/>
    <col min="3" max="3" width="18.85546875" bestFit="1" customWidth="1"/>
    <col min="4" max="4" width="13.85546875" bestFit="1" customWidth="1"/>
    <col min="5" max="5" width="16.140625" bestFit="1" customWidth="1"/>
    <col min="6" max="6" width="22.5703125" bestFit="1" customWidth="1"/>
    <col min="7" max="9" width="18.85546875" customWidth="1"/>
    <col min="10" max="10" width="27" bestFit="1" customWidth="1"/>
    <col min="11" max="11" width="24" bestFit="1" customWidth="1"/>
    <col min="12" max="12" width="21.85546875" bestFit="1" customWidth="1"/>
    <col min="13" max="13" width="18.140625" bestFit="1" customWidth="1"/>
    <col min="14" max="20" width="4.5703125" customWidth="1"/>
    <col min="21" max="21" width="24" bestFit="1" customWidth="1"/>
    <col min="22" max="22" width="11.7109375" bestFit="1" customWidth="1"/>
    <col min="23" max="23" width="20.28515625" bestFit="1" customWidth="1"/>
    <col min="24" max="30" width="3.140625" customWidth="1"/>
    <col min="31" max="31" width="86.42578125" customWidth="1"/>
  </cols>
  <sheetData>
    <row r="1" spans="1:31" ht="29.25" customHeight="1">
      <c r="A1" s="3" t="s">
        <v>5</v>
      </c>
      <c r="B1" s="3" t="s">
        <v>9</v>
      </c>
      <c r="C1" s="3" t="s">
        <v>0</v>
      </c>
      <c r="D1" s="3" t="s">
        <v>12</v>
      </c>
      <c r="E1" s="3" t="s">
        <v>139</v>
      </c>
      <c r="F1" s="3" t="s">
        <v>145</v>
      </c>
      <c r="G1" s="3" t="s">
        <v>131</v>
      </c>
      <c r="H1" s="3" t="s">
        <v>146</v>
      </c>
      <c r="I1" s="3" t="s">
        <v>147</v>
      </c>
      <c r="J1" s="3" t="s">
        <v>148</v>
      </c>
      <c r="K1" s="3" t="s">
        <v>149</v>
      </c>
      <c r="L1" s="3" t="s">
        <v>150</v>
      </c>
      <c r="M1" s="3" t="s">
        <v>132</v>
      </c>
      <c r="N1" s="3" t="s">
        <v>1</v>
      </c>
      <c r="O1" s="3" t="s">
        <v>2</v>
      </c>
      <c r="P1" s="3" t="s">
        <v>114</v>
      </c>
      <c r="Q1" s="3" t="s">
        <v>24</v>
      </c>
      <c r="R1" s="3" t="s">
        <v>26</v>
      </c>
      <c r="S1" s="3" t="s">
        <v>28</v>
      </c>
      <c r="T1" s="3" t="s">
        <v>30</v>
      </c>
      <c r="U1" s="3" t="s">
        <v>34</v>
      </c>
      <c r="V1" s="3" t="s">
        <v>36</v>
      </c>
      <c r="W1" s="3" t="s">
        <v>38</v>
      </c>
      <c r="X1" s="3" t="s">
        <v>94</v>
      </c>
      <c r="Y1" s="3" t="s">
        <v>41</v>
      </c>
      <c r="Z1" s="3" t="s">
        <v>43</v>
      </c>
      <c r="AA1" s="3" t="s">
        <v>45</v>
      </c>
      <c r="AB1" s="3" t="s">
        <v>47</v>
      </c>
      <c r="AC1" s="3" t="s">
        <v>49</v>
      </c>
      <c r="AD1" s="3" t="s">
        <v>51</v>
      </c>
      <c r="AE1" s="3" t="s">
        <v>53</v>
      </c>
    </row>
    <row r="2" spans="1:31">
      <c r="A2" s="2" t="s">
        <v>129</v>
      </c>
      <c r="B2" s="13">
        <v>45788.951388888891</v>
      </c>
      <c r="C2" s="2" t="s">
        <v>130</v>
      </c>
      <c r="D2" s="2">
        <v>300</v>
      </c>
      <c r="E2" s="2">
        <v>170</v>
      </c>
      <c r="F2" s="2">
        <v>200</v>
      </c>
      <c r="G2" s="2">
        <v>49657</v>
      </c>
      <c r="H2" s="2">
        <v>49707</v>
      </c>
      <c r="I2" s="8">
        <f>(Tabla145[[#This Row],[Total enviadas]]-Tabla145[[#This Row],[Total recibidas]])/Tabla145[[#This Row],[Total enviadas]]</f>
        <v>-1.0069073846587591E-3</v>
      </c>
      <c r="J2" s="2">
        <v>164.99</v>
      </c>
      <c r="K2" s="2">
        <v>82.811610000000002</v>
      </c>
      <c r="L2" s="2">
        <v>0.49</v>
      </c>
      <c r="M2" s="2">
        <v>4.9930000000000003</v>
      </c>
      <c r="N2" s="2">
        <v>2</v>
      </c>
      <c r="O2" s="2">
        <v>2</v>
      </c>
      <c r="P2" s="6" t="s">
        <v>93</v>
      </c>
      <c r="Q2" s="2">
        <v>0</v>
      </c>
      <c r="R2" s="6" t="s">
        <v>93</v>
      </c>
      <c r="S2" s="6" t="s">
        <v>93</v>
      </c>
      <c r="T2" s="6" t="s">
        <v>93</v>
      </c>
      <c r="U2" s="2">
        <v>0.26</v>
      </c>
      <c r="V2" s="2">
        <v>2</v>
      </c>
      <c r="W2" s="2">
        <v>822.13</v>
      </c>
      <c r="X2" s="2">
        <v>2.5399999999999999E-4</v>
      </c>
      <c r="Y2" s="8">
        <v>0</v>
      </c>
      <c r="Z2" s="6" t="s">
        <v>93</v>
      </c>
      <c r="AA2" s="6" t="s">
        <v>93</v>
      </c>
      <c r="AB2" s="6" t="s">
        <v>93</v>
      </c>
      <c r="AC2" s="6" t="s">
        <v>93</v>
      </c>
      <c r="AD2" s="6" t="s">
        <v>93</v>
      </c>
      <c r="AE2" s="2" t="s">
        <v>133</v>
      </c>
    </row>
    <row r="3" spans="1:31">
      <c r="A3" s="2" t="s">
        <v>134</v>
      </c>
      <c r="B3" s="13">
        <v>45788.958333333336</v>
      </c>
      <c r="C3" s="2" t="s">
        <v>160</v>
      </c>
      <c r="D3" s="2">
        <v>300</v>
      </c>
      <c r="E3" s="2">
        <v>170</v>
      </c>
      <c r="F3" s="2">
        <v>420</v>
      </c>
      <c r="G3" s="2">
        <v>100218</v>
      </c>
      <c r="H3" s="2">
        <v>100230</v>
      </c>
      <c r="I3" s="8">
        <f>(Tabla145[[#This Row],[Total enviadas]]-Tabla145[[#This Row],[Total recibidas]])/Tabla145[[#This Row],[Total enviadas]]</f>
        <v>-1.197389690474765E-4</v>
      </c>
      <c r="J3" s="2">
        <v>332.82</v>
      </c>
      <c r="K3" s="2">
        <v>165.0033</v>
      </c>
      <c r="L3" s="2">
        <v>0.98</v>
      </c>
      <c r="M3" s="2">
        <v>4.9965000000000002</v>
      </c>
      <c r="N3" s="2">
        <v>2</v>
      </c>
      <c r="O3" s="2">
        <v>2</v>
      </c>
      <c r="P3" s="6" t="s">
        <v>93</v>
      </c>
      <c r="Q3" s="2">
        <v>1</v>
      </c>
      <c r="R3" s="6" t="s">
        <v>93</v>
      </c>
      <c r="S3" s="6" t="s">
        <v>93</v>
      </c>
      <c r="T3" s="6" t="s">
        <v>93</v>
      </c>
      <c r="U3" s="2">
        <v>0.44</v>
      </c>
      <c r="V3" s="2">
        <v>5</v>
      </c>
      <c r="W3" s="2">
        <v>1700.69</v>
      </c>
      <c r="X3" s="2">
        <v>2.5599999999999999E-4</v>
      </c>
      <c r="Y3" s="8">
        <v>1</v>
      </c>
      <c r="Z3" s="6" t="s">
        <v>93</v>
      </c>
      <c r="AA3" s="6" t="s">
        <v>93</v>
      </c>
      <c r="AB3" s="6" t="s">
        <v>93</v>
      </c>
      <c r="AC3" s="6" t="s">
        <v>93</v>
      </c>
      <c r="AD3" s="6" t="s">
        <v>93</v>
      </c>
      <c r="AE3" s="2" t="s">
        <v>133</v>
      </c>
    </row>
    <row r="4" spans="1:31" ht="30">
      <c r="A4" s="2" t="s">
        <v>135</v>
      </c>
      <c r="B4" s="13">
        <v>45788.993055555555</v>
      </c>
      <c r="C4" s="2" t="s">
        <v>160</v>
      </c>
      <c r="D4" s="2">
        <v>300</v>
      </c>
      <c r="E4" s="2">
        <v>170</v>
      </c>
      <c r="F4" s="2">
        <v>700</v>
      </c>
      <c r="G4" s="2">
        <v>116083</v>
      </c>
      <c r="H4" s="2">
        <v>99106</v>
      </c>
      <c r="I4" s="8">
        <f>(Tabla145[[#This Row],[Total enviadas]]-Tabla145[[#This Row],[Total recibidas]])/Tabla145[[#This Row],[Total enviadas]]</f>
        <v>0.14624880473454338</v>
      </c>
      <c r="J4" s="2">
        <v>320.20999999999998</v>
      </c>
      <c r="K4" s="2">
        <v>161.3817</v>
      </c>
      <c r="L4" s="2">
        <v>0.94</v>
      </c>
      <c r="M4" s="2">
        <v>4.9962999999999997</v>
      </c>
      <c r="N4" s="2">
        <v>2</v>
      </c>
      <c r="O4" s="2">
        <v>2</v>
      </c>
      <c r="P4" s="6" t="s">
        <v>93</v>
      </c>
      <c r="Q4" s="2">
        <v>2</v>
      </c>
      <c r="R4" s="6" t="s">
        <v>93</v>
      </c>
      <c r="S4" s="6" t="s">
        <v>93</v>
      </c>
      <c r="T4" s="6" t="s">
        <v>93</v>
      </c>
      <c r="U4" s="2">
        <v>14.32</v>
      </c>
      <c r="V4" s="2">
        <v>35</v>
      </c>
      <c r="W4" s="2">
        <v>1623.47</v>
      </c>
      <c r="X4" s="2">
        <v>2.5900000000000001E-4</v>
      </c>
      <c r="Y4" s="8">
        <v>1</v>
      </c>
      <c r="Z4" s="6" t="s">
        <v>93</v>
      </c>
      <c r="AA4" s="6" t="s">
        <v>93</v>
      </c>
      <c r="AB4" s="6" t="s">
        <v>93</v>
      </c>
      <c r="AC4" s="6" t="s">
        <v>93</v>
      </c>
      <c r="AD4" s="6" t="s">
        <v>93</v>
      </c>
      <c r="AE4" s="2" t="s">
        <v>155</v>
      </c>
    </row>
    <row r="5" spans="1:31">
      <c r="A5" s="2" t="s">
        <v>137</v>
      </c>
      <c r="B5" s="13">
        <v>45789.729166666664</v>
      </c>
      <c r="C5" s="2" t="s">
        <v>160</v>
      </c>
      <c r="D5" s="2">
        <v>300</v>
      </c>
      <c r="E5" s="2">
        <v>170</v>
      </c>
      <c r="F5" s="2">
        <v>500</v>
      </c>
      <c r="G5" s="2">
        <v>138863</v>
      </c>
      <c r="H5" s="2">
        <v>112430</v>
      </c>
      <c r="I5" s="8">
        <f>(Tabla145[[#This Row],[Total enviadas]]-Tabla145[[#This Row],[Total recibidas]])/Tabla145[[#This Row],[Total enviadas]]</f>
        <v>0.19035308181445021</v>
      </c>
      <c r="J5" s="2">
        <v>373.77</v>
      </c>
      <c r="K5" s="2">
        <v>187.00229999999999</v>
      </c>
      <c r="L5" s="2">
        <v>1.1000000000000001</v>
      </c>
      <c r="M5" s="2">
        <v>4.9970999999999997</v>
      </c>
      <c r="N5" s="2">
        <v>2</v>
      </c>
      <c r="O5" s="2">
        <v>2</v>
      </c>
      <c r="P5" s="6" t="s">
        <v>93</v>
      </c>
      <c r="Q5" s="2">
        <v>3</v>
      </c>
      <c r="R5" s="6" t="s">
        <v>93</v>
      </c>
      <c r="S5" s="6" t="s">
        <v>93</v>
      </c>
      <c r="T5" s="6" t="s">
        <v>93</v>
      </c>
      <c r="U5" s="2">
        <v>4.1100000000000003</v>
      </c>
      <c r="V5" s="2">
        <v>22</v>
      </c>
      <c r="W5" s="2">
        <v>1880.88</v>
      </c>
      <c r="X5" s="2">
        <v>2.5999999999999998E-4</v>
      </c>
      <c r="Y5" s="8">
        <v>1</v>
      </c>
      <c r="Z5" s="6" t="s">
        <v>93</v>
      </c>
      <c r="AA5" s="6" t="s">
        <v>93</v>
      </c>
      <c r="AB5" s="6" t="s">
        <v>93</v>
      </c>
      <c r="AC5" s="6" t="s">
        <v>93</v>
      </c>
      <c r="AD5" s="6" t="s">
        <v>93</v>
      </c>
      <c r="AE5" s="2"/>
    </row>
    <row r="6" spans="1:31">
      <c r="A6" s="2" t="s">
        <v>162</v>
      </c>
      <c r="B6" s="13">
        <v>45789.736111111109</v>
      </c>
      <c r="C6" s="2" t="s">
        <v>160</v>
      </c>
      <c r="D6" s="2">
        <v>300</v>
      </c>
      <c r="E6" s="2">
        <v>170</v>
      </c>
      <c r="F6" s="2">
        <v>500</v>
      </c>
      <c r="G6" s="2">
        <v>129537</v>
      </c>
      <c r="H6" s="2">
        <v>114996</v>
      </c>
      <c r="I6" s="8">
        <f>(Tabla145[[#This Row],[Total enviadas]]-Tabla145[[#This Row],[Total recibidas]])/Tabla145[[#This Row],[Total enviadas]]</f>
        <v>0.11225364181662383</v>
      </c>
      <c r="J6" s="2"/>
      <c r="K6" s="2"/>
      <c r="L6" s="2"/>
      <c r="M6" s="2"/>
      <c r="N6" s="2"/>
      <c r="O6" s="12"/>
      <c r="P6" s="2"/>
      <c r="Q6" s="2"/>
      <c r="R6" s="2"/>
      <c r="S6" s="2"/>
      <c r="T6" s="2"/>
      <c r="U6" s="2"/>
      <c r="V6" s="2"/>
      <c r="W6" s="2"/>
      <c r="X6" s="2"/>
      <c r="Y6" s="2"/>
      <c r="Z6" s="2"/>
      <c r="AA6" s="2"/>
      <c r="AB6" s="2"/>
      <c r="AC6" s="2"/>
      <c r="AD6" s="2"/>
      <c r="AE6" s="2"/>
    </row>
    <row r="9" spans="1:31">
      <c r="C9" s="11"/>
      <c r="D9" s="11"/>
    </row>
    <row r="10" spans="1:31">
      <c r="E10" s="11"/>
    </row>
  </sheetData>
  <phoneticPr fontId="5" type="noConversion"/>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116FE-39F8-4F68-B289-F4D68F3C9AEB}">
  <dimension ref="A1:AD10"/>
  <sheetViews>
    <sheetView topLeftCell="A4" workbookViewId="0">
      <selection activeCell="E14" sqref="E14"/>
    </sheetView>
  </sheetViews>
  <sheetFormatPr baseColWidth="10" defaultColWidth="9.140625" defaultRowHeight="15"/>
  <cols>
    <col min="1" max="1" width="15" bestFit="1" customWidth="1"/>
    <col min="2" max="2" width="15.7109375" bestFit="1" customWidth="1"/>
    <col min="3" max="3" width="22.28515625" bestFit="1" customWidth="1"/>
    <col min="4" max="4" width="13.85546875" bestFit="1" customWidth="1"/>
    <col min="5" max="5" width="16.140625" bestFit="1" customWidth="1"/>
    <col min="6" max="6" width="22.5703125" bestFit="1" customWidth="1"/>
    <col min="7" max="9" width="18.85546875" customWidth="1"/>
    <col min="10" max="10" width="27" bestFit="1" customWidth="1"/>
    <col min="11" max="11" width="24" bestFit="1" customWidth="1"/>
    <col min="12" max="12" width="21.85546875" bestFit="1" customWidth="1"/>
    <col min="13" max="13" width="18.140625" bestFit="1" customWidth="1"/>
    <col min="14" max="20" width="4.5703125" customWidth="1"/>
    <col min="21" max="21" width="24" bestFit="1" customWidth="1"/>
    <col min="22" max="22" width="11.7109375" bestFit="1" customWidth="1"/>
    <col min="23" max="23" width="20.28515625" bestFit="1" customWidth="1"/>
    <col min="24" max="29" width="3.140625" customWidth="1"/>
    <col min="30" max="30" width="86.42578125" customWidth="1"/>
  </cols>
  <sheetData>
    <row r="1" spans="1:30" ht="29.25" customHeight="1">
      <c r="A1" s="3" t="s">
        <v>5</v>
      </c>
      <c r="B1" s="3" t="s">
        <v>9</v>
      </c>
      <c r="C1" s="3" t="s">
        <v>0</v>
      </c>
      <c r="D1" s="3" t="s">
        <v>12</v>
      </c>
      <c r="E1" s="3" t="s">
        <v>139</v>
      </c>
      <c r="F1" s="3" t="s">
        <v>145</v>
      </c>
      <c r="G1" s="3" t="s">
        <v>131</v>
      </c>
      <c r="H1" s="3" t="s">
        <v>146</v>
      </c>
      <c r="I1" s="3" t="s">
        <v>147</v>
      </c>
      <c r="J1" s="3" t="s">
        <v>148</v>
      </c>
      <c r="K1" s="3" t="s">
        <v>149</v>
      </c>
      <c r="L1" s="3" t="s">
        <v>150</v>
      </c>
      <c r="M1" s="3" t="s">
        <v>132</v>
      </c>
      <c r="N1" s="3" t="s">
        <v>1</v>
      </c>
      <c r="O1" s="3" t="s">
        <v>2</v>
      </c>
      <c r="P1" s="3" t="s">
        <v>114</v>
      </c>
      <c r="Q1" s="3" t="s">
        <v>24</v>
      </c>
      <c r="R1" s="3" t="s">
        <v>26</v>
      </c>
      <c r="S1" s="3" t="s">
        <v>28</v>
      </c>
      <c r="T1" s="3" t="s">
        <v>30</v>
      </c>
      <c r="U1" s="3" t="s">
        <v>34</v>
      </c>
      <c r="V1" s="3" t="s">
        <v>36</v>
      </c>
      <c r="W1" s="3" t="s">
        <v>38</v>
      </c>
      <c r="X1" s="3" t="s">
        <v>41</v>
      </c>
      <c r="Y1" s="3" t="s">
        <v>43</v>
      </c>
      <c r="Z1" s="3" t="s">
        <v>45</v>
      </c>
      <c r="AA1" s="3" t="s">
        <v>47</v>
      </c>
      <c r="AB1" s="3" t="s">
        <v>49</v>
      </c>
      <c r="AC1" s="3" t="s">
        <v>51</v>
      </c>
      <c r="AD1" s="3" t="s">
        <v>53</v>
      </c>
    </row>
    <row r="2" spans="1:30" ht="135">
      <c r="A2" s="2" t="s">
        <v>134</v>
      </c>
      <c r="B2" s="13">
        <v>45789.763888888891</v>
      </c>
      <c r="C2" s="2" t="s">
        <v>164</v>
      </c>
      <c r="D2" s="2">
        <v>300</v>
      </c>
      <c r="E2" s="2">
        <v>100</v>
      </c>
      <c r="F2" s="2">
        <v>180</v>
      </c>
      <c r="G2" s="2">
        <v>45224</v>
      </c>
      <c r="H2" s="9">
        <v>45267</v>
      </c>
      <c r="I2" s="8">
        <f>(Tabla1457[[#This Row],[Total enviadas]]-Tabla1457[[#This Row],[Total recibidas]])/Tabla1457[[#This Row],[Total enviadas]]</f>
        <v>-9.5082257208561828E-4</v>
      </c>
      <c r="J2" s="2">
        <v>150.78</v>
      </c>
      <c r="K2" s="2">
        <v>75.388319999999993</v>
      </c>
      <c r="L2" s="2">
        <v>0.75</v>
      </c>
      <c r="M2" s="19">
        <v>5.0132000000000003</v>
      </c>
      <c r="N2" s="2">
        <v>2</v>
      </c>
      <c r="O2" s="2">
        <v>2</v>
      </c>
      <c r="P2" s="6" t="s">
        <v>93</v>
      </c>
      <c r="Q2" s="6" t="s">
        <v>93</v>
      </c>
      <c r="R2" s="6" t="s">
        <v>93</v>
      </c>
      <c r="S2" s="6" t="s">
        <v>93</v>
      </c>
      <c r="T2" s="6" t="s">
        <v>93</v>
      </c>
      <c r="U2" s="2">
        <v>0.41</v>
      </c>
      <c r="V2" s="2">
        <v>5</v>
      </c>
      <c r="W2" s="2">
        <v>759.65</v>
      </c>
      <c r="X2" s="6" t="s">
        <v>93</v>
      </c>
      <c r="Y2" s="6" t="s">
        <v>93</v>
      </c>
      <c r="Z2" s="6" t="s">
        <v>93</v>
      </c>
      <c r="AA2" s="6" t="s">
        <v>93</v>
      </c>
      <c r="AB2" s="6" t="s">
        <v>93</v>
      </c>
      <c r="AC2" s="6" t="s">
        <v>93</v>
      </c>
      <c r="AD2" s="2" t="s">
        <v>165</v>
      </c>
    </row>
    <row r="3" spans="1:30">
      <c r="A3" s="2" t="s">
        <v>135</v>
      </c>
      <c r="B3" s="13">
        <v>45789.770833333336</v>
      </c>
      <c r="C3" s="2" t="s">
        <v>160</v>
      </c>
      <c r="D3" s="2">
        <v>300</v>
      </c>
      <c r="E3" s="2">
        <v>100</v>
      </c>
      <c r="F3" s="2">
        <v>250</v>
      </c>
      <c r="G3" s="2">
        <v>62475</v>
      </c>
      <c r="H3">
        <v>62104</v>
      </c>
      <c r="I3" s="8">
        <f>(Tabla1457[[#This Row],[Total enviadas]]-Tabla1457[[#This Row],[Total recibidas]])/Tabla1457[[#This Row],[Total enviadas]]</f>
        <v>5.9383753501400559E-3</v>
      </c>
      <c r="J3" s="2">
        <v>204.76</v>
      </c>
      <c r="K3" s="2">
        <v>103.4676</v>
      </c>
      <c r="L3" s="2">
        <v>1.02</v>
      </c>
      <c r="M3" s="19">
        <v>5.1158000000000001</v>
      </c>
      <c r="N3" s="2">
        <v>2</v>
      </c>
      <c r="O3" s="2">
        <v>2</v>
      </c>
      <c r="P3" s="6" t="s">
        <v>93</v>
      </c>
      <c r="Q3" s="6" t="s">
        <v>93</v>
      </c>
      <c r="R3" s="6" t="s">
        <v>93</v>
      </c>
      <c r="S3" s="6" t="s">
        <v>93</v>
      </c>
      <c r="T3" s="6" t="s">
        <v>93</v>
      </c>
      <c r="U3" s="2">
        <v>0.5</v>
      </c>
      <c r="V3" s="2">
        <v>1</v>
      </c>
      <c r="W3" s="2">
        <v>1014.27</v>
      </c>
      <c r="X3" s="6" t="s">
        <v>93</v>
      </c>
      <c r="Y3" s="6" t="s">
        <v>93</v>
      </c>
      <c r="Z3" s="6" t="s">
        <v>93</v>
      </c>
      <c r="AA3" s="6" t="s">
        <v>93</v>
      </c>
      <c r="AB3" s="6" t="s">
        <v>93</v>
      </c>
      <c r="AC3" s="6" t="s">
        <v>93</v>
      </c>
      <c r="AD3" s="2"/>
    </row>
    <row r="4" spans="1:30">
      <c r="A4" s="2" t="s">
        <v>137</v>
      </c>
      <c r="B4" s="13">
        <v>45789.774305555555</v>
      </c>
      <c r="C4" s="2" t="s">
        <v>161</v>
      </c>
      <c r="D4" s="2">
        <v>300</v>
      </c>
      <c r="E4" s="2">
        <v>100</v>
      </c>
      <c r="F4" s="2">
        <v>500</v>
      </c>
      <c r="G4" s="2">
        <v>138131</v>
      </c>
      <c r="H4">
        <v>67423</v>
      </c>
      <c r="I4" s="8">
        <f>(Tabla1457[[#This Row],[Total enviadas]]-Tabla1457[[#This Row],[Total recibidas]])/Tabla1457[[#This Row],[Total enviadas]]</f>
        <v>0.51189088618774936</v>
      </c>
      <c r="J4" s="2">
        <v>188.94</v>
      </c>
      <c r="K4" s="2">
        <v>109.1994</v>
      </c>
      <c r="L4" s="2">
        <v>0.94</v>
      </c>
      <c r="M4" s="19">
        <v>5.5373999999999999</v>
      </c>
      <c r="N4" s="2">
        <v>2</v>
      </c>
      <c r="O4" s="2">
        <v>2</v>
      </c>
      <c r="P4" s="6" t="s">
        <v>93</v>
      </c>
      <c r="Q4" s="6" t="s">
        <v>93</v>
      </c>
      <c r="R4" s="6" t="s">
        <v>93</v>
      </c>
      <c r="S4" s="6" t="s">
        <v>93</v>
      </c>
      <c r="T4" s="6" t="s">
        <v>93</v>
      </c>
      <c r="U4" s="2">
        <v>1</v>
      </c>
      <c r="V4" s="2">
        <v>3</v>
      </c>
      <c r="W4" s="2">
        <v>826.23</v>
      </c>
      <c r="X4" s="6" t="s">
        <v>93</v>
      </c>
      <c r="Y4" s="6" t="s">
        <v>93</v>
      </c>
      <c r="Z4" s="6" t="s">
        <v>93</v>
      </c>
      <c r="AA4" s="6" t="s">
        <v>93</v>
      </c>
      <c r="AB4" s="6" t="s">
        <v>93</v>
      </c>
      <c r="AC4" s="6" t="s">
        <v>93</v>
      </c>
      <c r="AD4" s="2"/>
    </row>
    <row r="5" spans="1:30">
      <c r="A5" s="2" t="s">
        <v>162</v>
      </c>
      <c r="B5" s="13">
        <v>45789.777777777781</v>
      </c>
      <c r="C5" s="2" t="s">
        <v>112</v>
      </c>
      <c r="D5" s="2">
        <v>300</v>
      </c>
      <c r="E5" s="2">
        <v>100</v>
      </c>
      <c r="F5" s="2">
        <v>500</v>
      </c>
      <c r="G5" s="2">
        <v>127174</v>
      </c>
      <c r="H5">
        <v>105732</v>
      </c>
      <c r="I5" s="8">
        <f>(Tabla1457[[#This Row],[Total enviadas]]-Tabla1457[[#This Row],[Total recibidas]])/Tabla1457[[#This Row],[Total enviadas]]</f>
        <v>0.16860364539921682</v>
      </c>
      <c r="J5" s="2">
        <v>339.53</v>
      </c>
      <c r="K5" s="2">
        <v>78.738780000000006</v>
      </c>
      <c r="L5" s="2">
        <v>0.77</v>
      </c>
      <c r="M5" s="19">
        <v>5.1821000000000002</v>
      </c>
      <c r="N5" s="2">
        <v>2</v>
      </c>
      <c r="O5" s="2">
        <v>5</v>
      </c>
      <c r="P5" s="18">
        <v>1.0178149999999999</v>
      </c>
      <c r="Q5" s="2">
        <v>3</v>
      </c>
      <c r="R5" s="6" t="s">
        <v>93</v>
      </c>
      <c r="S5" s="6" t="s">
        <v>93</v>
      </c>
      <c r="T5" s="6" t="s">
        <v>93</v>
      </c>
      <c r="U5" s="2">
        <v>0.84</v>
      </c>
      <c r="V5" s="2">
        <v>6</v>
      </c>
      <c r="W5" s="2">
        <v>2014.69</v>
      </c>
      <c r="X5" s="6" t="s">
        <v>93</v>
      </c>
      <c r="Y5" s="6" t="s">
        <v>93</v>
      </c>
      <c r="Z5" s="6" t="s">
        <v>93</v>
      </c>
      <c r="AA5" s="6" t="s">
        <v>93</v>
      </c>
      <c r="AB5" s="6" t="s">
        <v>93</v>
      </c>
      <c r="AC5" s="6" t="s">
        <v>93</v>
      </c>
      <c r="AD5" s="2"/>
    </row>
    <row r="6" spans="1:30">
      <c r="A6" s="2" t="s">
        <v>166</v>
      </c>
      <c r="B6" s="13">
        <v>45789.826388888891</v>
      </c>
      <c r="C6" s="2" t="s">
        <v>167</v>
      </c>
      <c r="D6" s="2">
        <v>300</v>
      </c>
      <c r="E6" s="2">
        <v>100</v>
      </c>
      <c r="F6" s="2">
        <v>500</v>
      </c>
      <c r="G6" s="2">
        <v>129986</v>
      </c>
      <c r="H6" s="9">
        <v>106042</v>
      </c>
      <c r="I6" s="8">
        <f>(Tabla1457[[#This Row],[Total enviadas]]-Tabla1457[[#This Row],[Total recibidas]])/Tabla1457[[#This Row],[Total enviadas]]</f>
        <v>0.18420445278722325</v>
      </c>
      <c r="J6" s="2">
        <v>343.99</v>
      </c>
      <c r="K6" s="2">
        <v>78.267750000000007</v>
      </c>
      <c r="L6" s="2">
        <v>0.75</v>
      </c>
      <c r="M6" s="19">
        <v>5.2042000000000002</v>
      </c>
      <c r="N6" s="2">
        <v>2</v>
      </c>
      <c r="O6" s="2">
        <v>5</v>
      </c>
      <c r="P6" s="2">
        <v>1.0369010000000001</v>
      </c>
      <c r="Q6" s="2">
        <v>2</v>
      </c>
      <c r="R6" s="6" t="s">
        <v>93</v>
      </c>
      <c r="S6" s="6" t="s">
        <v>93</v>
      </c>
      <c r="T6" s="6" t="s">
        <v>93</v>
      </c>
      <c r="U6" s="2">
        <v>0.83</v>
      </c>
      <c r="V6" s="2">
        <v>2</v>
      </c>
      <c r="W6" s="2">
        <v>2037.53</v>
      </c>
      <c r="X6" s="6" t="s">
        <v>93</v>
      </c>
      <c r="Y6" s="6" t="s">
        <v>93</v>
      </c>
      <c r="Z6" s="6" t="s">
        <v>93</v>
      </c>
      <c r="AA6" s="6" t="s">
        <v>93</v>
      </c>
      <c r="AB6" s="6" t="s">
        <v>93</v>
      </c>
      <c r="AC6" s="6" t="s">
        <v>93</v>
      </c>
      <c r="AD6" s="2"/>
    </row>
    <row r="7" spans="1:30" ht="30">
      <c r="A7" s="2" t="s">
        <v>168</v>
      </c>
      <c r="B7" s="13">
        <v>45789.875</v>
      </c>
      <c r="C7" s="2" t="s">
        <v>169</v>
      </c>
      <c r="D7" s="2">
        <v>300</v>
      </c>
      <c r="E7" s="2">
        <v>100</v>
      </c>
      <c r="F7" s="2">
        <v>500</v>
      </c>
      <c r="G7" s="2">
        <v>168201</v>
      </c>
      <c r="H7" s="17">
        <v>138612</v>
      </c>
      <c r="I7" s="8">
        <f>(Tabla1457[[#This Row],[Total enviadas]]-Tabla1457[[#This Row],[Total recibidas]])/Tabla1457[[#This Row],[Total enviadas]]</f>
        <v>0.17591453082918651</v>
      </c>
      <c r="J7" s="2">
        <v>429.74</v>
      </c>
      <c r="K7" s="2">
        <v>86.090100000000007</v>
      </c>
      <c r="L7" s="2">
        <v>0.81</v>
      </c>
      <c r="M7" s="19">
        <v>5.2054999999999998</v>
      </c>
      <c r="N7" s="2">
        <v>2</v>
      </c>
      <c r="O7" s="2">
        <v>7</v>
      </c>
      <c r="P7" s="2">
        <v>1.7868440000000001</v>
      </c>
      <c r="Q7" s="2">
        <v>5</v>
      </c>
      <c r="R7" s="6" t="s">
        <v>93</v>
      </c>
      <c r="S7" s="6" t="s">
        <v>93</v>
      </c>
      <c r="T7" s="6" t="s">
        <v>93</v>
      </c>
      <c r="U7" s="2">
        <v>1.53</v>
      </c>
      <c r="V7" s="2">
        <v>10</v>
      </c>
      <c r="W7" s="2">
        <v>2458</v>
      </c>
      <c r="X7" s="6" t="s">
        <v>93</v>
      </c>
      <c r="Y7" s="6" t="s">
        <v>93</v>
      </c>
      <c r="Z7" s="6" t="s">
        <v>93</v>
      </c>
      <c r="AA7" s="6" t="s">
        <v>93</v>
      </c>
      <c r="AB7" s="6" t="s">
        <v>93</v>
      </c>
      <c r="AC7" s="6" t="s">
        <v>93</v>
      </c>
      <c r="AD7" s="2"/>
    </row>
    <row r="8" spans="1:30" ht="30">
      <c r="A8" s="2" t="s">
        <v>170</v>
      </c>
      <c r="B8" s="13">
        <v>45789.881944444445</v>
      </c>
      <c r="C8" s="2" t="s">
        <v>171</v>
      </c>
      <c r="D8" s="2">
        <v>300</v>
      </c>
      <c r="E8" s="2">
        <v>100</v>
      </c>
      <c r="F8" s="2">
        <v>500</v>
      </c>
      <c r="G8" s="2">
        <v>156475</v>
      </c>
      <c r="H8" s="20">
        <v>79592</v>
      </c>
      <c r="I8" s="8">
        <f>(Tabla1457[[#This Row],[Total enviadas]]-Tabla1457[[#This Row],[Total recibidas]])/Tabla1457[[#This Row],[Total enviadas]]</f>
        <v>0.49134366512222399</v>
      </c>
      <c r="J8" s="2">
        <v>162.1</v>
      </c>
      <c r="K8" s="2">
        <v>130.37700000000001</v>
      </c>
      <c r="L8" s="2">
        <v>0.81</v>
      </c>
      <c r="M8" s="19">
        <v>5.3258999999999999</v>
      </c>
      <c r="N8" s="2">
        <v>2</v>
      </c>
      <c r="O8" s="2">
        <v>2</v>
      </c>
      <c r="P8" s="6" t="s">
        <v>93</v>
      </c>
      <c r="Q8" s="6" t="s">
        <v>93</v>
      </c>
      <c r="R8" s="6" t="s">
        <v>93</v>
      </c>
      <c r="S8" s="6" t="s">
        <v>93</v>
      </c>
      <c r="T8" s="6" t="s">
        <v>93</v>
      </c>
      <c r="U8" s="2">
        <v>1</v>
      </c>
      <c r="V8" s="2">
        <v>1</v>
      </c>
      <c r="W8" s="2">
        <v>773.83</v>
      </c>
      <c r="X8" s="6" t="s">
        <v>93</v>
      </c>
      <c r="Y8" s="6" t="s">
        <v>93</v>
      </c>
      <c r="Z8" s="6" t="s">
        <v>93</v>
      </c>
      <c r="AA8" s="6" t="s">
        <v>93</v>
      </c>
      <c r="AB8" s="6" t="s">
        <v>93</v>
      </c>
      <c r="AC8" s="6" t="s">
        <v>93</v>
      </c>
      <c r="AD8" s="2"/>
    </row>
    <row r="9" spans="1:30">
      <c r="A9" s="2" t="s">
        <v>172</v>
      </c>
      <c r="B9" s="13">
        <v>45789.892361111109</v>
      </c>
      <c r="C9" s="2" t="s">
        <v>173</v>
      </c>
      <c r="D9" s="2">
        <v>300</v>
      </c>
      <c r="E9" s="2">
        <v>100</v>
      </c>
      <c r="F9" s="2">
        <v>500</v>
      </c>
      <c r="G9" s="2">
        <v>164954</v>
      </c>
      <c r="H9">
        <v>115925</v>
      </c>
      <c r="I9" s="8">
        <f>(Tabla1457[[#This Row],[Total enviadas]]-Tabla1457[[#This Row],[Total recibidas]])/Tabla1457[[#This Row],[Total enviadas]]</f>
        <v>0.2972283181978006</v>
      </c>
      <c r="J9" s="2">
        <v>320.23</v>
      </c>
      <c r="K9" s="2">
        <v>99.555490000000006</v>
      </c>
      <c r="L9" s="2">
        <v>0.79</v>
      </c>
      <c r="M9" s="19">
        <v>5.2618999999999998</v>
      </c>
      <c r="N9" s="2">
        <v>2</v>
      </c>
      <c r="O9" s="2">
        <v>6</v>
      </c>
      <c r="P9" s="2">
        <v>1.8435539999999999</v>
      </c>
      <c r="Q9" s="2">
        <v>7</v>
      </c>
      <c r="R9" s="6" t="s">
        <v>93</v>
      </c>
      <c r="S9" s="6" t="s">
        <v>93</v>
      </c>
      <c r="T9" s="6" t="s">
        <v>93</v>
      </c>
      <c r="U9" s="2">
        <v>1</v>
      </c>
      <c r="V9" s="2">
        <v>6</v>
      </c>
      <c r="W9" s="2">
        <v>1967.76</v>
      </c>
      <c r="X9" s="6" t="s">
        <v>93</v>
      </c>
      <c r="Y9" s="6" t="s">
        <v>93</v>
      </c>
      <c r="Z9" s="6" t="s">
        <v>93</v>
      </c>
      <c r="AA9" s="6" t="s">
        <v>93</v>
      </c>
      <c r="AB9" s="6" t="s">
        <v>93</v>
      </c>
      <c r="AC9" s="6" t="s">
        <v>93</v>
      </c>
      <c r="AD9" s="2"/>
    </row>
    <row r="10" spans="1:30" ht="135">
      <c r="A10" s="2" t="s">
        <v>174</v>
      </c>
      <c r="B10" s="13">
        <v>45789.899305555555</v>
      </c>
      <c r="C10" s="2" t="s">
        <v>173</v>
      </c>
      <c r="D10" s="2">
        <v>300</v>
      </c>
      <c r="E10" s="2">
        <v>100</v>
      </c>
      <c r="F10" s="2">
        <v>500</v>
      </c>
      <c r="G10" s="2">
        <v>165282</v>
      </c>
      <c r="H10" s="17">
        <v>126138</v>
      </c>
      <c r="I10" s="8">
        <f>(Tabla1457[[#This Row],[Total enviadas]]-Tabla1457[[#This Row],[Total recibidas]])/Tabla1457[[#This Row],[Total enviadas]]</f>
        <v>0.23683159690710423</v>
      </c>
      <c r="J10" s="2">
        <v>361.96</v>
      </c>
      <c r="K10" s="2">
        <v>96.113569999999996</v>
      </c>
      <c r="L10" s="2">
        <v>0.81</v>
      </c>
      <c r="M10" s="19">
        <v>5.2154999999999996</v>
      </c>
      <c r="N10" s="2">
        <v>2</v>
      </c>
      <c r="O10" s="2">
        <v>7</v>
      </c>
      <c r="P10" s="2">
        <v>1.9745109999999999</v>
      </c>
      <c r="Q10" s="2"/>
      <c r="R10" s="2"/>
      <c r="T10" s="2"/>
      <c r="U10" s="2">
        <v>2.61</v>
      </c>
      <c r="V10" s="2">
        <v>40</v>
      </c>
      <c r="W10" s="2">
        <v>2075.06</v>
      </c>
      <c r="X10" s="6" t="s">
        <v>93</v>
      </c>
      <c r="Y10" s="6" t="s">
        <v>93</v>
      </c>
      <c r="Z10" s="6" t="s">
        <v>93</v>
      </c>
      <c r="AA10" s="6" t="s">
        <v>93</v>
      </c>
      <c r="AB10" s="6" t="s">
        <v>93</v>
      </c>
      <c r="AC10" s="6" t="s">
        <v>93</v>
      </c>
      <c r="AD10" s="2" t="s">
        <v>175</v>
      </c>
    </row>
  </sheetData>
  <phoneticPr fontId="5" type="noConversion"/>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DCFA4-0A24-4D32-BA70-79292CD210E6}">
  <dimension ref="A1:D33"/>
  <sheetViews>
    <sheetView workbookViewId="0">
      <selection activeCell="B18" sqref="B18"/>
    </sheetView>
  </sheetViews>
  <sheetFormatPr baseColWidth="10" defaultRowHeight="15"/>
  <cols>
    <col min="1" max="1" width="26.42578125" customWidth="1"/>
    <col min="2" max="2" width="88.28515625" customWidth="1"/>
    <col min="3" max="3" width="11.85546875" bestFit="1" customWidth="1"/>
    <col min="4" max="4" width="78.5703125" customWidth="1"/>
  </cols>
  <sheetData>
    <row r="1" spans="1:4" ht="18" customHeight="1">
      <c r="A1" s="1" t="s">
        <v>6</v>
      </c>
      <c r="B1" s="1" t="s">
        <v>7</v>
      </c>
      <c r="C1" s="1" t="s">
        <v>55</v>
      </c>
      <c r="D1" s="1" t="s">
        <v>56</v>
      </c>
    </row>
    <row r="2" spans="1:4" ht="18" customHeight="1">
      <c r="A2" s="3" t="s">
        <v>5</v>
      </c>
      <c r="B2" s="2" t="s">
        <v>8</v>
      </c>
      <c r="C2" s="2" t="s">
        <v>57</v>
      </c>
      <c r="D2" s="2" t="s">
        <v>58</v>
      </c>
    </row>
    <row r="3" spans="1:4" ht="18" customHeight="1">
      <c r="A3" s="3" t="s">
        <v>9</v>
      </c>
      <c r="B3" s="2" t="s">
        <v>10</v>
      </c>
      <c r="C3" s="2" t="s">
        <v>57</v>
      </c>
      <c r="D3" s="2" t="s">
        <v>59</v>
      </c>
    </row>
    <row r="4" spans="1:4" ht="18" customHeight="1">
      <c r="A4" s="3" t="s">
        <v>0</v>
      </c>
      <c r="B4" s="2" t="s">
        <v>11</v>
      </c>
      <c r="C4" s="2" t="s">
        <v>57</v>
      </c>
      <c r="D4" s="2" t="s">
        <v>60</v>
      </c>
    </row>
    <row r="5" spans="1:4" ht="18" customHeight="1">
      <c r="A5" s="3" t="s">
        <v>12</v>
      </c>
      <c r="B5" s="2" t="s">
        <v>13</v>
      </c>
      <c r="C5" s="2" t="s">
        <v>61</v>
      </c>
      <c r="D5" s="2" t="s">
        <v>62</v>
      </c>
    </row>
    <row r="6" spans="1:4" ht="18" customHeight="1">
      <c r="A6" s="3" t="s">
        <v>14</v>
      </c>
      <c r="B6" s="2" t="s">
        <v>15</v>
      </c>
      <c r="C6" s="2" t="s">
        <v>61</v>
      </c>
      <c r="D6" s="2" t="s">
        <v>63</v>
      </c>
    </row>
    <row r="7" spans="1:4" ht="18" customHeight="1">
      <c r="A7" s="3" t="s">
        <v>16</v>
      </c>
      <c r="B7" s="2" t="s">
        <v>17</v>
      </c>
      <c r="C7" s="2" t="s">
        <v>64</v>
      </c>
      <c r="D7" s="4" t="s">
        <v>65</v>
      </c>
    </row>
    <row r="8" spans="1:4" ht="18" customHeight="1">
      <c r="A8" s="3" t="s">
        <v>18</v>
      </c>
      <c r="B8" s="2" t="s">
        <v>19</v>
      </c>
      <c r="C8" s="2" t="s">
        <v>64</v>
      </c>
      <c r="D8" s="4" t="s">
        <v>66</v>
      </c>
    </row>
    <row r="9" spans="1:4" ht="18" customHeight="1">
      <c r="A9" s="3" t="s">
        <v>20</v>
      </c>
      <c r="B9" s="2" t="s">
        <v>21</v>
      </c>
      <c r="C9" s="2" t="s">
        <v>64</v>
      </c>
      <c r="D9" s="2" t="s">
        <v>67</v>
      </c>
    </row>
    <row r="10" spans="1:4" ht="18" customHeight="1">
      <c r="A10" s="3" t="s">
        <v>1</v>
      </c>
      <c r="B10" s="2" t="s">
        <v>22</v>
      </c>
      <c r="C10" s="2" t="s">
        <v>64</v>
      </c>
      <c r="D10" s="2" t="s">
        <v>68</v>
      </c>
    </row>
    <row r="11" spans="1:4" ht="18" customHeight="1">
      <c r="A11" s="3" t="s">
        <v>2</v>
      </c>
      <c r="B11" s="2" t="s">
        <v>23</v>
      </c>
      <c r="C11" s="2" t="s">
        <v>64</v>
      </c>
      <c r="D11" s="2" t="s">
        <v>69</v>
      </c>
    </row>
    <row r="12" spans="1:4" ht="18" customHeight="1">
      <c r="A12" s="3" t="s">
        <v>24</v>
      </c>
      <c r="B12" s="2" t="s">
        <v>25</v>
      </c>
      <c r="C12" s="2" t="s">
        <v>64</v>
      </c>
      <c r="D12" s="2" t="s">
        <v>70</v>
      </c>
    </row>
    <row r="13" spans="1:4" ht="18" customHeight="1">
      <c r="A13" s="3" t="s">
        <v>26</v>
      </c>
      <c r="B13" s="2" t="s">
        <v>27</v>
      </c>
      <c r="C13" s="2" t="s">
        <v>61</v>
      </c>
      <c r="D13" s="4" t="s">
        <v>71</v>
      </c>
    </row>
    <row r="14" spans="1:4" ht="18" customHeight="1">
      <c r="A14" s="3" t="s">
        <v>28</v>
      </c>
      <c r="B14" s="2" t="s">
        <v>29</v>
      </c>
      <c r="C14" s="2" t="s">
        <v>61</v>
      </c>
      <c r="D14" s="4" t="s">
        <v>72</v>
      </c>
    </row>
    <row r="15" spans="1:4" ht="18" customHeight="1">
      <c r="A15" s="3" t="s">
        <v>30</v>
      </c>
      <c r="B15" s="2" t="s">
        <v>31</v>
      </c>
      <c r="C15" s="2" t="s">
        <v>61</v>
      </c>
      <c r="D15" s="4" t="s">
        <v>73</v>
      </c>
    </row>
    <row r="16" spans="1:4" ht="18" customHeight="1">
      <c r="A16" s="3" t="s">
        <v>32</v>
      </c>
      <c r="B16" s="2" t="s">
        <v>33</v>
      </c>
      <c r="C16" s="2" t="s">
        <v>61</v>
      </c>
      <c r="D16" s="4" t="s">
        <v>74</v>
      </c>
    </row>
    <row r="17" spans="1:4" ht="18" customHeight="1">
      <c r="A17" s="3" t="s">
        <v>34</v>
      </c>
      <c r="B17" s="2" t="s">
        <v>35</v>
      </c>
      <c r="C17" s="2" t="s">
        <v>64</v>
      </c>
      <c r="D17" s="4" t="s">
        <v>75</v>
      </c>
    </row>
    <row r="18" spans="1:4" ht="18" customHeight="1">
      <c r="A18" s="3" t="s">
        <v>36</v>
      </c>
      <c r="B18" s="2" t="s">
        <v>37</v>
      </c>
      <c r="C18" s="2" t="s">
        <v>64</v>
      </c>
      <c r="D18" s="4" t="s">
        <v>76</v>
      </c>
    </row>
    <row r="19" spans="1:4" ht="18" customHeight="1">
      <c r="A19" s="3" t="s">
        <v>38</v>
      </c>
      <c r="B19" s="2" t="s">
        <v>39</v>
      </c>
      <c r="C19" s="2" t="s">
        <v>64</v>
      </c>
      <c r="D19" s="4" t="s">
        <v>77</v>
      </c>
    </row>
    <row r="20" spans="1:4" ht="18" customHeight="1">
      <c r="A20" s="3" t="s">
        <v>3</v>
      </c>
      <c r="B20" s="2" t="s">
        <v>40</v>
      </c>
      <c r="C20" s="2" t="s">
        <v>64</v>
      </c>
      <c r="D20" s="4" t="s">
        <v>78</v>
      </c>
    </row>
    <row r="21" spans="1:4" ht="18" customHeight="1">
      <c r="A21" s="3" t="s">
        <v>41</v>
      </c>
      <c r="B21" s="2" t="s">
        <v>42</v>
      </c>
      <c r="C21" s="2" t="s">
        <v>64</v>
      </c>
      <c r="D21" s="4" t="s">
        <v>79</v>
      </c>
    </row>
    <row r="22" spans="1:4" ht="18" customHeight="1">
      <c r="A22" s="3" t="s">
        <v>43</v>
      </c>
      <c r="B22" s="2" t="s">
        <v>44</v>
      </c>
      <c r="C22" s="2" t="s">
        <v>80</v>
      </c>
      <c r="D22" s="2" t="s">
        <v>81</v>
      </c>
    </row>
    <row r="23" spans="1:4" ht="18" customHeight="1">
      <c r="A23" s="3" t="s">
        <v>45</v>
      </c>
      <c r="B23" s="2" t="s">
        <v>46</v>
      </c>
      <c r="C23" s="2" t="s">
        <v>80</v>
      </c>
      <c r="D23" s="2" t="s">
        <v>82</v>
      </c>
    </row>
    <row r="24" spans="1:4" ht="18" customHeight="1">
      <c r="A24" s="3" t="s">
        <v>47</v>
      </c>
      <c r="B24" s="2" t="s">
        <v>48</v>
      </c>
      <c r="C24" s="2" t="s">
        <v>61</v>
      </c>
      <c r="D24" s="2" t="s">
        <v>83</v>
      </c>
    </row>
    <row r="25" spans="1:4" ht="18" customHeight="1">
      <c r="A25" s="3" t="s">
        <v>49</v>
      </c>
      <c r="B25" s="2" t="s">
        <v>50</v>
      </c>
      <c r="C25" s="2" t="s">
        <v>61</v>
      </c>
      <c r="D25" s="2" t="s">
        <v>84</v>
      </c>
    </row>
    <row r="26" spans="1:4" ht="18" customHeight="1">
      <c r="A26" s="3" t="s">
        <v>51</v>
      </c>
      <c r="B26" s="2" t="s">
        <v>52</v>
      </c>
      <c r="C26" s="2" t="s">
        <v>61</v>
      </c>
      <c r="D26" s="2" t="s">
        <v>85</v>
      </c>
    </row>
    <row r="27" spans="1:4" ht="18" customHeight="1">
      <c r="A27" s="3" t="s">
        <v>53</v>
      </c>
      <c r="B27" s="2" t="s">
        <v>54</v>
      </c>
      <c r="C27" s="2" t="s">
        <v>57</v>
      </c>
      <c r="D27" s="2" t="s">
        <v>86</v>
      </c>
    </row>
    <row r="30" spans="1:4">
      <c r="A30" t="s">
        <v>87</v>
      </c>
    </row>
    <row r="31" spans="1:4">
      <c r="A31" t="s">
        <v>88</v>
      </c>
    </row>
    <row r="32" spans="1:4">
      <c r="A32" t="s">
        <v>89</v>
      </c>
    </row>
    <row r="33" spans="1:1">
      <c r="A33" t="s">
        <v>90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Establecer mu 1</vt:lpstr>
      <vt:lpstr>Establecer mu 2</vt:lpstr>
      <vt:lpstr>Pruebas 1</vt:lpstr>
      <vt:lpstr>Pruebas 2</vt:lpstr>
      <vt:lpstr>Pruebas 3</vt:lpstr>
      <vt:lpstr>Pruebas 4</vt:lpstr>
      <vt:lpstr>Leyenda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Nacho Alvarez</dc:creator>
  <cp:lastModifiedBy>Nacho Alvarez</cp:lastModifiedBy>
  <dcterms:created xsi:type="dcterms:W3CDTF">2015-06-05T18:19:34Z</dcterms:created>
  <dcterms:modified xsi:type="dcterms:W3CDTF">2025-06-23T10:50:11Z</dcterms:modified>
</cp:coreProperties>
</file>