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chonase/Documents/GitHub/BCC7051-GSMM/ComplementaryData/"/>
    </mc:Choice>
  </mc:AlternateContent>
  <xr:revisionPtr revIDLastSave="0" documentId="8_{F6E867E1-2A33-0E4F-86EE-A2B7ECD5EC9F}" xr6:coauthVersionLast="47" xr6:coauthVersionMax="47" xr10:uidLastSave="{00000000-0000-0000-0000-000000000000}"/>
  <bookViews>
    <workbookView xWindow="0" yWindow="500" windowWidth="28680" windowHeight="15480" xr2:uid="{00000000-000D-0000-FFFF-FFFF00000000}"/>
  </bookViews>
  <sheets>
    <sheet name="calculated mmol per g DCW" sheetId="5" r:id="rId1"/>
    <sheet name="BCC7051" sheetId="14" r:id="rId2"/>
    <sheet name="Table S1" sheetId="7" r:id="rId3"/>
    <sheet name="Table S2" sheetId="11" r:id="rId4"/>
    <sheet name="note eq" sheetId="12" r:id="rId5"/>
    <sheet name="Sheet2" sheetId="13" r:id="rId6"/>
  </sheets>
  <definedNames>
    <definedName name="_xlnm._FilterDatabase" localSheetId="5" hidden="1">Sheet2!$A$1:$A$1048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2" l="1"/>
  <c r="A1" i="12"/>
  <c r="R99" i="5"/>
  <c r="R100" i="5"/>
  <c r="R102" i="5"/>
  <c r="T102" i="5" s="1"/>
  <c r="R101" i="5"/>
  <c r="R98" i="5"/>
  <c r="R97" i="5"/>
  <c r="R96" i="5"/>
  <c r="R95" i="5"/>
  <c r="R89" i="5"/>
  <c r="R90" i="5"/>
  <c r="R91" i="5"/>
  <c r="T91" i="5" s="1"/>
  <c r="R88" i="5"/>
  <c r="R87" i="5"/>
  <c r="R86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T82" i="5" s="1"/>
  <c r="R63" i="5"/>
  <c r="R62" i="5"/>
  <c r="R61" i="5"/>
  <c r="R56" i="5"/>
  <c r="T56" i="5" s="1"/>
  <c r="R55" i="5"/>
  <c r="R54" i="5"/>
  <c r="R53" i="5"/>
  <c r="R52" i="5"/>
  <c r="R48" i="5"/>
  <c r="T48" i="5" s="1"/>
  <c r="R47" i="5"/>
  <c r="R46" i="5"/>
  <c r="R45" i="5"/>
  <c r="R44" i="5"/>
  <c r="Q16" i="5"/>
  <c r="T16" i="5" s="1"/>
  <c r="Q15" i="5"/>
  <c r="T15" i="5" s="1"/>
  <c r="Q14" i="5"/>
  <c r="T14" i="5" s="1"/>
  <c r="Q12" i="5"/>
  <c r="Q11" i="5"/>
  <c r="R6" i="5"/>
  <c r="T6" i="5" s="1"/>
  <c r="R7" i="5"/>
  <c r="T7" i="5" s="1"/>
  <c r="R8" i="5"/>
  <c r="T8" i="5" s="1"/>
  <c r="R9" i="5"/>
  <c r="T9" i="5" s="1"/>
  <c r="R10" i="5"/>
  <c r="T10" i="5" s="1"/>
  <c r="R11" i="5"/>
  <c r="R12" i="5"/>
  <c r="R13" i="5"/>
  <c r="T13" i="5" s="1"/>
  <c r="R14" i="5"/>
  <c r="R15" i="5"/>
  <c r="R16" i="5"/>
  <c r="R5" i="5"/>
  <c r="T5" i="5" s="1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T40" i="5" s="1"/>
  <c r="R20" i="5"/>
  <c r="C5" i="11"/>
  <c r="C6" i="11"/>
  <c r="C7" i="11"/>
  <c r="C8" i="11"/>
  <c r="C9" i="11"/>
  <c r="C10" i="11"/>
  <c r="T11" i="5" l="1"/>
  <c r="T12" i="5"/>
  <c r="A4" i="12"/>
  <c r="J3" i="5"/>
  <c r="J3" i="12" s="1"/>
  <c r="C102" i="11"/>
  <c r="C100" i="11"/>
  <c r="C91" i="11"/>
  <c r="C82" i="11"/>
  <c r="C56" i="11"/>
  <c r="C48" i="11"/>
  <c r="C40" i="11"/>
  <c r="C11" i="11"/>
  <c r="C12" i="11"/>
  <c r="C13" i="11"/>
  <c r="C14" i="11"/>
  <c r="C15" i="11"/>
  <c r="C16" i="11"/>
  <c r="D89" i="5"/>
  <c r="K72" i="5"/>
  <c r="J72" i="5" s="1"/>
  <c r="K71" i="5"/>
  <c r="J71" i="5" s="1"/>
  <c r="K63" i="5"/>
  <c r="J63" i="5" s="1"/>
  <c r="K62" i="5"/>
  <c r="J62" i="5" s="1"/>
  <c r="Q62" i="5" s="1"/>
  <c r="T62" i="5" s="1"/>
  <c r="K61" i="5"/>
  <c r="J61" i="5" s="1"/>
  <c r="Q63" i="5" l="1"/>
  <c r="T63" i="5" s="1"/>
  <c r="C63" i="11"/>
  <c r="Q61" i="5"/>
  <c r="T61" i="5" s="1"/>
  <c r="C61" i="11"/>
  <c r="Q72" i="5"/>
  <c r="T72" i="5" s="1"/>
  <c r="C72" i="11"/>
  <c r="Q71" i="5"/>
  <c r="T71" i="5" s="1"/>
  <c r="C71" i="11"/>
  <c r="C62" i="11"/>
  <c r="F150" i="5"/>
  <c r="E148" i="5" s="1"/>
  <c r="F139" i="5"/>
  <c r="E136" i="5" s="1"/>
  <c r="F130" i="5"/>
  <c r="C119" i="5"/>
  <c r="K74" i="5" s="1"/>
  <c r="J74" i="5" s="1"/>
  <c r="C120" i="5"/>
  <c r="K75" i="5" s="1"/>
  <c r="J75" i="5" s="1"/>
  <c r="C121" i="5"/>
  <c r="K76" i="5" s="1"/>
  <c r="J76" i="5" s="1"/>
  <c r="C122" i="5"/>
  <c r="K77" i="5" s="1"/>
  <c r="J77" i="5" s="1"/>
  <c r="C118" i="5"/>
  <c r="K73" i="5" s="1"/>
  <c r="J73" i="5" s="1"/>
  <c r="F123" i="5"/>
  <c r="D100" i="5"/>
  <c r="D63" i="5" s="1"/>
  <c r="D62" i="5"/>
  <c r="D78" i="5"/>
  <c r="D61" i="5" s="1"/>
  <c r="F100" i="5"/>
  <c r="F89" i="5"/>
  <c r="F78" i="5"/>
  <c r="F56" i="5"/>
  <c r="D56" i="5"/>
  <c r="D48" i="5"/>
  <c r="F48" i="5"/>
  <c r="F40" i="5"/>
  <c r="D40" i="5"/>
  <c r="Q77" i="5" l="1"/>
  <c r="T77" i="5" s="1"/>
  <c r="C77" i="11"/>
  <c r="Q76" i="5"/>
  <c r="T76" i="5" s="1"/>
  <c r="C76" i="11"/>
  <c r="Q75" i="5"/>
  <c r="T75" i="5" s="1"/>
  <c r="C75" i="11"/>
  <c r="Q74" i="5"/>
  <c r="T74" i="5" s="1"/>
  <c r="C74" i="11"/>
  <c r="Q73" i="5"/>
  <c r="T73" i="5" s="1"/>
  <c r="C73" i="11"/>
  <c r="E135" i="5"/>
  <c r="E143" i="5"/>
  <c r="E147" i="5"/>
  <c r="E149" i="5"/>
  <c r="E144" i="5"/>
  <c r="E146" i="5"/>
  <c r="E145" i="5"/>
  <c r="E138" i="5"/>
  <c r="E137" i="5"/>
  <c r="E150" i="5" l="1"/>
  <c r="D139" i="5"/>
  <c r="D129" i="5" s="1"/>
  <c r="E139" i="5"/>
  <c r="F12" i="5"/>
  <c r="C11" i="5" s="1"/>
  <c r="C148" i="5" l="1"/>
  <c r="C17" i="7"/>
  <c r="C144" i="5"/>
  <c r="C149" i="5"/>
  <c r="C146" i="5"/>
  <c r="C143" i="5"/>
  <c r="C147" i="5"/>
  <c r="C145" i="5"/>
  <c r="C9" i="5"/>
  <c r="D9" i="7" s="1"/>
  <c r="C5" i="5"/>
  <c r="C6" i="5"/>
  <c r="C5" i="7" s="1"/>
  <c r="C8" i="5"/>
  <c r="D8" i="7" s="1"/>
  <c r="C7" i="5"/>
  <c r="C10" i="5"/>
  <c r="D20" i="7" l="1"/>
  <c r="J97" i="5"/>
  <c r="D24" i="7"/>
  <c r="J101" i="5"/>
  <c r="D22" i="7"/>
  <c r="J99" i="5"/>
  <c r="D19" i="7"/>
  <c r="J96" i="5"/>
  <c r="C10" i="7"/>
  <c r="D18" i="7"/>
  <c r="J95" i="5"/>
  <c r="D21" i="7"/>
  <c r="J98" i="5"/>
  <c r="D23" i="7"/>
  <c r="J100" i="5"/>
  <c r="Q100" i="5" s="1"/>
  <c r="T100" i="5" s="1"/>
  <c r="C7" i="7"/>
  <c r="C150" i="5"/>
  <c r="C123" i="5"/>
  <c r="C65" i="5" s="1"/>
  <c r="C6" i="7"/>
  <c r="C4" i="7"/>
  <c r="E129" i="5"/>
  <c r="C129" i="5"/>
  <c r="C136" i="5"/>
  <c r="J88" i="5" s="1"/>
  <c r="C138" i="5"/>
  <c r="J90" i="5" s="1"/>
  <c r="C135" i="5"/>
  <c r="J87" i="5" s="1"/>
  <c r="C137" i="5"/>
  <c r="J89" i="5" s="1"/>
  <c r="C128" i="5"/>
  <c r="J86" i="5" s="1"/>
  <c r="E128" i="5"/>
  <c r="C44" i="5"/>
  <c r="J44" i="5" s="1"/>
  <c r="C45" i="5"/>
  <c r="J45" i="5" s="1"/>
  <c r="C46" i="5"/>
  <c r="J46" i="5" s="1"/>
  <c r="C47" i="5"/>
  <c r="J47" i="5" s="1"/>
  <c r="C53" i="5"/>
  <c r="J53" i="5" s="1"/>
  <c r="C54" i="5"/>
  <c r="J54" i="5" s="1"/>
  <c r="C55" i="5"/>
  <c r="J55" i="5" s="1"/>
  <c r="C52" i="5"/>
  <c r="J52" i="5" s="1"/>
  <c r="C24" i="5"/>
  <c r="J24" i="5" s="1"/>
  <c r="C34" i="5"/>
  <c r="J34" i="5" s="1"/>
  <c r="C37" i="5"/>
  <c r="J37" i="5" s="1"/>
  <c r="C20" i="5"/>
  <c r="J20" i="5" s="1"/>
  <c r="C39" i="5"/>
  <c r="J39" i="5" s="1"/>
  <c r="C26" i="5"/>
  <c r="J26" i="5" s="1"/>
  <c r="C38" i="5"/>
  <c r="J38" i="5" s="1"/>
  <c r="C33" i="5"/>
  <c r="J33" i="5" s="1"/>
  <c r="C36" i="5"/>
  <c r="J36" i="5" s="1"/>
  <c r="C35" i="5"/>
  <c r="J35" i="5" s="1"/>
  <c r="C30" i="5"/>
  <c r="J30" i="5" s="1"/>
  <c r="C32" i="5"/>
  <c r="J32" i="5" s="1"/>
  <c r="C21" i="5"/>
  <c r="J21" i="5" s="1"/>
  <c r="C29" i="5"/>
  <c r="J29" i="5" s="1"/>
  <c r="C27" i="5"/>
  <c r="J27" i="5" s="1"/>
  <c r="C31" i="5"/>
  <c r="J31" i="5" s="1"/>
  <c r="C22" i="5"/>
  <c r="J22" i="5" s="1"/>
  <c r="C25" i="5"/>
  <c r="J25" i="5" s="1"/>
  <c r="C28" i="5"/>
  <c r="J28" i="5" s="1"/>
  <c r="C23" i="5"/>
  <c r="J23" i="5" s="1"/>
  <c r="Q88" i="5" l="1"/>
  <c r="T88" i="5" s="1"/>
  <c r="C88" i="11"/>
  <c r="Q35" i="5"/>
  <c r="T35" i="5" s="1"/>
  <c r="C35" i="11"/>
  <c r="Q34" i="5"/>
  <c r="T34" i="5" s="1"/>
  <c r="C34" i="11"/>
  <c r="Q45" i="5"/>
  <c r="T45" i="5" s="1"/>
  <c r="C45" i="11"/>
  <c r="Q96" i="5"/>
  <c r="T96" i="5" s="1"/>
  <c r="C96" i="11"/>
  <c r="Q36" i="5"/>
  <c r="T36" i="5" s="1"/>
  <c r="C36" i="11"/>
  <c r="Q24" i="5"/>
  <c r="T24" i="5" s="1"/>
  <c r="C24" i="11"/>
  <c r="Q44" i="5"/>
  <c r="T44" i="5" s="1"/>
  <c r="C44" i="11"/>
  <c r="Q98" i="5"/>
  <c r="T98" i="5" s="1"/>
  <c r="C98" i="11"/>
  <c r="Q99" i="5"/>
  <c r="T99" i="5" s="1"/>
  <c r="C99" i="11"/>
  <c r="Q31" i="5"/>
  <c r="T31" i="5" s="1"/>
  <c r="C31" i="11"/>
  <c r="Q33" i="5"/>
  <c r="T33" i="5" s="1"/>
  <c r="C33" i="11"/>
  <c r="Q52" i="5"/>
  <c r="T52" i="5" s="1"/>
  <c r="C52" i="11"/>
  <c r="Q28" i="5"/>
  <c r="T28" i="5" s="1"/>
  <c r="C28" i="11"/>
  <c r="Q25" i="5"/>
  <c r="T25" i="5" s="1"/>
  <c r="C25" i="11"/>
  <c r="Q38" i="5"/>
  <c r="T38" i="5" s="1"/>
  <c r="C38" i="11"/>
  <c r="Q55" i="5"/>
  <c r="T55" i="5" s="1"/>
  <c r="C55" i="11"/>
  <c r="Q86" i="5"/>
  <c r="T86" i="5" s="1"/>
  <c r="C86" i="11"/>
  <c r="Q95" i="5"/>
  <c r="T95" i="5" s="1"/>
  <c r="C95" i="11"/>
  <c r="Q101" i="5"/>
  <c r="T101" i="5" s="1"/>
  <c r="C101" i="11"/>
  <c r="Q37" i="5"/>
  <c r="T37" i="5" s="1"/>
  <c r="C37" i="11"/>
  <c r="Q27" i="5"/>
  <c r="T27" i="5" s="1"/>
  <c r="C27" i="11"/>
  <c r="Q29" i="5"/>
  <c r="T29" i="5" s="1"/>
  <c r="C29" i="11"/>
  <c r="Q26" i="5"/>
  <c r="T26" i="5" s="1"/>
  <c r="C26" i="11"/>
  <c r="Q54" i="5"/>
  <c r="T54" i="5" s="1"/>
  <c r="C54" i="11"/>
  <c r="Q89" i="5"/>
  <c r="T89" i="5" s="1"/>
  <c r="C89" i="11"/>
  <c r="Q30" i="5"/>
  <c r="T30" i="5" s="1"/>
  <c r="C30" i="11"/>
  <c r="Q22" i="5"/>
  <c r="T22" i="5" s="1"/>
  <c r="C22" i="11"/>
  <c r="Q21" i="5"/>
  <c r="T21" i="5" s="1"/>
  <c r="C21" i="11"/>
  <c r="Q39" i="5"/>
  <c r="T39" i="5" s="1"/>
  <c r="C39" i="11"/>
  <c r="Q53" i="5"/>
  <c r="T53" i="5" s="1"/>
  <c r="C53" i="11"/>
  <c r="Q87" i="5"/>
  <c r="T87" i="5" s="1"/>
  <c r="C87" i="11"/>
  <c r="Q97" i="5"/>
  <c r="T97" i="5" s="1"/>
  <c r="C97" i="11"/>
  <c r="Q46" i="5"/>
  <c r="T46" i="5" s="1"/>
  <c r="C46" i="11"/>
  <c r="Q23" i="5"/>
  <c r="T23" i="5" s="1"/>
  <c r="C23" i="11"/>
  <c r="Q32" i="5"/>
  <c r="T32" i="5" s="1"/>
  <c r="C32" i="11"/>
  <c r="Q20" i="5"/>
  <c r="T20" i="5" s="1"/>
  <c r="C20" i="11"/>
  <c r="Q47" i="5"/>
  <c r="T47" i="5" s="1"/>
  <c r="C47" i="11"/>
  <c r="Q90" i="5"/>
  <c r="T90" i="5" s="1"/>
  <c r="C90" i="11"/>
  <c r="C25" i="7"/>
  <c r="C130" i="5"/>
  <c r="C139" i="5"/>
  <c r="C56" i="5"/>
  <c r="C40" i="5"/>
  <c r="C48" i="5"/>
  <c r="J93" i="5" l="1"/>
  <c r="I3" i="12" s="1"/>
  <c r="J18" i="5"/>
  <c r="D3" i="12" s="1"/>
  <c r="J50" i="5"/>
  <c r="F3" i="12" s="1"/>
  <c r="J42" i="5"/>
  <c r="E3" i="12" s="1"/>
  <c r="J84" i="5"/>
  <c r="H3" i="12" s="1"/>
  <c r="F67" i="5"/>
  <c r="C114" i="5" l="1"/>
  <c r="C64" i="5" s="1"/>
  <c r="C63" i="5" s="1"/>
  <c r="J81" i="5" s="1"/>
  <c r="Q81" i="5" s="1"/>
  <c r="T81" i="5" s="1"/>
  <c r="C62" i="5" l="1"/>
  <c r="J80" i="5" s="1"/>
  <c r="Q80" i="5" s="1"/>
  <c r="T80" i="5" s="1"/>
  <c r="F105" i="5"/>
  <c r="F109" i="5"/>
  <c r="F113" i="5"/>
  <c r="F110" i="5"/>
  <c r="F111" i="5"/>
  <c r="F108" i="5"/>
  <c r="F112" i="5"/>
  <c r="F106" i="5"/>
  <c r="F104" i="5"/>
  <c r="F107" i="5"/>
  <c r="F114" i="5" l="1"/>
  <c r="D14" i="7"/>
  <c r="D12" i="7"/>
  <c r="C83" i="5"/>
  <c r="C84" i="5"/>
  <c r="C85" i="5"/>
  <c r="C86" i="5"/>
  <c r="C87" i="5"/>
  <c r="C88" i="5"/>
  <c r="C95" i="5"/>
  <c r="C96" i="5"/>
  <c r="C97" i="5"/>
  <c r="C98" i="5"/>
  <c r="C99" i="5"/>
  <c r="C94" i="5"/>
  <c r="D13" i="7"/>
  <c r="C82" i="5"/>
  <c r="K78" i="5"/>
  <c r="J78" i="5" s="1"/>
  <c r="D16" i="7"/>
  <c r="D15" i="7"/>
  <c r="C93" i="5"/>
  <c r="C61" i="5"/>
  <c r="Q78" i="5" l="1"/>
  <c r="T78" i="5" s="1"/>
  <c r="C78" i="11"/>
  <c r="C74" i="5"/>
  <c r="K67" i="5" s="1"/>
  <c r="J67" i="5" s="1"/>
  <c r="J79" i="5"/>
  <c r="Q79" i="5" s="1"/>
  <c r="T79" i="5" s="1"/>
  <c r="C100" i="5"/>
  <c r="C89" i="5"/>
  <c r="C75" i="5"/>
  <c r="K68" i="5" s="1"/>
  <c r="J68" i="5" s="1"/>
  <c r="C76" i="5"/>
  <c r="K69" i="5" s="1"/>
  <c r="J69" i="5" s="1"/>
  <c r="C71" i="5"/>
  <c r="K64" i="5" s="1"/>
  <c r="J64" i="5" s="1"/>
  <c r="C67" i="5"/>
  <c r="C72" i="5"/>
  <c r="K65" i="5" s="1"/>
  <c r="J65" i="5" s="1"/>
  <c r="C73" i="5"/>
  <c r="K66" i="5" s="1"/>
  <c r="J66" i="5" s="1"/>
  <c r="C77" i="5"/>
  <c r="K70" i="5" s="1"/>
  <c r="J70" i="5" s="1"/>
  <c r="D11" i="7"/>
  <c r="Q68" i="5" l="1"/>
  <c r="T68" i="5" s="1"/>
  <c r="C68" i="11"/>
  <c r="Q69" i="5"/>
  <c r="T69" i="5" s="1"/>
  <c r="C69" i="11"/>
  <c r="Q64" i="5"/>
  <c r="T64" i="5" s="1"/>
  <c r="C64" i="11"/>
  <c r="Q70" i="5"/>
  <c r="T70" i="5" s="1"/>
  <c r="C70" i="11"/>
  <c r="Q66" i="5"/>
  <c r="T66" i="5" s="1"/>
  <c r="C66" i="11"/>
  <c r="Q65" i="5"/>
  <c r="T65" i="5" s="1"/>
  <c r="C65" i="11"/>
  <c r="Q67" i="5"/>
  <c r="T67" i="5" s="1"/>
  <c r="C67" i="11"/>
  <c r="C78" i="5"/>
  <c r="J59" i="5" l="1"/>
  <c r="G3" i="12" s="1"/>
  <c r="A3" i="12" s="1"/>
</calcChain>
</file>

<file path=xl/sharedStrings.xml><?xml version="1.0" encoding="utf-8"?>
<sst xmlns="http://schemas.openxmlformats.org/spreadsheetml/2006/main" count="1607" uniqueCount="1250">
  <si>
    <t>Protein</t>
  </si>
  <si>
    <t>DNA</t>
  </si>
  <si>
    <t>RNA</t>
  </si>
  <si>
    <t>Lipid</t>
  </si>
  <si>
    <t>ATP</t>
  </si>
  <si>
    <t>Phosphatidylethanolamine</t>
  </si>
  <si>
    <t>Carbohydrate</t>
  </si>
  <si>
    <t xml:space="preserve">Total </t>
  </si>
  <si>
    <t>Component</t>
  </si>
  <si>
    <t>Total</t>
  </si>
  <si>
    <t>Linoleic(18:2)</t>
  </si>
  <si>
    <t>Lauric acid (12:0)</t>
  </si>
  <si>
    <t>Myristic acid (14:0)</t>
  </si>
  <si>
    <t>pentadecanoic acid (15:0)</t>
  </si>
  <si>
    <t>Palmitic acid (16:0)</t>
  </si>
  <si>
    <t>Palmitoleic acid (16:1)</t>
  </si>
  <si>
    <t>Stearic acid (18:0)</t>
  </si>
  <si>
    <t>Oleic acid (18:1)</t>
  </si>
  <si>
    <t>Linolenic acid (18:3)</t>
  </si>
  <si>
    <t>Arachidic acid (20:0)</t>
  </si>
  <si>
    <t>Lignoceric acid (24:0)</t>
  </si>
  <si>
    <t>Docosahexanoic acid (DHA)</t>
  </si>
  <si>
    <t>Triacylglycerol</t>
  </si>
  <si>
    <t>Phosphatidylcholine</t>
  </si>
  <si>
    <t>Real composition (g/g DCW)</t>
  </si>
  <si>
    <t>Waiting</t>
  </si>
  <si>
    <t>L-alanine</t>
  </si>
  <si>
    <t>L-arginine</t>
  </si>
  <si>
    <t>L-asparagine</t>
  </si>
  <si>
    <t>L-aspartate</t>
  </si>
  <si>
    <t>L-cysteine</t>
  </si>
  <si>
    <t>L-glutamate</t>
  </si>
  <si>
    <t>L-glutamine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</si>
  <si>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</si>
  <si>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</si>
  <si>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</si>
  <si>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</si>
  <si>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</si>
  <si>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</si>
  <si>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</si>
  <si>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</si>
  <si>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</si>
  <si>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</si>
  <si>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</si>
  <si>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</si>
  <si>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L-glycine</t>
  </si>
  <si>
    <t>Molecular weight (g/mol)</t>
  </si>
  <si>
    <t>Mole fraction (mol/mol Protein)</t>
  </si>
  <si>
    <t>% g/gDCW</t>
  </si>
  <si>
    <t>Total Protein</t>
  </si>
  <si>
    <t>Protein Composition</t>
  </si>
  <si>
    <t>DNA Composition</t>
  </si>
  <si>
    <t>RNA Composition</t>
  </si>
  <si>
    <t>dAMP</t>
  </si>
  <si>
    <t>dTMP</t>
  </si>
  <si>
    <t>dCMP</t>
  </si>
  <si>
    <t>dGMP</t>
  </si>
  <si>
    <t>UMP</t>
  </si>
  <si>
    <t>AMP</t>
  </si>
  <si>
    <t>GMP</t>
  </si>
  <si>
    <t>CMP</t>
  </si>
  <si>
    <t>paper Genome</t>
  </si>
  <si>
    <t>our Experiment</t>
  </si>
  <si>
    <t>Lipid Composition</t>
  </si>
  <si>
    <t>Free fatty acid</t>
  </si>
  <si>
    <t>Ergosterol</t>
  </si>
  <si>
    <t>Sphingolipid</t>
  </si>
  <si>
    <t>Total RNA</t>
  </si>
  <si>
    <t>Total DNA</t>
  </si>
  <si>
    <t>Total Lipid</t>
  </si>
  <si>
    <t>Mole fraction (mol/mol RNA)</t>
  </si>
  <si>
    <t>Mole fraction (mol/mol DNA)</t>
  </si>
  <si>
    <t>Real composition (g/gDCW)</t>
  </si>
  <si>
    <t>Adjected composition (% g/gDCW)</t>
  </si>
  <si>
    <t>Total Triacylglycerol</t>
  </si>
  <si>
    <t>Lipid species ratio</t>
  </si>
  <si>
    <t>Total Phosphatidylcholine</t>
  </si>
  <si>
    <t>Total Phosphatidylethanolamine</t>
  </si>
  <si>
    <t>Total Free Fatty Acid</t>
  </si>
  <si>
    <t>paper GC</t>
  </si>
  <si>
    <t>Mole fraction (mol/mol Free Fatty Acid)</t>
  </si>
  <si>
    <t>Average molecular weight (g/mol)</t>
  </si>
  <si>
    <t>Total Sphingolipid</t>
  </si>
  <si>
    <t>Real composition (pmol/mg DCW)</t>
  </si>
  <si>
    <t>sphingosine</t>
  </si>
  <si>
    <t>sphinganine</t>
  </si>
  <si>
    <t>sphinganine 1-phosphate</t>
  </si>
  <si>
    <t>sphingomyelin</t>
  </si>
  <si>
    <t>ceramide</t>
  </si>
  <si>
    <t>Mole fraction</t>
  </si>
  <si>
    <t>paper Biomass + GC + sphingo + 29 + phospholipid</t>
  </si>
  <si>
    <t>Lipid-1: Triacylglycerol Composition</t>
  </si>
  <si>
    <t>Lipid-2: Phosphatidylcholine Composition</t>
  </si>
  <si>
    <t>Lipid-3: Phosphatidylethanolamine Composition</t>
  </si>
  <si>
    <t>Lipid-8: Free Fatty Acid Composition</t>
  </si>
  <si>
    <t>Lipid-9: Sphingolipid Composition</t>
  </si>
  <si>
    <t>Non-soluble carbohydrate - cell wall</t>
  </si>
  <si>
    <t>Soluble carbohydrate - beta-glucan</t>
  </si>
  <si>
    <t>(1-&gt;3)-beta-D-glucan</t>
  </si>
  <si>
    <t>D-glucose</t>
  </si>
  <si>
    <t>D-galactose</t>
  </si>
  <si>
    <t>D-glucosamine</t>
  </si>
  <si>
    <t>D-mannose</t>
  </si>
  <si>
    <t>Total Cell wall</t>
  </si>
  <si>
    <t>Real composition (% w/w Cell Wall)</t>
  </si>
  <si>
    <t>Carbohydrate composition</t>
  </si>
  <si>
    <t>Cell wall</t>
  </si>
  <si>
    <t>Total Carbohydrate</t>
  </si>
  <si>
    <t>Carbohydrate-1: Cell wall composition</t>
  </si>
  <si>
    <t>paper Cell wall</t>
  </si>
  <si>
    <t>our ex + beta glucan + cell wall</t>
  </si>
  <si>
    <t>Total others</t>
  </si>
  <si>
    <t>Cordycepin</t>
  </si>
  <si>
    <t xml:space="preserve">Ergothioneine </t>
  </si>
  <si>
    <t xml:space="preserve">Riboflavin </t>
  </si>
  <si>
    <t>Retinol</t>
  </si>
  <si>
    <t>Mannitol</t>
  </si>
  <si>
    <t>nicotinate</t>
  </si>
  <si>
    <t>Real composition (mg/kg DCW)</t>
  </si>
  <si>
    <t>paper Biomass + gaba</t>
  </si>
  <si>
    <t>GABA</t>
  </si>
  <si>
    <t>paper Sphigo</t>
  </si>
  <si>
    <t>Table S1  Biomass composition of C. militaris</t>
  </si>
  <si>
    <t>Beta-glucan</t>
  </si>
  <si>
    <t>Component (% g/g DCW)</t>
  </si>
  <si>
    <t>Sources</t>
  </si>
  <si>
    <t>Experiment</t>
  </si>
  <si>
    <t>paper Biomass</t>
  </si>
  <si>
    <t>paper Biomass + 29 + Phospholipids</t>
  </si>
  <si>
    <t>paper Sphingo</t>
  </si>
  <si>
    <t>paper GABA</t>
  </si>
  <si>
    <t>Cellular composition</t>
  </si>
  <si>
    <t>This data was generated for determining the cellular composition of Cordyceps militaris mycelium</t>
  </si>
  <si>
    <t>Lipid pseudoreaction</t>
  </si>
  <si>
    <t>DNA pseudoreaction</t>
  </si>
  <si>
    <t>RNA pseudoreaction</t>
  </si>
  <si>
    <t>Biomass pseudoreaction</t>
  </si>
  <si>
    <t>Protein pseudoreaction</t>
  </si>
  <si>
    <t>Carbohydrate pseudoreaction</t>
  </si>
  <si>
    <t>Vitamins and cofactors pseudoreaction</t>
  </si>
  <si>
    <t>Vitamins and cofactors Composition</t>
  </si>
  <si>
    <t>Vitamins and cofactors</t>
  </si>
  <si>
    <t>mmol/g DCW</t>
  </si>
  <si>
    <t>Biomass</t>
  </si>
  <si>
    <t>flux direction</t>
  </si>
  <si>
    <t>CDP-choline</t>
  </si>
  <si>
    <t>glycerol 3-phosphate</t>
  </si>
  <si>
    <t>CDP-ethanolamine</t>
  </si>
  <si>
    <t>H2O</t>
  </si>
  <si>
    <t>ADP</t>
  </si>
  <si>
    <t>Phosphate</t>
  </si>
  <si>
    <t>H+</t>
  </si>
  <si>
    <r>
      <t xml:space="preserve">Only red can adjust </t>
    </r>
    <r>
      <rPr>
        <b/>
        <sz val="12"/>
        <rFont val="Cambria"/>
        <family val="1"/>
        <scheme val="major"/>
      </rPr>
      <t>otherwise are formula, Don't touch them!!</t>
    </r>
  </si>
  <si>
    <t>Table S2  Pseudoreactions for C. militaris biomass biosynthesis</t>
  </si>
  <si>
    <t>Table S2-1: Biomass pseudoreaction</t>
  </si>
  <si>
    <t>Table S2-2: Protein pseudoreaction</t>
  </si>
  <si>
    <t>Table S2-4: RNA pseudoreaction</t>
  </si>
  <si>
    <t>Table S2-3: DNA pseudoreaction</t>
  </si>
  <si>
    <t>Table S2-5: Lipid pseudoreaction</t>
  </si>
  <si>
    <t>Table S2-6: Carbohydrate pseudoreaction</t>
  </si>
  <si>
    <t>Table S2-7: Vitamins and cofactors pseudoreaction</t>
  </si>
  <si>
    <t>cmtBiomass.rxns = {</t>
  </si>
  <si>
    <t>};</t>
  </si>
  <si>
    <t>cmtBiomass.equations = {</t>
  </si>
  <si>
    <t xml:space="preserve"> + </t>
  </si>
  <si>
    <t xml:space="preserve"> =&gt; </t>
  </si>
  <si>
    <t xml:space="preserve"> =&gt;</t>
  </si>
  <si>
    <t>'cmt_protein';</t>
  </si>
  <si>
    <t>'cmt_DNA';</t>
  </si>
  <si>
    <t>'cmt_RNA';</t>
  </si>
  <si>
    <t>'cmt_lipid';</t>
  </si>
  <si>
    <t>'cmt_biomass'</t>
  </si>
  <si>
    <t>'cmtBiomass pseudoreaction'</t>
  </si>
  <si>
    <t>'cmt_vitamins';</t>
  </si>
  <si>
    <t>'cmtVitamins pseudoreaction';</t>
  </si>
  <si>
    <t>'cmt_carbohydrate';</t>
  </si>
  <si>
    <t>'cmtCarbohydrate pseudoreaction';</t>
  </si>
  <si>
    <t>'cmtlipid pseudoreaction';</t>
  </si>
  <si>
    <t>'cmtRNA pseudoreaction';</t>
  </si>
  <si>
    <t>'cmtProtein pseudoreaction';</t>
  </si>
  <si>
    <t>'cmtDNA pseudoreaction';</t>
  </si>
  <si>
    <t>cmtProtein</t>
  </si>
  <si>
    <t>cmtDNA</t>
  </si>
  <si>
    <t>cmtRNA</t>
  </si>
  <si>
    <t>cmtCarbohydrate</t>
  </si>
  <si>
    <t>cmtLipid</t>
  </si>
  <si>
    <t>cmtVitamins and cofactors</t>
  </si>
  <si>
    <t>!! For model use</t>
  </si>
  <si>
    <t>'(1-&gt;3)-beta-D-glucan'</t>
  </si>
  <si>
    <t>'(1-&gt;6)-beta-D-glucan'</t>
  </si>
  <si>
    <t>'(2-amino-4-hydroxy-7,8-dihydropteridin-6-yl)methyl trihydrogen diphosphate'</t>
  </si>
  <si>
    <t>'(2E)-3-(methoxycarbonyl)pent-2-enedioic acid'</t>
  </si>
  <si>
    <t>'(2R,3R)-2,3-dihydroxy-3-methylpentanoate'</t>
  </si>
  <si>
    <t>'(2R,3S)-3-isopropylmalate'</t>
  </si>
  <si>
    <t>'(2S)-2-isopropyl-3-oxosuccinate'</t>
  </si>
  <si>
    <t>'(2S,3R)-3-hydroxybutane-1,2,3-tricarboxylic acid'</t>
  </si>
  <si>
    <t>'(5S,6S)-di-HETE'</t>
  </si>
  <si>
    <t>'(N(omega)-L-arginino)succinic acid'</t>
  </si>
  <si>
    <t>'(R)-2,3-dihydroxy-3-methylbutanoate'</t>
  </si>
  <si>
    <t>'(R)-4''-phosphopantothenic acid'</t>
  </si>
  <si>
    <t>'(R)-5-diphosphomevalonic acid'</t>
  </si>
  <si>
    <t>'(R)-5-phosphomevalonic acid'</t>
  </si>
  <si>
    <t>'(R)-acetoin'</t>
  </si>
  <si>
    <t>'(R)-carnitine'</t>
  </si>
  <si>
    <t>'(R)-lactate'</t>
  </si>
  <si>
    <t>'(R)-mevalonate'</t>
  </si>
  <si>
    <t>'(R)-pantoate'</t>
  </si>
  <si>
    <t>'(R)-pantothenate'</t>
  </si>
  <si>
    <t>'(R)-S-lactoylglutathione'</t>
  </si>
  <si>
    <t>'(R,R)-2,3-butanediol'</t>
  </si>
  <si>
    <t>'(S)-2,3-epoxysqualene'</t>
  </si>
  <si>
    <t>'(S)-2-acetyl-2-hydroxybutanoate'</t>
  </si>
  <si>
    <t>'(R)-3-hydroxydecanoyl-CoA'</t>
  </si>
  <si>
    <t>'(S)-3-hydroxyhexacosanoyl-CoA'</t>
  </si>
  <si>
    <t>'(R)-3-hydroxylauroyl-CoA'</t>
  </si>
  <si>
    <t>'(S)-3-hydroxypalmitoyl-CoA'</t>
  </si>
  <si>
    <t>'(S)-3-hydroxytetradecanoyl-CoA'</t>
  </si>
  <si>
    <t>'(S)-3-methyl-2-oxopentanoate'</t>
  </si>
  <si>
    <t>'(S)-dihydroorotate'</t>
  </si>
  <si>
    <t>'(S)-lactaldehyde'</t>
  </si>
  <si>
    <t>'(S)-lactate'</t>
  </si>
  <si>
    <t>'(S)-malate'</t>
  </si>
  <si>
    <t>'1,3-bisphospho-D-glycerate'</t>
  </si>
  <si>
    <t>'1-(2-carboxyphenylamino)-1-deoxy-D-ribulose 5-phosphate'</t>
  </si>
  <si>
    <t>'1-(5-phospho-D-ribosyl)-5-[(5-phospho-D-ribosylamino)methylideneamino]imidazole-4-carboxamide'</t>
  </si>
  <si>
    <t>'1-(5-phosphoribosyl)-5''-AMP'</t>
  </si>
  <si>
    <t>'1-(sn-glycero-3-phospho)-1D-myo-inositol'</t>
  </si>
  <si>
    <t>'1-acylglycerophosphocholine'</t>
  </si>
  <si>
    <t>'1-C-(indol-3-yl)glycerol 3-phosphate'</t>
  </si>
  <si>
    <t>'1-methylnicotinamide'</t>
  </si>
  <si>
    <t>'1-phosphatidyl-1D-myo-inositol'</t>
  </si>
  <si>
    <t>'1-pyrroline-3-hydroxy-5-carboxylic acid'</t>
  </si>
  <si>
    <t>'1-pyrroline-5-carboxylate'</t>
  </si>
  <si>
    <t>'10-formyl-THF'</t>
  </si>
  <si>
    <t>'14-demethyllanosterol'</t>
  </si>
  <si>
    <t>'1D-myo-inositol 1,3,4,5-tetrakisphosphate'</t>
  </si>
  <si>
    <t>'1D-myo-inositol 1,4,5,6-tetrakisphosphate'</t>
  </si>
  <si>
    <t>'1D-myo-inositol 1,4,5-trisphosphate'</t>
  </si>
  <si>
    <t>'1D-myo-inositol 1-phosphate'</t>
  </si>
  <si>
    <t>'1D-myo-inositol 3-phosphate'</t>
  </si>
  <si>
    <t>'2'',3''-cyclic AMP'</t>
  </si>
  <si>
    <t>'2''-deoxyadenosine'</t>
  </si>
  <si>
    <t>'2''-deoxyguanosine'</t>
  </si>
  <si>
    <t>'2''-deoxyinosine'</t>
  </si>
  <si>
    <t>'2''-deoxyuridine'</t>
  </si>
  <si>
    <t>'2,3-bisphospho-D-glyceric acid'</t>
  </si>
  <si>
    <t>'2,5-diamino-4-hydroxy-6-(5-phosphoribosylamino)pyrimidine'</t>
  </si>
  <si>
    <t>'2,5-diamino-6-(5-phosphono)ribitylamino-4(3H)-pyrimidinone'</t>
  </si>
  <si>
    <t>'2-(3-amino-3-carboxypropyl)-L-histidine'</t>
  </si>
  <si>
    <t>'2-[3-carboxy-3-(methylammonio)propyl]-L-histidine'</t>
  </si>
  <si>
    <t>'2-acetamido-5-oxopentanoate'</t>
  </si>
  <si>
    <t>'2-acetyllactic acid'</t>
  </si>
  <si>
    <t>'2-amino-3-carboxymuconate-6-semialdehyde'</t>
  </si>
  <si>
    <t>'2-amino-6-(hydroxymethyl)-7,8-dihydropteridin-4-ol'</t>
  </si>
  <si>
    <t>'2-dehydropantoate'</t>
  </si>
  <si>
    <t>'2-deoxy-D-ribose'</t>
  </si>
  <si>
    <t>'2-deoxy-D-ribose 5-phosphate'</t>
  </si>
  <si>
    <t>'2-hexaprenyl-5-hydroxy-6-methoxy-3-methyl-1,4-benzoquinone'</t>
  </si>
  <si>
    <t>'2-hexaprenyl-6-methoxy-1,4-benzoquinone'</t>
  </si>
  <si>
    <t>'2-hexaprenyl-6-methoxy-3-methyl-1,4-benzoquinone'</t>
  </si>
  <si>
    <t>'2-hexaprenyl-6-methoxyphenol'</t>
  </si>
  <si>
    <t>'2-hydroxy-3-oxobutyl phosphate'</t>
  </si>
  <si>
    <t>'2-hydroxyhexadecanal'</t>
  </si>
  <si>
    <t>'2-isopropylmalate'</t>
  </si>
  <si>
    <t>'2-isopropylmaleic acid'</t>
  </si>
  <si>
    <t>'2-methylbutanal'</t>
  </si>
  <si>
    <t>'2-methylbutanol'</t>
  </si>
  <si>
    <t>'2-methylbutyl acetate'</t>
  </si>
  <si>
    <t>'2-methylcitrate'</t>
  </si>
  <si>
    <t>'2-oxoadipic acid'</t>
  </si>
  <si>
    <t>'2-oxobutanoate'</t>
  </si>
  <si>
    <t>'2-oxoglutarate'</t>
  </si>
  <si>
    <t>'2-phenylethanol'</t>
  </si>
  <si>
    <t>'2-phospho-D-glyceric acid'</t>
  </si>
  <si>
    <t>'geranylgeranyl diphosphate'</t>
  </si>
  <si>
    <t>'farnesyl diphosphate'</t>
  </si>
  <si>
    <t>'3'',5''-cyclic AMP'</t>
  </si>
  <si>
    <t>'3'',5''-cyclic CMP'</t>
  </si>
  <si>
    <t>'3'',5''-cyclic dAMP'</t>
  </si>
  <si>
    <t>'3'',5''-cyclic GMP'</t>
  </si>
  <si>
    <t>'3'',5''-cyclic IMP'</t>
  </si>
  <si>
    <t>'3''-dephospho-CoA'</t>
  </si>
  <si>
    <t>'3''-phospho-5''-adenylyl sulfate'</t>
  </si>
  <si>
    <t>'3-(4-hydroxyphenyl)pyruvate'</t>
  </si>
  <si>
    <t>'3-(imidazol-4-yl)-2-oxopropyl dihydrogen phosphate'</t>
  </si>
  <si>
    <t>'3-aminopropanal'</t>
  </si>
  <si>
    <t>'3-dehydro-4-methylzymosterol'</t>
  </si>
  <si>
    <t>'3-dehydroquinate'</t>
  </si>
  <si>
    <t>'3-dehydroshikimate'</t>
  </si>
  <si>
    <t>'3-hexaprenyl-4,5-dihydroxybenzoic acid'</t>
  </si>
  <si>
    <t>'3-hexaprenyl-4-hydroxy-5-methoxybenzoic acid'</t>
  </si>
  <si>
    <t>'3-hexaprenyl-4-hydroxybenzoic acid'</t>
  </si>
  <si>
    <t>'3-hydroxy-2-isopropyl-4-methoxy-4-oxobutanoate'</t>
  </si>
  <si>
    <t>'3-hydroxy-3-methylglutaryl-CoA'</t>
  </si>
  <si>
    <t>'3-hydroxy-L-kynurenine'</t>
  </si>
  <si>
    <t>'3-hydroxyanthranilate'</t>
  </si>
  <si>
    <t>'3-hydroxyoctadecanoyl-CoA'</t>
  </si>
  <si>
    <t>'3-ketosphinganine'</t>
  </si>
  <si>
    <t>'3-methyl-2-oxobutanoate'</t>
  </si>
  <si>
    <t>'3-methylbutanal'</t>
  </si>
  <si>
    <t>'3-oxodecanoyl-CoA'</t>
  </si>
  <si>
    <t>'3-oxohexacosanoyl-CoA'</t>
  </si>
  <si>
    <t>'3-oxolauroyl-CoA'</t>
  </si>
  <si>
    <t>'3-oxooctadecanoyl-CoA'</t>
  </si>
  <si>
    <t>'3-oxopalmitoyl-CoA'</t>
  </si>
  <si>
    <t>'3-oxotetradecanoyl-CoA'</t>
  </si>
  <si>
    <t>'3-phospho-hydroxypyruvate'</t>
  </si>
  <si>
    <t>'3-phospho-serine'</t>
  </si>
  <si>
    <t>'3-phosphonato-D-glycerate(3-)'</t>
  </si>
  <si>
    <t>'3-phosphoshikimic acid'</t>
  </si>
  <si>
    <t>'4,4-dimethyl-5alpha-cholesta-8,14,24-trien-3beta-ol'</t>
  </si>
  <si>
    <t>'4,5-bis(diphospho)-1D-myo-inositol tetrakisphosphate'</t>
  </si>
  <si>
    <t>'4-(phosphonooxy)-L-threonine'</t>
  </si>
  <si>
    <t>'4-amino-2-methyl-5-diphosphomethylpyrimidine'</t>
  </si>
  <si>
    <t>'4-amino-2-methyl-5-phosphomethylpyrimidine'</t>
  </si>
  <si>
    <t>'4-amino-4-deoxychorismate'</t>
  </si>
  <si>
    <t>'4-amino-5-hydroxymethyl-2-methylpyrimidine'</t>
  </si>
  <si>
    <t>'4-aminobenzoate'</t>
  </si>
  <si>
    <t>'4-aminobutanal'</t>
  </si>
  <si>
    <t>'4-diphospho-1D-myo-inositol pentakisphosphate'</t>
  </si>
  <si>
    <t>'4-guanidinobutanamide'</t>
  </si>
  <si>
    <t>'4-guanidinobutanoic acid'</t>
  </si>
  <si>
    <t>'4-hydroxy-2-oxoglutarate'</t>
  </si>
  <si>
    <t>'4-hydroxy-L-threonine'</t>
  </si>
  <si>
    <t>'4-hydroxybenzoate'</t>
  </si>
  <si>
    <t>'4-hydroxybenzoyl-CoA'</t>
  </si>
  <si>
    <t>'4-methyl-2-oxopentanoate'</t>
  </si>
  <si>
    <t>'4-methyl-5-(2-phosphonooxyethyl)thiazole'</t>
  </si>
  <si>
    <t>'4-methylthio-2-oxobutanoate'</t>
  </si>
  <si>
    <t>'4-phospho-L-aspartate'</t>
  </si>
  <si>
    <t>'4alpha-methylzymosterol'</t>
  </si>
  <si>
    <t>'4beta-methylzymosterol-4alpha-carboxylic acid'</t>
  </si>
  <si>
    <t>'5''-adenylyl sulfate'</t>
  </si>
  <si>
    <t>'5''-phosphoribosyl-4-(N-succinocarboxamide)-5-aminoimidazole'</t>
  </si>
  <si>
    <t>'5''-phosphoribosyl-5-aminoimidazole'</t>
  </si>
  <si>
    <t>'5''-phosphoribosyl-N-formylglycineamide'</t>
  </si>
  <si>
    <t>'5''-phosphoribosyl-N-formylglycineamidine'</t>
  </si>
  <si>
    <t>'5''-S-methyl-5''-thioadenosine'</t>
  </si>
  <si>
    <t>'5,10-methenyl-THF'</t>
  </si>
  <si>
    <t>'5,10-methylenetetrahydrofolate'</t>
  </si>
  <si>
    <t>'5,6,7,8-tetrahydrofolyl-L-glutamic acid'</t>
  </si>
  <si>
    <t>'5,6-bis(diphospho)-1D-myo-inositol tetrakisphosphate'</t>
  </si>
  <si>
    <t>'5-(2-hydroxyethyl)-4-methylthiazole'</t>
  </si>
  <si>
    <t>'5-(methylsulfanyl)-2,3-dioxopentyl phosphate'</t>
  </si>
  <si>
    <t>'5-[(5-phospho-1-deoxy-D-ribulos-1-ylamino)methylideneamino]-1-(5-phospho-D-ribosyl)imidazole-4-carboxamide'</t>
  </si>
  <si>
    <t>'5-amino-6-(5-phosphoribitylamino)uracil'</t>
  </si>
  <si>
    <t>'5-amino-6-(D-ribitylamino)uracil'</t>
  </si>
  <si>
    <t>'5-aminolevulinate'</t>
  </si>
  <si>
    <t>'5-diphospho-1D-myo-inositol pentakisphosphate'</t>
  </si>
  <si>
    <t>'5-formyltetrahydrofolic acid'</t>
  </si>
  <si>
    <t>'5-methyltetrahydrofolate'</t>
  </si>
  <si>
    <t>'5-methyltetrahydropteroyltri-L-glutamic acid'</t>
  </si>
  <si>
    <t>'5-O-(1-carboxyvinyl)-3-phosphoshikimic acid'</t>
  </si>
  <si>
    <t>'5-phospho-ribosyl-glycineamide'</t>
  </si>
  <si>
    <t>'5-phosphoribosyl-ATP'</t>
  </si>
  <si>
    <t>'5-phosphoribosylamine'</t>
  </si>
  <si>
    <t>'6,7-dimethyl-8-(1-D-ribityl)lumazine'</t>
  </si>
  <si>
    <t>'6-(alpha-D-glucosaminyl)-1-phosphatidyl-1D-myo-inositol'</t>
  </si>
  <si>
    <t>'6-(alpha-D-glucosaminyl)-O-acyl-1-phosphatidyl-1D-myo-inositol'</t>
  </si>
  <si>
    <t>'6-(N-acetyl-alpha-D-glucosaminyl)-1-phosphatidyl-1D-myo-inositol'</t>
  </si>
  <si>
    <t>'6-[6-(2-aminoethylphosphoryl)-alpha-mannosyl-(1-&gt;6)-2-(2-aminoethylphosphoryl)-alpha-mannosyl-(1-&gt;6)-alpha-2-(2-aminoethylphosphoryl)mannosyl-(1-&gt;4)-alpha-glucosaminyl]-O-acyl-1-phosphatidyl-1D-myo-inositol'</t>
  </si>
  <si>
    <t>'6-diphospho-1D-myo-inositol pentakisphosphate'</t>
  </si>
  <si>
    <t>'6-O-[alpha-D-mannosyl-(1-&gt;4)-alpha-D-glucosaminyl]-O-acyl-1-phosphatidyl-1D-myo-inositol'</t>
  </si>
  <si>
    <t>'6-O-phosphono-D-glucono-1,5-lactone'</t>
  </si>
  <si>
    <t>'6-O-{2-O-[(2-aminoethyl)phosphoryl]-alpha-D-mannosyl-(1-&gt;4)-alpha-D-glucosaminyl}-O-acyl-1-phosphatidyl-1D-myo-inositol'</t>
  </si>
  <si>
    <t>'6-O-{alpha-D-mannosyl-(1-&gt;2)-alpha-D-mannosyl-(1-&gt;6)-2-O-[(2-aminoethyl)phosphoryl]-alpha-D-mannosyl-(1-&gt;4)-alpha-D-glucosaminyl}-O-acyl-1-phosphatidyl-1D-myo-inositol'</t>
  </si>
  <si>
    <t>'6-O-{alpha-D-mannosyl-(1-&gt;6)-2-O-[(2-aminoethyl)phosphoryl]-alpha-D-mannosyl-(1-&gt;4)-alpha-D-glucosaminyl}-O-acyl-1-phosphatidyl-1D-myo-inositol'</t>
  </si>
  <si>
    <t>'6-phospho-D-gluconate'</t>
  </si>
  <si>
    <t>'7,8-diaminononanoate'</t>
  </si>
  <si>
    <t>'7,8-dihydroneopterin'</t>
  </si>
  <si>
    <t>'7,8-dihydroneopterin 3''-phosphate'</t>
  </si>
  <si>
    <t>'7,8-dihydroneopterin 3''-triphosphate'</t>
  </si>
  <si>
    <t>'7,8-dihydropteroate'</t>
  </si>
  <si>
    <t>'7-phospho-2-dehydro-3-deoxy-D-arabino-heptonic acid'</t>
  </si>
  <si>
    <t>'8-amino-7-oxononanoate'</t>
  </si>
  <si>
    <t>'9H-xanthine'</t>
  </si>
  <si>
    <t>'acetaldehyde'</t>
  </si>
  <si>
    <t>'acetate'</t>
  </si>
  <si>
    <t>'acetoacetyl-CoA'</t>
  </si>
  <si>
    <t>'acetyl-ACP'</t>
  </si>
  <si>
    <t>'acetyl-CoA'</t>
  </si>
  <si>
    <t>'adenine'</t>
  </si>
  <si>
    <t>'adenosine'</t>
  </si>
  <si>
    <t>'adenosine 2''-phosphate'</t>
  </si>
  <si>
    <t>'adenosine 3'',5''-bismonophosphate'</t>
  </si>
  <si>
    <t>'adenylo-succinate'</t>
  </si>
  <si>
    <t>'ADP'</t>
  </si>
  <si>
    <t>'ADP-ribose'</t>
  </si>
  <si>
    <t>'AICAR'</t>
  </si>
  <si>
    <t>'Ala-tRNA(Ala)'</t>
  </si>
  <si>
    <t>'allantoate'</t>
  </si>
  <si>
    <t>'allantoin'</t>
  </si>
  <si>
    <t>'alpha,alpha-trehalose 6-phosphate'</t>
  </si>
  <si>
    <t>'alpha-D-galactose 1-phosphate'</t>
  </si>
  <si>
    <t>'alpha-D-glucosamine 1-phosphate'</t>
  </si>
  <si>
    <t>'alpha-D-glucosamine 6-phosphate'</t>
  </si>
  <si>
    <t>'alpha-D-mannosyl-beta-D-mannosyldiacetylchitobiosyldiphosphodolichol'</t>
  </si>
  <si>
    <t>'alpha-D-ribose 1-phosphate(2-)'</t>
  </si>
  <si>
    <t>'aminoacetaldehyde'</t>
  </si>
  <si>
    <t>'aminoacetone'</t>
  </si>
  <si>
    <t>'ammonium'</t>
  </si>
  <si>
    <t>'AMP'</t>
  </si>
  <si>
    <t>'anthranilate'</t>
  </si>
  <si>
    <t>'Arg-tRNA(Arg)'</t>
  </si>
  <si>
    <t>'Asn-tRNA(Asn)'</t>
  </si>
  <si>
    <t>'Asp-tRNA(Asp)'</t>
  </si>
  <si>
    <t>'ATP'</t>
  </si>
  <si>
    <t>'beta-alanine'</t>
  </si>
  <si>
    <t>'beta-D-fructose 2,6-bisphosphate'</t>
  </si>
  <si>
    <t>'beta-D-mannosyldiacetylchitobiosyldiphosphodolichol'</t>
  </si>
  <si>
    <t>'bicarbonate'</t>
  </si>
  <si>
    <t>'biomass'</t>
  </si>
  <si>
    <t>'biotin'</t>
  </si>
  <si>
    <t>'biotinyl-5''-AMP'</t>
  </si>
  <si>
    <t>'but-1-ene-1,2,4-tricarboxylic acid'</t>
  </si>
  <si>
    <t>'carbamoyl phosphate'</t>
  </si>
  <si>
    <t>'carbon dioxide'</t>
  </si>
  <si>
    <t>'carboxyacetyl-ACP'</t>
  </si>
  <si>
    <t>'CDP'</t>
  </si>
  <si>
    <t>'CDP-choline'</t>
  </si>
  <si>
    <t>'CDP-ethanolamine'</t>
  </si>
  <si>
    <t>'ceramide-1 (C24)'</t>
  </si>
  <si>
    <t>'ceramide-1 (C26)'</t>
  </si>
  <si>
    <t>'ceramide-2 (C24)'</t>
  </si>
  <si>
    <t>'ceramide-2 (C26)'</t>
  </si>
  <si>
    <t>'ceramide-2'' (C24)'</t>
  </si>
  <si>
    <t>'ceramide-2'' (C26)'</t>
  </si>
  <si>
    <t>'ceramide-3 (C24)'</t>
  </si>
  <si>
    <t>'ceramide-3 (C26)'</t>
  </si>
  <si>
    <t>'ceramide-4 (C24)'</t>
  </si>
  <si>
    <t>'ceramide-4 (C26)'</t>
  </si>
  <si>
    <t>'cerotic acid'</t>
  </si>
  <si>
    <t>'chitin'</t>
  </si>
  <si>
    <t>'chitosan'</t>
  </si>
  <si>
    <t>'choline'</t>
  </si>
  <si>
    <t>'choline phosphate'</t>
  </si>
  <si>
    <t>'chorismate'</t>
  </si>
  <si>
    <t>'cis-aconitate'</t>
  </si>
  <si>
    <t>'citrate'</t>
  </si>
  <si>
    <t>'CMP'</t>
  </si>
  <si>
    <t>'coenzyme A'</t>
  </si>
  <si>
    <t>'complex sphingolipid'</t>
  </si>
  <si>
    <t>'coproporphyrinogen III'</t>
  </si>
  <si>
    <t>'CTP'</t>
  </si>
  <si>
    <t>'Cys-tRNA(Cys)'</t>
  </si>
  <si>
    <t>'cytidine'</t>
  </si>
  <si>
    <t>'cytosine'</t>
  </si>
  <si>
    <t>'D-arabinono-1,4-lactone'</t>
  </si>
  <si>
    <t>'D-arabinose'</t>
  </si>
  <si>
    <t>'D-erythro-1-(imidazol-4-yl)glycerol 3-phosphate'</t>
  </si>
  <si>
    <t>'D-erythrose 4-phosphate'</t>
  </si>
  <si>
    <t>'D-fructose'</t>
  </si>
  <si>
    <t>'D-fructose 1,6-bisphosphate'</t>
  </si>
  <si>
    <t>'D-fructose 1-phosphate'</t>
  </si>
  <si>
    <t>'D-fructose 6-phosphate'</t>
  </si>
  <si>
    <t>'D-galactose'</t>
  </si>
  <si>
    <t>'D-galacturonate'</t>
  </si>
  <si>
    <t>'D-glucitol'</t>
  </si>
  <si>
    <t>'D-glucose'</t>
  </si>
  <si>
    <t>'D-glucose 1-phosphate'</t>
  </si>
  <si>
    <t>'D-glucose 6-phosphate'</t>
  </si>
  <si>
    <t>'D-glyceraldehyde'</t>
  </si>
  <si>
    <t>'D-mannose'</t>
  </si>
  <si>
    <t>'D-mannose 1-phosphate'</t>
  </si>
  <si>
    <t>'D-mannose 6-phosphate'</t>
  </si>
  <si>
    <t>'D-ribose'</t>
  </si>
  <si>
    <t>'D-ribulose 5-phosphate'</t>
  </si>
  <si>
    <t>'D-xylose'</t>
  </si>
  <si>
    <t>'D-xylulose'</t>
  </si>
  <si>
    <t>'D-xylulose 5-phosphate'</t>
  </si>
  <si>
    <t>'dADP'</t>
  </si>
  <si>
    <t>'dAMP'</t>
  </si>
  <si>
    <t>'dATP'</t>
  </si>
  <si>
    <t>'dCDP'</t>
  </si>
  <si>
    <t>'dCMP'</t>
  </si>
  <si>
    <t>'dCTP'</t>
  </si>
  <si>
    <t>'deamido-NAD(+)'</t>
  </si>
  <si>
    <t>'decanoate'</t>
  </si>
  <si>
    <t>'decanoyl-CoA'</t>
  </si>
  <si>
    <t>'decaprenyl diphosphate'</t>
  </si>
  <si>
    <t>'dehydro-D-arabinono-1,4-lactone'</t>
  </si>
  <si>
    <t>'Delta(6)-trans,Delta(8)-cis-leukotriene B4'</t>
  </si>
  <si>
    <t>'deoxycytidine'</t>
  </si>
  <si>
    <t>'dethiobiotin'</t>
  </si>
  <si>
    <t>'dGDP'</t>
  </si>
  <si>
    <t>'dGMP'</t>
  </si>
  <si>
    <t>'dGTP'</t>
  </si>
  <si>
    <t>'dIDP'</t>
  </si>
  <si>
    <t>'diglyceride'</t>
  </si>
  <si>
    <t>'dihydrofolic acid'</t>
  </si>
  <si>
    <t>'dihydrolipoamide'</t>
  </si>
  <si>
    <t>'dihydrolipoylprotein'</t>
  </si>
  <si>
    <t>'dihydroxyacetone phosphate'</t>
  </si>
  <si>
    <t>'diphosphate'</t>
  </si>
  <si>
    <t>'dITP'</t>
  </si>
  <si>
    <t>'docosaprenyl diphosphate'</t>
  </si>
  <si>
    <t>'dodecaprenyl diphosphate'</t>
  </si>
  <si>
    <t>'dolichol'</t>
  </si>
  <si>
    <t>'dolichyl D-mannosyl phosphate'</t>
  </si>
  <si>
    <t>'dolichyl phosphate'</t>
  </si>
  <si>
    <t>'dTDP'</t>
  </si>
  <si>
    <t>'dTMP'</t>
  </si>
  <si>
    <t>'dTTP'</t>
  </si>
  <si>
    <t>'dUDP'</t>
  </si>
  <si>
    <t>'dUMP'</t>
  </si>
  <si>
    <t>'dUTP'</t>
  </si>
  <si>
    <t>'episterol'</t>
  </si>
  <si>
    <t>'ergosta-5,7,22,24(28)-tetraen-3beta-ol'</t>
  </si>
  <si>
    <t>'ergosta-5,7,24(28)-trien-3beta-ol'</t>
  </si>
  <si>
    <t>'ergosterol'</t>
  </si>
  <si>
    <t>'ergosterol 3-beta-D-glucoside'</t>
  </si>
  <si>
    <t>'ergosterol ester'</t>
  </si>
  <si>
    <t>'erythro-4-hydroxy-L-glutamic acid'</t>
  </si>
  <si>
    <t>'ethanol'</t>
  </si>
  <si>
    <t>'ethanolamine'</t>
  </si>
  <si>
    <t>'ethyl acetate'</t>
  </si>
  <si>
    <t>'FAD'</t>
  </si>
  <si>
    <t>'FADH2'</t>
  </si>
  <si>
    <t>'fatty acid'</t>
  </si>
  <si>
    <t>'fecosterol'</t>
  </si>
  <si>
    <t>'ferricytochrome c'</t>
  </si>
  <si>
    <t>'ferrocytochrome c'</t>
  </si>
  <si>
    <t>'ferroheme b'</t>
  </si>
  <si>
    <t>'fMet-tRNA(fMet)'</t>
  </si>
  <si>
    <t>'FMN'</t>
  </si>
  <si>
    <t>'FMNH2'</t>
  </si>
  <si>
    <t>'folate'</t>
  </si>
  <si>
    <t>'formaldehyde'</t>
  </si>
  <si>
    <t>'formate'</t>
  </si>
  <si>
    <t>'fumarate'</t>
  </si>
  <si>
    <t>'gamma-aminobutyrate'</t>
  </si>
  <si>
    <t>'GDP'</t>
  </si>
  <si>
    <t>'GDP-alpha-D-mannose'</t>
  </si>
  <si>
    <t>'geranyl diphosphate'</t>
  </si>
  <si>
    <t>'Gln-tRNA(Gln)'</t>
  </si>
  <si>
    <t>'Glu-tRNA(Glu)'</t>
  </si>
  <si>
    <t>'glutathione'</t>
  </si>
  <si>
    <t>'glutathione disulfide'</t>
  </si>
  <si>
    <t>'Gly-tRNA(Gly)'</t>
  </si>
  <si>
    <t>'glyceraldehyde 3-phosphate'</t>
  </si>
  <si>
    <t>'glycerol'</t>
  </si>
  <si>
    <t>'glycerol 3-phosphate'</t>
  </si>
  <si>
    <t>'glycerone'</t>
  </si>
  <si>
    <t>'glycogen'</t>
  </si>
  <si>
    <t>'glycolaldehyde'</t>
  </si>
  <si>
    <t>'glyoxylate'</t>
  </si>
  <si>
    <t>'GMP'</t>
  </si>
  <si>
    <t>'GTP'</t>
  </si>
  <si>
    <t>'guanine'</t>
  </si>
  <si>
    <t>'guanosine'</t>
  </si>
  <si>
    <t>'H+'</t>
  </si>
  <si>
    <t>'H2O'</t>
  </si>
  <si>
    <t>'heme a'</t>
  </si>
  <si>
    <t>'heme o'</t>
  </si>
  <si>
    <t>'henicosaprenyl diphosphate'</t>
  </si>
  <si>
    <t>'heptadecaprenyl diphosphate'</t>
  </si>
  <si>
    <t>'heptaprenyl diphosphate'</t>
  </si>
  <si>
    <t>'hexacosanoyl-CoA'</t>
  </si>
  <si>
    <t>'hexadec-2-enoyl-CoA'</t>
  </si>
  <si>
    <t>'hexadecanal'</t>
  </si>
  <si>
    <t>'hexadecaprenyl diphosphate'</t>
  </si>
  <si>
    <t>'hexaprenyl diphosphate'</t>
  </si>
  <si>
    <t>'His-tRNA(His)'</t>
  </si>
  <si>
    <t>'homocitrate'</t>
  </si>
  <si>
    <t>'homoisocitrate'</t>
  </si>
  <si>
    <t>'hydrogen peroxide'</t>
  </si>
  <si>
    <t>'hydrogen sulfide'</t>
  </si>
  <si>
    <t>'hypoxanthine'</t>
  </si>
  <si>
    <t>'icosaprenyl diphosphate'</t>
  </si>
  <si>
    <t>'IDP'</t>
  </si>
  <si>
    <t>'Ile-tRNA(Ile)'</t>
  </si>
  <si>
    <t>'IMP'</t>
  </si>
  <si>
    <t>'indol-3-ylacetaldehyde'</t>
  </si>
  <si>
    <t>'indole-3-acetate'</t>
  </si>
  <si>
    <t>'indole-3-pyruvate'</t>
  </si>
  <si>
    <t>'inosine'</t>
  </si>
  <si>
    <t>'inositol phosphomannosylinositol phosphoceramide'</t>
  </si>
  <si>
    <t>'inositol phosphomannosylinositol phosphoceramide A (C24)'</t>
  </si>
  <si>
    <t>'inositol phosphomannosylinositol phosphoceramide A (C26)'</t>
  </si>
  <si>
    <t>'inositol phosphomannosylinositol phosphoceramide B (C24)'</t>
  </si>
  <si>
    <t>'inositol phosphomannosylinositol phosphoceramide B (C26)'</t>
  </si>
  <si>
    <t>'inositol phosphomannosylinositol phosphoceramide B'' (C24)'</t>
  </si>
  <si>
    <t>'inositol phosphomannosylinositol phosphoceramide B'' (C26)'</t>
  </si>
  <si>
    <t>'inositol phosphomannosylinositol phosphoceramide C (C24)'</t>
  </si>
  <si>
    <t>'inositol phosphomannosylinositol phosphoceramide C (C26)'</t>
  </si>
  <si>
    <t>'inositol phosphomannosylinositol phosphoceramide D (C24)'</t>
  </si>
  <si>
    <t>'inositol phosphomannosylinositol phosphoceramide D (C26)'</t>
  </si>
  <si>
    <t>'inositol-P-ceramide'</t>
  </si>
  <si>
    <t>'inositol-P-ceramide A (C24)'</t>
  </si>
  <si>
    <t>'inositol-P-ceramide A (C26)'</t>
  </si>
  <si>
    <t>'inositol-P-ceramide B (C24)'</t>
  </si>
  <si>
    <t>'inositol-P-ceramide B (C26)'</t>
  </si>
  <si>
    <t>'inositol-P-ceramide B'' (C24)'</t>
  </si>
  <si>
    <t>'inositol-P-ceramide B'' (C26)'</t>
  </si>
  <si>
    <t>'inositol-P-ceramide C (C24)'</t>
  </si>
  <si>
    <t>'inositol-P-ceramide C (C26)'</t>
  </si>
  <si>
    <t>'inositol-P-ceramide D (C24)'</t>
  </si>
  <si>
    <t>'inositol-P-ceramide D (C26)'</t>
  </si>
  <si>
    <t>'iron(2+)'</t>
  </si>
  <si>
    <t>'isoamyl acetate'</t>
  </si>
  <si>
    <t>'isoamylol'</t>
  </si>
  <si>
    <t>'isobutanol'</t>
  </si>
  <si>
    <t>'isobutyl acetate'</t>
  </si>
  <si>
    <t>'isobutyraldehyde'</t>
  </si>
  <si>
    <t>'isocitrate'</t>
  </si>
  <si>
    <t>'isopentenyl diphosphate'</t>
  </si>
  <si>
    <t>'itaconate'</t>
  </si>
  <si>
    <t>'itaconyl-CoA'</t>
  </si>
  <si>
    <t>'ITP'</t>
  </si>
  <si>
    <t>'keto-phenylpyruvate'</t>
  </si>
  <si>
    <t>'L-2-amino-3-oxobutanoate'</t>
  </si>
  <si>
    <t>'L-2-aminoadipate'</t>
  </si>
  <si>
    <t>'L-4-hydroxyglutamic semialdehyde'</t>
  </si>
  <si>
    <t>'L-alanine'</t>
  </si>
  <si>
    <t>'L-allothreonine'</t>
  </si>
  <si>
    <t>'L-allysine'</t>
  </si>
  <si>
    <t>'L-alpha-formylglycine'</t>
  </si>
  <si>
    <t>'L-arabinitol'</t>
  </si>
  <si>
    <t>'L-arabinose'</t>
  </si>
  <si>
    <t>'L-arginine'</t>
  </si>
  <si>
    <t>'L-asparagine'</t>
  </si>
  <si>
    <t>'L-aspartate'</t>
  </si>
  <si>
    <t>'L-aspartate 4-semialdehyde'</t>
  </si>
  <si>
    <t>'L-citrulline'</t>
  </si>
  <si>
    <t>'L-cystathionine'</t>
  </si>
  <si>
    <t>'L-cysteine'</t>
  </si>
  <si>
    <t>'L-cysteinylglycine'</t>
  </si>
  <si>
    <t>'L-gamma-glutamyl phosphate'</t>
  </si>
  <si>
    <t>'L-gamma-glutamyl-L-alanine'</t>
  </si>
  <si>
    <t>'L-gamma-glutamyl-L-cysteine'</t>
  </si>
  <si>
    <t>'L-glucitol'</t>
  </si>
  <si>
    <t>'L-glutamate'</t>
  </si>
  <si>
    <t>'L-glutamic 5-semialdehyde'</t>
  </si>
  <si>
    <t>'L-glutamine'</t>
  </si>
  <si>
    <t>'L-glycine'</t>
  </si>
  <si>
    <t>'L-histidine'</t>
  </si>
  <si>
    <t>'L-histidinol'</t>
  </si>
  <si>
    <t>'L-histidinol phosphate'</t>
  </si>
  <si>
    <t>'L-homocysteine'</t>
  </si>
  <si>
    <t>'L-homoserine'</t>
  </si>
  <si>
    <t>'L-isoleucine'</t>
  </si>
  <si>
    <t>'L-kynurenine'</t>
  </si>
  <si>
    <t>'L-leucine'</t>
  </si>
  <si>
    <t>'L-lysine'</t>
  </si>
  <si>
    <t>'L-methionine'</t>
  </si>
  <si>
    <t>'L-phenylalanine'</t>
  </si>
  <si>
    <t>'L-proline'</t>
  </si>
  <si>
    <t>'L-saccharopine'</t>
  </si>
  <si>
    <t>'L-serine'</t>
  </si>
  <si>
    <t>'L-sorbose'</t>
  </si>
  <si>
    <t>'L-threonine'</t>
  </si>
  <si>
    <t>'L-tryptophan'</t>
  </si>
  <si>
    <t>'L-tyrosine'</t>
  </si>
  <si>
    <t>'L-valine'</t>
  </si>
  <si>
    <t>'lanosterol'</t>
  </si>
  <si>
    <t>'laurate'</t>
  </si>
  <si>
    <t>'lauroyl-CoA'</t>
  </si>
  <si>
    <t>'Leu-tRNA(Leu)'</t>
  </si>
  <si>
    <t>'leukotriene A4'</t>
  </si>
  <si>
    <t>'leukotriene B4'</t>
  </si>
  <si>
    <t>'lignoceric acid'</t>
  </si>
  <si>
    <t>'lipid'</t>
  </si>
  <si>
    <t>'lipoamide'</t>
  </si>
  <si>
    <t>'lipoylprotein'</t>
  </si>
  <si>
    <t>'Lys-tRNA(Lys)'</t>
  </si>
  <si>
    <t>'malonyl-CoA'</t>
  </si>
  <si>
    <t>'maltose'</t>
  </si>
  <si>
    <t>'mannan'</t>
  </si>
  <si>
    <t>'mannose-(1D-myo-inositol 1-phosphate)2'</t>
  </si>
  <si>
    <t>'mannose-1D-myo-inositol 1-phosphate'</t>
  </si>
  <si>
    <t>'mannosylinositol phosphorylceramide'</t>
  </si>
  <si>
    <t>'mannosylinositol phosphorylceramide A (C24)'</t>
  </si>
  <si>
    <t>'mannosylinositol phosphorylceramide A (C26)'</t>
  </si>
  <si>
    <t>'mannosylinositol phosphorylceramide B (C24)'</t>
  </si>
  <si>
    <t>'mannosylinositol phosphorylceramide B (C26)'</t>
  </si>
  <si>
    <t>'mannosylinositol phosphorylceramide B'' (C24)'</t>
  </si>
  <si>
    <t>'mannosylinositol phosphorylceramide B'' (C26)'</t>
  </si>
  <si>
    <t>'mannosylinositol phosphorylceramide C (C24)'</t>
  </si>
  <si>
    <t>'mannosylinositol phosphorylceramide C (C26)'</t>
  </si>
  <si>
    <t>'mannosylinositol phosphorylceramide D (C24)'</t>
  </si>
  <si>
    <t>'mannosylinositol phosphorylceramide D (C26)'</t>
  </si>
  <si>
    <t>'Met-tRNA(Met)'</t>
  </si>
  <si>
    <t>'methanethiol'</t>
  </si>
  <si>
    <t>'methylglyoxal'</t>
  </si>
  <si>
    <t>'myo-inositol'</t>
  </si>
  <si>
    <t>'myo-inositol 1,3,4,5,6-pentakisphosphate'</t>
  </si>
  <si>
    <t>'myo-inositol hexakisphosphate'</t>
  </si>
  <si>
    <t>'myristate'</t>
  </si>
  <si>
    <t>'myristoyl-CoA'</t>
  </si>
  <si>
    <t>'N(1)-acetylspermidine'</t>
  </si>
  <si>
    <t>'N(1)-acetylspermine'</t>
  </si>
  <si>
    <t>'N(2)-acetyl-L-ornithine'</t>
  </si>
  <si>
    <t>'N(pros)-methyl-L-histidine'</t>
  </si>
  <si>
    <t>'N,N''-diacetylchitobiosyldiphosphodolichol'</t>
  </si>
  <si>
    <t>'N,N''-diformyldityrosine'</t>
  </si>
  <si>
    <t>'N-(5-phospho-beta-D-ribosyl)anthranilate'</t>
  </si>
  <si>
    <t>'N-[(R)-4-phosphonopantothenoyl]-L-cysteine'</t>
  </si>
  <si>
    <t>'N-acetyl-alpha-D-glucosamine 1-phosphate'</t>
  </si>
  <si>
    <t>'N-acetyl-D-glucosamine 6-phosphate'</t>
  </si>
  <si>
    <t>'N-acetyl-L-gamma-glutamyl phosphate'</t>
  </si>
  <si>
    <t>'N-acetyl-L-glutamate'</t>
  </si>
  <si>
    <t>'N-acetylputrescine'</t>
  </si>
  <si>
    <t>'N-carbamoyl-L-aspartate'</t>
  </si>
  <si>
    <t>'N-formyl-L-kynurenine'</t>
  </si>
  <si>
    <t>'N-formyl-L-tyrosine'</t>
  </si>
  <si>
    <t>'NAD'</t>
  </si>
  <si>
    <t>'NADH'</t>
  </si>
  <si>
    <t>'NADP(+)'</t>
  </si>
  <si>
    <t>'NADPH'</t>
  </si>
  <si>
    <t>'nicotinamide'</t>
  </si>
  <si>
    <t>'nicotinamide ribose'</t>
  </si>
  <si>
    <t>'nicotinate'</t>
  </si>
  <si>
    <t>'nicotinic acid D-ribonucleotide'</t>
  </si>
  <si>
    <t>'NMN'</t>
  </si>
  <si>
    <t>'nonadecaprenyl diphosphate'</t>
  </si>
  <si>
    <t>'nonaprenyl 4-hydroxybenzoate'</t>
  </si>
  <si>
    <t>'nonaprenyl diphosphate'</t>
  </si>
  <si>
    <t>'O-acetyl-L-homoserine'</t>
  </si>
  <si>
    <t>'O-acetyl-L-serine'</t>
  </si>
  <si>
    <t>'O-acetylcarnitine'</t>
  </si>
  <si>
    <t>'O-phospho-L-homoserine'</t>
  </si>
  <si>
    <t>'O-phosphoethanolamine'</t>
  </si>
  <si>
    <t>'O-succinyl-L-homoserine'</t>
  </si>
  <si>
    <t>'octadecaprenyl diphosphate'</t>
  </si>
  <si>
    <t>'octanoate'</t>
  </si>
  <si>
    <t>'octanoyl-ACP'</t>
  </si>
  <si>
    <t>'octanoyl-CoA'</t>
  </si>
  <si>
    <t>'octaprenyl diphosphate'</t>
  </si>
  <si>
    <t>'oleate'</t>
  </si>
  <si>
    <t>'oleoyl-CoA'</t>
  </si>
  <si>
    <t>'ornithine'</t>
  </si>
  <si>
    <t>'orotate'</t>
  </si>
  <si>
    <t>'orotidine 5''-(dihydrogen phosphate)'</t>
  </si>
  <si>
    <t>'oxaloacetate'</t>
  </si>
  <si>
    <t>'oxygen'</t>
  </si>
  <si>
    <t>'P(1),P(4)-bis(5''-adenosyl) tetraphosphate'</t>
  </si>
  <si>
    <t>'P(1),P(4)-bis(5''-guanosyl) tetraphosphate'</t>
  </si>
  <si>
    <t>'P1-(5''-adenosyl),P4-(5''-guanosyl) tetraphosphate'</t>
  </si>
  <si>
    <t>'palmitate'</t>
  </si>
  <si>
    <t>'palmitoleate'</t>
  </si>
  <si>
    <t>'palmitoyl-CoA'</t>
  </si>
  <si>
    <t>'pantetheine 4''-phosphate'</t>
  </si>
  <si>
    <t>'pectin'</t>
  </si>
  <si>
    <t>'pentadecaprenyl diphosphate'</t>
  </si>
  <si>
    <t>'pentaprenyl diphosphate'</t>
  </si>
  <si>
    <t>'Phe-tRNA(Phe)'</t>
  </si>
  <si>
    <t>'phenethyl acetate'</t>
  </si>
  <si>
    <t>'phenylacetaldehyde'</t>
  </si>
  <si>
    <t>'phenylacetic acid'</t>
  </si>
  <si>
    <t>'phosphate'</t>
  </si>
  <si>
    <t>'phosphatidyl-L-serine'</t>
  </si>
  <si>
    <t>'phosphatidylcholine'</t>
  </si>
  <si>
    <t>'phosphatidylethanolamine'</t>
  </si>
  <si>
    <t>'phosphoenolpyruvate'</t>
  </si>
  <si>
    <t>'phosphoribosyl-carboxy-aminoimidazole'</t>
  </si>
  <si>
    <t>'phosphoribosyl-formamido-carboxamide'</t>
  </si>
  <si>
    <t>'phytosphingosine'</t>
  </si>
  <si>
    <t>'phytosphingosine 1-phosphate'</t>
  </si>
  <si>
    <t>'pimeloyl-CoA'</t>
  </si>
  <si>
    <t>'polysulphur'</t>
  </si>
  <si>
    <t>'porphobilinogen'</t>
  </si>
  <si>
    <t>'potassium'</t>
  </si>
  <si>
    <t>'precorrin-2'</t>
  </si>
  <si>
    <t>'prenyl diphosphate(3-)'</t>
  </si>
  <si>
    <t>'prephenate'</t>
  </si>
  <si>
    <t>'preuroporphyrinogen'</t>
  </si>
  <si>
    <t>'Pro-tRNA(Pro)'</t>
  </si>
  <si>
    <t>'propionyl-CoA'</t>
  </si>
  <si>
    <t>'protoporphyrin'</t>
  </si>
  <si>
    <t>'protoporphyrinogen'</t>
  </si>
  <si>
    <t>'PRPP'</t>
  </si>
  <si>
    <t>'pseudouridine 5''-phosphate'</t>
  </si>
  <si>
    <t>'putrescine'</t>
  </si>
  <si>
    <t>'pyridoxal'</t>
  </si>
  <si>
    <t>'pyridoxal 5''-phosphate'</t>
  </si>
  <si>
    <t>'pyridoxamine'</t>
  </si>
  <si>
    <t>'pyridoxamine 5''-phosphate'</t>
  </si>
  <si>
    <t>'pyridoxine'</t>
  </si>
  <si>
    <t>'pyridoxine 5''-phosphate'</t>
  </si>
  <si>
    <t>'pyruvate'</t>
  </si>
  <si>
    <t>'quinolinate'</t>
  </si>
  <si>
    <t>'riboflavin'</t>
  </si>
  <si>
    <t>'ribose-5-phosphate'</t>
  </si>
  <si>
    <t>'S(8)-aminomethyldihydrolipoamide'</t>
  </si>
  <si>
    <t>'S(8)-aminomethyldihydrolipoylprotein'</t>
  </si>
  <si>
    <t>'S(8)-succinyldihydrolipoamide'</t>
  </si>
  <si>
    <t>'S-adenosyl-4-methylthio-2-oxobutanoate'</t>
  </si>
  <si>
    <t>'S-adenosyl-L-homocysteine'</t>
  </si>
  <si>
    <t>'S-adenosyl-L-methionine'</t>
  </si>
  <si>
    <t>'S-adenosylmethioninamine'</t>
  </si>
  <si>
    <t>'S-formylglutathione'</t>
  </si>
  <si>
    <t>'S-methyl-5-thio-alpha-D-ribose 1-phosphate'</t>
  </si>
  <si>
    <t>'S-methyl-5-thio-D-ribulose 1-phosphate'</t>
  </si>
  <si>
    <t>'S-methyl-L-methionine'</t>
  </si>
  <si>
    <t>'sedoheptulose 1,7-bisphosphate'</t>
  </si>
  <si>
    <t>'sedoheptulose 7-phosphate'</t>
  </si>
  <si>
    <t>'Ser-tRNA(Ser)'</t>
  </si>
  <si>
    <t>'shikimate'</t>
  </si>
  <si>
    <t>'siroheme'</t>
  </si>
  <si>
    <t>'sirohydrochlorin'</t>
  </si>
  <si>
    <t>'sn-glycero-3-phosphocholine'</t>
  </si>
  <si>
    <t>'sodium'</t>
  </si>
  <si>
    <t>'spermidine'</t>
  </si>
  <si>
    <t>'spermine'</t>
  </si>
  <si>
    <t>'sphinganine'</t>
  </si>
  <si>
    <t>'sphinganine 1-phosphate'</t>
  </si>
  <si>
    <t>'squalene'</t>
  </si>
  <si>
    <t>'stearate'</t>
  </si>
  <si>
    <t>'stearoyl-CoA'</t>
  </si>
  <si>
    <t>'succinate'</t>
  </si>
  <si>
    <t>'succinic semialdehyde'</t>
  </si>
  <si>
    <t>'succinyl-CoA'</t>
  </si>
  <si>
    <t>'sucrose'</t>
  </si>
  <si>
    <t>'sulphate'</t>
  </si>
  <si>
    <t>'sulphite'</t>
  </si>
  <si>
    <t>'taurine'</t>
  </si>
  <si>
    <t>'TDP'</t>
  </si>
  <si>
    <t>'tetracosanoyl-CoA'</t>
  </si>
  <si>
    <t>'tetradecaprenyl diphosphate'</t>
  </si>
  <si>
    <t>'tetrahydropteroyltri-L-glutamic acid'</t>
  </si>
  <si>
    <t>'THF'</t>
  </si>
  <si>
    <t>'thiamine'</t>
  </si>
  <si>
    <t>'Thr-tRNA(Thr)'</t>
  </si>
  <si>
    <t>'thymidine'</t>
  </si>
  <si>
    <t>'TMP'</t>
  </si>
  <si>
    <t>'trans-aconitate'</t>
  </si>
  <si>
    <t>'trans-dec-2-enoyl-CoA'</t>
  </si>
  <si>
    <t>'trans-dodec-2-enoyl-CoA'</t>
  </si>
  <si>
    <t>'trans-hexacos-2-enoyl-CoA'</t>
  </si>
  <si>
    <t>'trans-octadec-2-enoyl-CoA'</t>
  </si>
  <si>
    <t>'trans-tetradec-2-enoyl-CoA'</t>
  </si>
  <si>
    <t>'trehalose'</t>
  </si>
  <si>
    <t>'tridecaprenyl diphosphate'</t>
  </si>
  <si>
    <t>'triglyceride'</t>
  </si>
  <si>
    <t>'trimethylenediamine'</t>
  </si>
  <si>
    <t>'Trp-tRNA(Trp)'</t>
  </si>
  <si>
    <t>'tryptophol'</t>
  </si>
  <si>
    <t>'thiamine(1+) triphosphate(4-)'</t>
  </si>
  <si>
    <t>'Tyr-tRNA(Tyr)'</t>
  </si>
  <si>
    <t>'ubiquinol-6'</t>
  </si>
  <si>
    <t>'ubiquinone-6'</t>
  </si>
  <si>
    <t>'UDP'</t>
  </si>
  <si>
    <t>'UDP-D-galactose'</t>
  </si>
  <si>
    <t>'UDP-D-glucose'</t>
  </si>
  <si>
    <t>'UDP-N-acetyl-alpha-D-glucosamine'</t>
  </si>
  <si>
    <t>'UMP'</t>
  </si>
  <si>
    <t>'undecaprenyl diphosphate'</t>
  </si>
  <si>
    <t>'uracil'</t>
  </si>
  <si>
    <t>'urea'</t>
  </si>
  <si>
    <t>'urea-1-carboxylic acid'</t>
  </si>
  <si>
    <t>'ureidoglycolic acid'</t>
  </si>
  <si>
    <t>'uridine'</t>
  </si>
  <si>
    <t>'uroporphyrinogen III'</t>
  </si>
  <si>
    <t>'UTP'</t>
  </si>
  <si>
    <t>'Val-tRNA(Val)'</t>
  </si>
  <si>
    <t>'xanthosine'</t>
  </si>
  <si>
    <t>'xanthosine-5-phosphate'</t>
  </si>
  <si>
    <t>'xylitol'</t>
  </si>
  <si>
    <t>'zymosterol'</t>
  </si>
  <si>
    <t>'zymosterol intermediate 1a'</t>
  </si>
  <si>
    <t>'zymosterol intermediate 1b'</t>
  </si>
  <si>
    <t>'zymosterol intermediate 1c'</t>
  </si>
  <si>
    <t>'zymosterol intermediate 2'</t>
  </si>
  <si>
    <t>'tRNA(Ala)'</t>
  </si>
  <si>
    <t>'tRNA(Arg)'</t>
  </si>
  <si>
    <t>'tRNA(Asn)'</t>
  </si>
  <si>
    <t>'tRNA(Asp)'</t>
  </si>
  <si>
    <t>'tRNA(Cys)'</t>
  </si>
  <si>
    <t>'tRNA(Gln)'</t>
  </si>
  <si>
    <t>'tRNA(Glu)'</t>
  </si>
  <si>
    <t>'tRNA(Gly)'</t>
  </si>
  <si>
    <t>'tRNA(His)'</t>
  </si>
  <si>
    <t>'tRNA(Ile)'</t>
  </si>
  <si>
    <t>'tRNA(Leu)'</t>
  </si>
  <si>
    <t>'tRNA(Lys)'</t>
  </si>
  <si>
    <t>'tRNA(Met)'</t>
  </si>
  <si>
    <t>'tRNA(Phe)'</t>
  </si>
  <si>
    <t>'tRNA(Pro)'</t>
  </si>
  <si>
    <t>'tRNA(Ser)'</t>
  </si>
  <si>
    <t>'tRNA(Thr)'</t>
  </si>
  <si>
    <t>'tRNA(Trp)'</t>
  </si>
  <si>
    <t>'tRNA(Tyr)'</t>
  </si>
  <si>
    <t>'tRNA(Val)'</t>
  </si>
  <si>
    <t>'TRX1'</t>
  </si>
  <si>
    <t>'TRX1 disulphide'</t>
  </si>
  <si>
    <t>'kynurenic acid'</t>
  </si>
  <si>
    <t>'quinaldic acid'</t>
  </si>
  <si>
    <t>'ACP1'</t>
  </si>
  <si>
    <t>'acetoacetyl-ACP'</t>
  </si>
  <si>
    <t>'butanoyl-ACP'</t>
  </si>
  <si>
    <t>'3-oxo-hexanoyl-ACP'</t>
  </si>
  <si>
    <t>'hexanoyl-ACP'</t>
  </si>
  <si>
    <t>'3-oxo-octanoyl-ACP'</t>
  </si>
  <si>
    <t>'3-hydroxybutanoyl-ACP'</t>
  </si>
  <si>
    <t>'3-hydroxyhexanoyl-ACP'</t>
  </si>
  <si>
    <t>'3-hydroxyoctanoyl-ACP'</t>
  </si>
  <si>
    <t>'trans-but-2-enoyl-ACP'</t>
  </si>
  <si>
    <t>'trans-hex-2-enoyl-ACP'</t>
  </si>
  <si>
    <t>'trans-oct-2-enoyl-ACP'</t>
  </si>
  <si>
    <t>'3-oxoicosanoyl-CoA'</t>
  </si>
  <si>
    <t>'icosanoyl-CoA'</t>
  </si>
  <si>
    <t>'3-oxodocosanoyl-CoA'</t>
  </si>
  <si>
    <t>'docosanoyl-CoA'</t>
  </si>
  <si>
    <t>'3-oxotetracosanoyl-CoA'</t>
  </si>
  <si>
    <t>'3-hydroxyicosanoyl-CoA'</t>
  </si>
  <si>
    <t>'3-hydroxydocosanoyl-CoA'</t>
  </si>
  <si>
    <t>'3-hydroxytetracosanoyl-CoA'</t>
  </si>
  <si>
    <t>'trans-hexadec-2-enoyl-CoA'</t>
  </si>
  <si>
    <t>'trans-icos-2-enoyl-CoA'</t>
  </si>
  <si>
    <t>'trans-docos-2-enoyl-CoA'</t>
  </si>
  <si>
    <t>'trans-tetracos-2-enoyl-CoA'</t>
  </si>
  <si>
    <t>'palmitoleoyl-CoA(4-)'</t>
  </si>
  <si>
    <t>'butyrate'</t>
  </si>
  <si>
    <t>'hexanoate'</t>
  </si>
  <si>
    <t>'arachidate'</t>
  </si>
  <si>
    <t>'behenate'</t>
  </si>
  <si>
    <t>'butanoyl-CoA'</t>
  </si>
  <si>
    <t>'hexanoyl-CoA'</t>
  </si>
  <si>
    <t>'but-2-enoyl-CoA'</t>
  </si>
  <si>
    <t>'trans-hex-2-enoyl-CoA'</t>
  </si>
  <si>
    <t>'trans-oct-2-enoyl-CoA'</t>
  </si>
  <si>
    <t>'trans-2,cis-9-hexadecadienoyl-CoA'</t>
  </si>
  <si>
    <t>'cis-tetradec-7-enoyl-CoA'</t>
  </si>
  <si>
    <t>'trans-2,cis-7-tetradecadienoyl-CoA'</t>
  </si>
  <si>
    <t>'cis-dodec-5-enoyl-CoA'</t>
  </si>
  <si>
    <t>'trans-2,cis-5-dodecadienoyl-CoA'</t>
  </si>
  <si>
    <t>'trans-2,cis-9-octadecadienoyl-CoA'</t>
  </si>
  <si>
    <t>'cis-hexadec-7-enoyl-CoA'</t>
  </si>
  <si>
    <t>'trans-2,cis-7-hexadecadienoyl-CoA'</t>
  </si>
  <si>
    <t>'cis-tetradec-5-enoyl-CoA'</t>
  </si>
  <si>
    <t>'trans-2,cis-5-tetradecadienoyl-CoA'</t>
  </si>
  <si>
    <t>'(R)-3-hydroxybutanoyl-CoA'</t>
  </si>
  <si>
    <t>'(R)-3-hydroxyhexanoyl-CoA'</t>
  </si>
  <si>
    <t>'(R)-3-hydroxyoctanoyl-CoA'</t>
  </si>
  <si>
    <t>'(R)-3-hydroxyicosanoyl-CoA'</t>
  </si>
  <si>
    <t>'(R)-3-hydroxydocosanoyl-CoA'</t>
  </si>
  <si>
    <t>'(R)-3-hydroxytetracosanoyl-CoA'</t>
  </si>
  <si>
    <t>'(R)-3-hydroxy-cis-hexadec-9-enoyl-CoA'</t>
  </si>
  <si>
    <t>'(R)-3-hydroxy-cis-tetradec-7-enoyl-CoA'</t>
  </si>
  <si>
    <t>'(R)-3-hydroxy-cis-dodec-5-enoyl-CoA'</t>
  </si>
  <si>
    <t>'(R)-3-hydroxy-cis-octadec-9-enoyl-CoA'</t>
  </si>
  <si>
    <t>'(R)-3-hydroxy-cis-hexadec-7-enoyl-CoA'</t>
  </si>
  <si>
    <t>'(R)-3-hydroxy-cis-tetradec-5-enoyl-CoA'</t>
  </si>
  <si>
    <t>'3-oxohexanoyl-CoA'</t>
  </si>
  <si>
    <t>'3-oxooctanoyl-CoA'</t>
  </si>
  <si>
    <t>'3-oxo-cis-hexadec-9-enoyl-CoA'</t>
  </si>
  <si>
    <t>'3-oxo-cis-tetradec-7-enoyl-CoA'</t>
  </si>
  <si>
    <t>'3-oxo-cis-dodec-5-enoyl-CoA'</t>
  </si>
  <si>
    <t>'3-oxo-cis-octadec-9-enoyl-CoA'</t>
  </si>
  <si>
    <t>'3-oxo-cis-hexadec-7-enoyl-CoA'</t>
  </si>
  <si>
    <t>'3-oxo-cis-tetradec-5-enoyl-CoA'</t>
  </si>
  <si>
    <t>'cis-dec-3-enoyl-CoA'</t>
  </si>
  <si>
    <t>'cis-dodec-3-enoyl-CoA'</t>
  </si>
  <si>
    <t>'trans-3,cis-5-dodecadienoyl-CoA'</t>
  </si>
  <si>
    <t>'trans-dodec-3-enoyl-CoA'</t>
  </si>
  <si>
    <t>'trans-3,cis-5-tetradecadienoyl-CoA'</t>
  </si>
  <si>
    <t>'trans-tetradec-3-enoyl-CoA'</t>
  </si>
  <si>
    <t>'trans-2,trans-4-dodecadienoyl-CoA'</t>
  </si>
  <si>
    <t>'trans-2,trans-4-tetradecadienoyl-CoA'</t>
  </si>
  <si>
    <t>'1-acyl-sn-glycerol 3-phosphate (16:0)'</t>
  </si>
  <si>
    <t>'1-acyl-sn-glycerol 3-phosphate (16:1)'</t>
  </si>
  <si>
    <t>'1-acyl-sn-glycerol 3-phosphate (18:0)'</t>
  </si>
  <si>
    <t>'1-acyl-sn-glycerol 3-phosphate (18:1)'</t>
  </si>
  <si>
    <t>'acylglycerone phosphate (16:0)'</t>
  </si>
  <si>
    <t>'acylglycerone phosphate (16:1)'</t>
  </si>
  <si>
    <t>'acylglycerone phosphate (18:0)'</t>
  </si>
  <si>
    <t>'acylglycerone phosphate (18:1)'</t>
  </si>
  <si>
    <t>'phosphatidate (1-16:0, 2-16:1)'</t>
  </si>
  <si>
    <t>'phosphatidate (1-16:0, 2-18:1)'</t>
  </si>
  <si>
    <t>'phosphatidate (1-16:1, 2-16:1)'</t>
  </si>
  <si>
    <t>'phosphatidate (1-16:1, 2-18:1)'</t>
  </si>
  <si>
    <t>'phosphatidate (1-18:0, 2-16:1)'</t>
  </si>
  <si>
    <t>'phosphatidate (1-18:0, 2-18:1)'</t>
  </si>
  <si>
    <t>'phosphatidate (1-18:1, 2-16:1)'</t>
  </si>
  <si>
    <t>'phosphatidate (1-18:1, 2-18:1)'</t>
  </si>
  <si>
    <t>'diglyceride (1-16:0, 2-16:1)'</t>
  </si>
  <si>
    <t>'diglyceride (1-16:0, 2-18:1)'</t>
  </si>
  <si>
    <t>'diglyceride (1-16:1, 2-16:1)'</t>
  </si>
  <si>
    <t>'diglyceride (1-16:1, 2-18:1)'</t>
  </si>
  <si>
    <t>'diglyceride (1-18:0, 2-16:1)'</t>
  </si>
  <si>
    <t>'diglyceride (1-18:0, 2-18:1)'</t>
  </si>
  <si>
    <t>'diglyceride (1-18:1, 2-16:1)'</t>
  </si>
  <si>
    <t>'diglyceride (1-18:1, 2-18:1)'</t>
  </si>
  <si>
    <t>'triglyceride (1-16:0, 2-16:1, 3-16:0)'</t>
  </si>
  <si>
    <t>'triglyceride (1-16:0, 2-18:1, 3-16:0)'</t>
  </si>
  <si>
    <t>'triglyceride (1-16:1, 2-16:1, 3-16:0)'</t>
  </si>
  <si>
    <t>'triglyceride (1-16:1, 2-18:1, 3-16:0)'</t>
  </si>
  <si>
    <t>'triglyceride (1-18:0, 2-16:1, 3-16:0)'</t>
  </si>
  <si>
    <t>'triglyceride (1-18:0, 2-18:1, 3-16:0)'</t>
  </si>
  <si>
    <t>'triglyceride (1-18:1, 2-16:1, 3-16:0)'</t>
  </si>
  <si>
    <t>'triglyceride (1-18:1, 2-18:1, 3-16:0)'</t>
  </si>
  <si>
    <t>'triglyceride (1-16:0, 2-16:1, 3-16:1)'</t>
  </si>
  <si>
    <t>'triglyceride (1-16:0, 2-18:1, 3-16:1)'</t>
  </si>
  <si>
    <t>'triglyceride (1-16:1, 2-16:1, 3-16:1)'</t>
  </si>
  <si>
    <t>'triglyceride (1-16:1, 2-18:1, 3-16:1)'</t>
  </si>
  <si>
    <t>'triglyceride (1-18:0, 2-16:1, 3-16:1)'</t>
  </si>
  <si>
    <t>'triglyceride (1-18:0, 2-18:1, 3-16:1)'</t>
  </si>
  <si>
    <t>'triglyceride (1-18:1, 2-16:1, 3-16:1)'</t>
  </si>
  <si>
    <t>'triglyceride (1-18:1, 2-18:1, 3-16:1)'</t>
  </si>
  <si>
    <t>'triglyceride (1-16:0, 2-16:1, 3-18:0)'</t>
  </si>
  <si>
    <t>'triglyceride (1-16:0, 2-18:1, 3-18:0)'</t>
  </si>
  <si>
    <t>'triglyceride (1-16:1, 2-16:1, 3-18:0)'</t>
  </si>
  <si>
    <t>'triglyceride (1-16:1, 2-18:1, 3-18:0)'</t>
  </si>
  <si>
    <t>'triglyceride (1-18:0, 2-16:1, 3-18:0)'</t>
  </si>
  <si>
    <t>'triglyceride (1-18:0, 2-18:1, 3-18:0)'</t>
  </si>
  <si>
    <t>'triglyceride (1-18:1, 2-16:1, 3-18:0)'</t>
  </si>
  <si>
    <t>'triglyceride (1-18:1, 2-18:1, 3-18:0)'</t>
  </si>
  <si>
    <t>'triglyceride (1-16:0, 2-16:1, 3-18:1)'</t>
  </si>
  <si>
    <t>'triglyceride (1-16:0, 2-18:1, 3-18:1)'</t>
  </si>
  <si>
    <t>'triglyceride (1-16:1, 2-16:1, 3-18:1)'</t>
  </si>
  <si>
    <t>'triglyceride (1-16:1, 2-18:1, 3-18:1)'</t>
  </si>
  <si>
    <t>'triglyceride (1-18:0, 2-16:1, 3-18:1)'</t>
  </si>
  <si>
    <t>'triglyceride (1-18:0, 2-18:1, 3-18:1)'</t>
  </si>
  <si>
    <t>'triglyceride (1-18:1, 2-16:1, 3-18:1)'</t>
  </si>
  <si>
    <t>'triglyceride (1-18:1, 2-18:1, 3-18:1)'</t>
  </si>
  <si>
    <t>'CDP-diacylglycerol (1-16:0, 2-16:1)'</t>
  </si>
  <si>
    <t>'CDP-diacylglycerol (1-16:1, 2-16:1)'</t>
  </si>
  <si>
    <t>'CDP-diacylglycerol (1-18:0, 2-16:1)'</t>
  </si>
  <si>
    <t>'CDP-diacylglycerol (1-18:1, 2-16:1)'</t>
  </si>
  <si>
    <t>'CDP-diacylglycerol (1-16:0, 2-18:1)'</t>
  </si>
  <si>
    <t>'CDP-diacylglycerol (1-16:1, 2-18:1)'</t>
  </si>
  <si>
    <t>'CDP-diacylglycerol (1-18:0, 2-18:1)'</t>
  </si>
  <si>
    <t>'CDP-diacylglycerol (1-18:1, 2-18:1)'</t>
  </si>
  <si>
    <t>'phosphatidyl-L-serine (1-16:0, 2-16:1)'</t>
  </si>
  <si>
    <t>'phosphatidyl-L-serine (1-16:1, 2-16:1)'</t>
  </si>
  <si>
    <t>'phosphatidyl-L-serine (1-18:0, 2-16:1)'</t>
  </si>
  <si>
    <t>'phosphatidyl-L-serine (1-18:1, 2-16:1)'</t>
  </si>
  <si>
    <t>'phosphatidyl-L-serine (1-16:0, 2-18:1)'</t>
  </si>
  <si>
    <t>'phosphatidyl-L-serine (1-16:1, 2-18:1)'</t>
  </si>
  <si>
    <t>'phosphatidyl-L-serine (1-18:0, 2-18:1)'</t>
  </si>
  <si>
    <t>'phosphatidyl-L-serine (1-18:1, 2-18:1)'</t>
  </si>
  <si>
    <t>'1-phosphatidyl-1D-myo-inositol (1-16:0, 2-16:1)'</t>
  </si>
  <si>
    <t>'1-phosphatidyl-1D-myo-inositol (1-16:1, 2-16:1)'</t>
  </si>
  <si>
    <t>'1-phosphatidyl-1D-myo-inositol (1-18:0, 2-16:1)'</t>
  </si>
  <si>
    <t>'1-phosphatidyl-1D-myo-inositol (1-18:1, 2-16:1)'</t>
  </si>
  <si>
    <t>'1-phosphatidyl-1D-myo-inositol (1-16:0, 2-18:1)'</t>
  </si>
  <si>
    <t>'1-phosphatidyl-1D-myo-inositol (1-16:1, 2-18:1)'</t>
  </si>
  <si>
    <t>'1-phosphatidyl-1D-myo-inositol (1-18:0, 2-18:1)'</t>
  </si>
  <si>
    <t>'1-phosphatidyl-1D-myo-inositol (1-18:1, 2-18:1)'</t>
  </si>
  <si>
    <t>'sn-2-acyl-1-lysophosphatidylinositol (16:1)'</t>
  </si>
  <si>
    <t>'sn-2-acyl-1-lysophosphatidylinositol (18:1)'</t>
  </si>
  <si>
    <t>'phosphatidylethanolamine (1-16:0, 2-16:1)'</t>
  </si>
  <si>
    <t>'phosphatidylethanolamine (1-16:1, 2-16:1)'</t>
  </si>
  <si>
    <t>'phosphatidylethanolamine (1-18:0, 2-16:1)'</t>
  </si>
  <si>
    <t>'phosphatidylethanolamine (1-18:1, 2-16:1)'</t>
  </si>
  <si>
    <t>'phosphatidylethanolamine (1-16:0, 2-18:1)'</t>
  </si>
  <si>
    <t>'phosphatidylethanolamine (1-16:1, 2-18:1)'</t>
  </si>
  <si>
    <t>'phosphatidylethanolamine (1-18:0, 2-18:1)'</t>
  </si>
  <si>
    <t>'phosphatidylethanolamine (1-18:1, 2-18:1)'</t>
  </si>
  <si>
    <t>'phosphatidyl-N-methylethanolamine (1-16:0, 2-16:1)'</t>
  </si>
  <si>
    <t>'phosphatidyl-N-methylethanolamine (1-16:1, 2-16:1)'</t>
  </si>
  <si>
    <t>'phosphatidyl-N-methylethanolamine (1-18:0, 2-16:1)'</t>
  </si>
  <si>
    <t>'phosphatidyl-N-methylethanolamine (1-18:1, 2-16:1)'</t>
  </si>
  <si>
    <t>'phosphatidyl-N-methylethanolamine (1-16:0, 2-18:1)'</t>
  </si>
  <si>
    <t>'phosphatidyl-N-methylethanolamine (1-16:1, 2-18:1)'</t>
  </si>
  <si>
    <t>'phosphatidyl-N-methylethanolamine (1-18:0, 2-18:1)'</t>
  </si>
  <si>
    <t>'phosphatidyl-N-methylethanolamine (1-18:1, 2-18:1)'</t>
  </si>
  <si>
    <t>'phosphatidyl-N,N-dimethylethanolamine (1-16:0, 2-16:1)'</t>
  </si>
  <si>
    <t>'phosphatidyl-N,N-dimethylethanolamine (1-16:1, 2-16:1)'</t>
  </si>
  <si>
    <t>'phosphatidyl-N,N-dimethylethanolamine (1-18:0, 2-16:1)'</t>
  </si>
  <si>
    <t>'phosphatidyl-N,N-dimethylethanolamine (1-18:1, 2-16:1)'</t>
  </si>
  <si>
    <t>'phosphatidyl-N,N-dimethylethanolamine (1-16:0, 2-18:1)'</t>
  </si>
  <si>
    <t>'phosphatidyl-N,N-dimethylethanolamine (1-16:1, 2-18:1)'</t>
  </si>
  <si>
    <t>'phosphatidyl-N,N-dimethylethanolamine (1-18:0, 2-18:1)'</t>
  </si>
  <si>
    <t>'phosphatidyl-N,N-dimethylethanolamine (1-18:1, 2-18:1)'</t>
  </si>
  <si>
    <t>'phosphatidylcholine (1-16:0, 2-16:1)'</t>
  </si>
  <si>
    <t>'phosphatidylcholine (1-16:1, 2-16:1)'</t>
  </si>
  <si>
    <t>'phosphatidylcholine (1-18:0, 2-16:1)'</t>
  </si>
  <si>
    <t>'phosphatidylcholine (1-18:1, 2-16:1)'</t>
  </si>
  <si>
    <t>'phosphatidylcholine (1-16:0, 2-18:1)'</t>
  </si>
  <si>
    <t>'phosphatidylcholine (1-16:1, 2-18:1)'</t>
  </si>
  <si>
    <t>'phosphatidylcholine (1-18:0, 2-18:1)'</t>
  </si>
  <si>
    <t>'phosphatidylcholine (1-18:1, 2-18:1)'</t>
  </si>
  <si>
    <t>'3-(3-sn-phosphatidyl)-sn-glycerol 1-phosphate (1-16:0, 2-16:1)'</t>
  </si>
  <si>
    <t>'3-(3-sn-phosphatidyl)-sn-glycerol 1-phosphate (1-16:1, 2-16:1)'</t>
  </si>
  <si>
    <t>'3-(3-sn-phosphatidyl)-sn-glycerol 1-phosphate (1-18:0, 2-16:1)'</t>
  </si>
  <si>
    <t>'3-(3-sn-phosphatidyl)-sn-glycerol 1-phosphate (1-18:1, 2-16:1)'</t>
  </si>
  <si>
    <t>'3-(3-sn-phosphatidyl)-sn-glycerol 1-phosphate (1-16:0, 2-18:1)'</t>
  </si>
  <si>
    <t>'3-(3-sn-phosphatidyl)-sn-glycerol 1-phosphate (1-16:1, 2-18:1)'</t>
  </si>
  <si>
    <t>'phosphatidylglycerol (1-16:0, 2-16:1)'</t>
  </si>
  <si>
    <t>'phosphatidylglycerol (1-16:1, 2-16:1)'</t>
  </si>
  <si>
    <t>'phosphatidylglycerol (1-18:0, 2-16:1)'</t>
  </si>
  <si>
    <t>'phosphatidylglycerol (1-18:1, 2-16:1)'</t>
  </si>
  <si>
    <t>'phosphatidylglycerol (1-16:0, 2-18:1)'</t>
  </si>
  <si>
    <t>'phosphatidylglycerol (1-16:1, 2-18:1)'</t>
  </si>
  <si>
    <t>'cardiolipin (1-16:0, 2-16:1, 3-16:0, 4-16:1)'</t>
  </si>
  <si>
    <t>'cardiolipin (1-16:0, 2-16:1, 3-16:1, 4-16:1)'</t>
  </si>
  <si>
    <t>'cardiolipin (1-16:0, 2-16:1, 3-18:0, 4-16:1)'</t>
  </si>
  <si>
    <t>'cardiolipin (1-16:0, 2-16:1, 3-18:1, 4-16:1)'</t>
  </si>
  <si>
    <t>'cardiolipin (1-16:0, 2-16:1, 3-16:0, 4-18:1)'</t>
  </si>
  <si>
    <t>'cardiolipin (1-16:0, 2-16:1, 3-16:1, 4-18:1)'</t>
  </si>
  <si>
    <t>'cardiolipin (1-16:1, 2-16:1, 3-16:0, 4-16:1)'</t>
  </si>
  <si>
    <t>'cardiolipin (1-16:1, 2-16:1, 3-16:1, 4-16:1)'</t>
  </si>
  <si>
    <t>'cardiolipin (1-16:1, 2-16:1, 3-18:0, 4-16:1)'</t>
  </si>
  <si>
    <t>'cardiolipin (1-16:1, 2-16:1, 3-18:1, 4-16:1)'</t>
  </si>
  <si>
    <t>'cardiolipin (1-16:1, 2-16:1, 3-16:0, 4-18:1)'</t>
  </si>
  <si>
    <t>'cardiolipin (1-16:1, 2-16:1, 3-16:1, 4-18:1)'</t>
  </si>
  <si>
    <t>'cardiolipin (1-18:0, 2-16:1, 3-16:0, 4-16:1)'</t>
  </si>
  <si>
    <t>'cardiolipin (1-18:0, 2-16:1, 3-16:1, 4-16:1)'</t>
  </si>
  <si>
    <t>'cardiolipin (1-18:0, 2-16:1, 3-18:0, 4-16:1)'</t>
  </si>
  <si>
    <t>'cardiolipin (1-18:0, 2-16:1, 3-18:1, 4-16:1)'</t>
  </si>
  <si>
    <t>'cardiolipin (1-18:0, 2-16:1, 3-16:0, 4-18:1)'</t>
  </si>
  <si>
    <t>'cardiolipin (1-18:0, 2-16:1, 3-16:1, 4-18:1)'</t>
  </si>
  <si>
    <t>'cardiolipin (1-18:1, 2-16:1, 3-16:0, 4-16:1)'</t>
  </si>
  <si>
    <t>'cardiolipin (1-18:1, 2-16:1, 3-16:1, 4-16:1)'</t>
  </si>
  <si>
    <t>'cardiolipin (1-18:1, 2-16:1, 3-18:0, 4-16:1)'</t>
  </si>
  <si>
    <t>'cardiolipin (1-18:1, 2-16:1, 3-18:1, 4-16:1)'</t>
  </si>
  <si>
    <t>'cardiolipin (1-18:1, 2-16:1, 3-16:0, 4-18:1)'</t>
  </si>
  <si>
    <t>'cardiolipin (1-18:1, 2-16:1, 3-16:1, 4-18:1)'</t>
  </si>
  <si>
    <t>'cardiolipin (1-16:0, 2-18:1, 3-16:0, 4-16:1)'</t>
  </si>
  <si>
    <t>'cardiolipin (1-16:0, 2-18:1, 3-16:1, 4-16:1)'</t>
  </si>
  <si>
    <t>'cardiolipin (1-16:0, 2-18:1, 3-18:0, 4-16:1)'</t>
  </si>
  <si>
    <t>'cardiolipin (1-16:0, 2-18:1, 3-18:1, 4-16:1)'</t>
  </si>
  <si>
    <t>'cardiolipin (1-16:0, 2-18:1, 3-16:0, 4-18:1)'</t>
  </si>
  <si>
    <t>'cardiolipin (1-16:0, 2-18:1, 3-16:1, 4-18:1)'</t>
  </si>
  <si>
    <t>'cardiolipin (1-16:1, 2-18:1, 3-16:0, 4-16:1)'</t>
  </si>
  <si>
    <t>'cardiolipin (1-16:1, 2-18:1, 3-16:1, 4-16:1)'</t>
  </si>
  <si>
    <t>'cardiolipin (1-16:1, 2-18:1, 3-18:0, 4-16:1)'</t>
  </si>
  <si>
    <t>'cardiolipin (1-16:1, 2-18:1, 3-18:1, 4-16:1)'</t>
  </si>
  <si>
    <t>'cardiolipin (1-16:1, 2-18:1, 3-16:0, 4-18:1)'</t>
  </si>
  <si>
    <t>'cardiolipin (1-16:1, 2-18:1, 3-16:1, 4-18:1)'</t>
  </si>
  <si>
    <t>'monolysocardiolipin (2-16:1, 3-16:0, 4-16:1)'</t>
  </si>
  <si>
    <t>'monolysocardiolipin (2-16:1, 3-16:1, 4-16:1)'</t>
  </si>
  <si>
    <t>'monolysocardiolipin (2-16:1, 3-18:0, 4-16:1)'</t>
  </si>
  <si>
    <t>'monolysocardiolipin (2-16:1, 3-18:1, 4-16:1)'</t>
  </si>
  <si>
    <t>'monolysocardiolipin (2-16:1, 3-16:0, 4-18:1)'</t>
  </si>
  <si>
    <t>'monolysocardiolipin (2-16:1, 3-16:1, 4-18:1)'</t>
  </si>
  <si>
    <t>'monolysocardiolipin (2-18:1, 3-16:0, 4-16:1)'</t>
  </si>
  <si>
    <t>'monolysocardiolipin (2-18:1, 3-16:1, 4-16:1)'</t>
  </si>
  <si>
    <t>'monolysocardiolipin (2-18:1, 3-18:0, 4-16:1)'</t>
  </si>
  <si>
    <t>'monolysocardiolipin (2-18:1, 3-18:1, 4-16:1)'</t>
  </si>
  <si>
    <t>'monolysocardiolipin (2-18:1, 3-16:0, 4-18:1)'</t>
  </si>
  <si>
    <t>'monolysocardiolipin (2-18:1, 3-16:1, 4-18:1)'</t>
  </si>
  <si>
    <t>'monolysocardiolipin (1-16:0, 2-16:1, 4-16:1)'</t>
  </si>
  <si>
    <t>'monolysocardiolipin (1-16:0, 2-16:1, 4-18:1)'</t>
  </si>
  <si>
    <t>'monolysocardiolipin (1-16:1, 2-16:1, 4-16:1)'</t>
  </si>
  <si>
    <t>'monolysocardiolipin (1-16:1, 2-16:1, 4-18:1)'</t>
  </si>
  <si>
    <t>'monolysocardiolipin (1-18:0, 2-16:1, 4-16:1)'</t>
  </si>
  <si>
    <t>'monolysocardiolipin (1-18:0, 2-16:1, 4-18:1)'</t>
  </si>
  <si>
    <t>'monolysocardiolipin (1-18:1, 2-16:1, 4-16:1)'</t>
  </si>
  <si>
    <t>'monolysocardiolipin (1-18:1, 2-16:1, 4-18:1)'</t>
  </si>
  <si>
    <t>'monolysocardiolipin (1-16:0, 2-18:1, 4-16:1)'</t>
  </si>
  <si>
    <t>'monolysocardiolipin (1-16:0, 2-18:1, 4-18:1)'</t>
  </si>
  <si>
    <t>'monolysocardiolipin (1-16:1, 2-18:1, 4-16:1)'</t>
  </si>
  <si>
    <t>'monolysocardiolipin (1-16:1, 2-18:1, 4-18:1)'</t>
  </si>
  <si>
    <t>'1-acylglycerophosphocholine (16:0)'</t>
  </si>
  <si>
    <t>'1-acylglycerophosphocholine (16:1)'</t>
  </si>
  <si>
    <t>'1-acylglycerophosphocholine (18:0)'</t>
  </si>
  <si>
    <t>'1-acylglycerophosphocholine (18:1)'</t>
  </si>
  <si>
    <t>'cardiolipin (1-18:1, 2-18:1, 3-16:0, 4-16:1)'</t>
  </si>
  <si>
    <t>'cardiolipin (1-18:1, 2-18:1, 3-16:1, 4-16:1)'</t>
  </si>
  <si>
    <t>'cardiolipin (1-18:1, 2-18:1, 3-18:0, 4-16:1)'</t>
  </si>
  <si>
    <t>'cardiolipin (1-18:1, 2-18:1, 3-18:1, 4-16:1)'</t>
  </si>
  <si>
    <t>'cardiolipin (1-18:1, 2-18:1, 3-16:0, 4-18:1)'</t>
  </si>
  <si>
    <t>'cardiolipin (1-18:1, 2-18:1, 3-16:1, 4-18:1)'</t>
  </si>
  <si>
    <t>'cardiolipin (1-16:0, 2-16:1, 3-18:1, 4-18:1)'</t>
  </si>
  <si>
    <t>'cardiolipin (1-16:1, 2-16:1, 3-18:1, 4-18:1)'</t>
  </si>
  <si>
    <t>'cardiolipin (1-18:0, 2-16:1, 3-18:1, 4-18:1)'</t>
  </si>
  <si>
    <t>'cardiolipin (1-18:1, 2-16:1, 3-18:1, 4-18:1)'</t>
  </si>
  <si>
    <t>'cardiolipin (1-16:0, 2-18:1, 3-18:1, 4-18:1)'</t>
  </si>
  <si>
    <t>'cardiolipin (1-16:1, 2-18:1, 3-18:1, 4-18:1)'</t>
  </si>
  <si>
    <t>'1-phosphatidyl-1D-myo-inositol 4-phosphate (1-16:0, 2-16:1)'</t>
  </si>
  <si>
    <t>'1-phosphatidyl-1D-myo-inositol 4-phosphate (1-16:1, 2-16:1)'</t>
  </si>
  <si>
    <t>'1-phosphatidyl-1D-myo-inositol 4-phosphate (1-18:0, 2-16:1)'</t>
  </si>
  <si>
    <t>'1-phosphatidyl-1D-myo-inositol 4-phosphate (1-18:1, 2-16:1)'</t>
  </si>
  <si>
    <t>'1-phosphatidyl-1D-myo-inositol 4-phosphate (1-16:0, 2-18:1)'</t>
  </si>
  <si>
    <t>'1-phosphatidyl-1D-myo-inositol 4-phosphate (1-16:1, 2-18:1)'</t>
  </si>
  <si>
    <t>'1-phosphatidyl-1D-myo-inositol 4-phosphate (1-18:0, 2-18:1)'</t>
  </si>
  <si>
    <t>'1-phosphatidyl-1D-myo-inositol 4-phosphate (1-18:1, 2-18:1)'</t>
  </si>
  <si>
    <t>'1-phosphatidyl-1D-myo-inositol 3-phosphate (1-16:0, 2-16:1)'</t>
  </si>
  <si>
    <t>'1-phosphatidyl-1D-myo-inositol 3-phosphate (1-16:1, 2-16:1)'</t>
  </si>
  <si>
    <t>'1-phosphatidyl-1D-myo-inositol 3-phosphate (1-18:0, 2-16:1)'</t>
  </si>
  <si>
    <t>'1-phosphatidyl-1D-myo-inositol 3-phosphate (1-18:1, 2-16:1)'</t>
  </si>
  <si>
    <t>'1-phosphatidyl-1D-myo-inositol 3-phosphate (1-16:0, 2-18:1)'</t>
  </si>
  <si>
    <t>'1-phosphatidyl-1D-myo-inositol 3-phosphate (1-16:1, 2-18:1)'</t>
  </si>
  <si>
    <t>'1-phosphatidyl-1D-myo-inositol 3-phosphate (1-18:0, 2-18:1)'</t>
  </si>
  <si>
    <t>'1-phosphatidyl-1D-myo-inositol 3-phosphate (1-18:1, 2-18:1)'</t>
  </si>
  <si>
    <t>'1-phosphatidyl-1D-myo-inositol 4,5-bisphosphate (1-16:0, 2-16:1)'</t>
  </si>
  <si>
    <t>'1-phosphatidyl-1D-myo-inositol 4,5-bisphosphate (1-16:1, 2-16:1)'</t>
  </si>
  <si>
    <t>'1-phosphatidyl-1D-myo-inositol 4,5-bisphosphate (1-18:0, 2-16:1)'</t>
  </si>
  <si>
    <t>'1-phosphatidyl-1D-myo-inositol 4,5-bisphosphate (1-18:1, 2-16:1)'</t>
  </si>
  <si>
    <t>'1-phosphatidyl-1D-myo-inositol 4,5-bisphosphate (1-16:0, 2-18:1)'</t>
  </si>
  <si>
    <t>'1-phosphatidyl-1D-myo-inositol 4,5-bisphosphate (1-16:1, 2-18:1)'</t>
  </si>
  <si>
    <t>'1-phosphatidyl-1D-myo-inositol 4,5-bisphosphate (1-18:0, 2-18:1)'</t>
  </si>
  <si>
    <t>'1-phosphatidyl-1D-myo-inositol 4,5-bisphosphate (1-18:1, 2-18:1)'</t>
  </si>
  <si>
    <t>'1-phosphatidyl-1D-myo-inositol 3,5-bisphosphate (1-16:0, 2-16:1)'</t>
  </si>
  <si>
    <t>'1-phosphatidyl-1D-myo-inositol 3,5-bisphosphate (1-16:1, 2-16:1)'</t>
  </si>
  <si>
    <t>'1-phosphatidyl-1D-myo-inositol 3,5-bisphosphate (1-18:0, 2-16:1)'</t>
  </si>
  <si>
    <t>'1-phosphatidyl-1D-myo-inositol 3,5-bisphosphate (1-18:1, 2-16:1)'</t>
  </si>
  <si>
    <t>'1-phosphatidyl-1D-myo-inositol 3,5-bisphosphate (1-16:0, 2-18:1)'</t>
  </si>
  <si>
    <t>'1-phosphatidyl-1D-myo-inositol 3,5-bisphosphate (1-16:1, 2-18:1)'</t>
  </si>
  <si>
    <t>'1-phosphatidyl-1D-myo-inositol 3,5-bisphosphate (1-18:0, 2-18:1)'</t>
  </si>
  <si>
    <t>'1-phosphatidyl-1D-myo-inositol 3,5-bisphosphate (1-18:1, 2-18:1)'</t>
  </si>
  <si>
    <t>'1-acylglycerophosphoethanolamine (16:0)'</t>
  </si>
  <si>
    <t>'1-acylglycerophosphoethanolamine (16:1)'</t>
  </si>
  <si>
    <t>'1-acylglycerophosphoethanolamine (18:0)'</t>
  </si>
  <si>
    <t>'1-acylglycerophosphoethanolamine (18:1)'</t>
  </si>
  <si>
    <t>'episteryl oleate'</t>
  </si>
  <si>
    <t>'episteryl palmitoleate'</t>
  </si>
  <si>
    <t>'fecosteryl oleate'</t>
  </si>
  <si>
    <t>'fecosteryl palmitoleate'</t>
  </si>
  <si>
    <t>'lanosteryl oleate'</t>
  </si>
  <si>
    <t>'lanosteryl palmitoleate'</t>
  </si>
  <si>
    <t>'ergosteryl oleate'</t>
  </si>
  <si>
    <t>'ergosteryl palmitoleate'</t>
  </si>
  <si>
    <t>'zymosteryl oleate'</t>
  </si>
  <si>
    <t>'zymosteryl palmitoleate'</t>
  </si>
  <si>
    <t>'sn-glycero-3-phosphoethanolamine'</t>
  </si>
  <si>
    <t>'1-acylglycerophosphoserine (16:0)'</t>
  </si>
  <si>
    <t>'1-acylglycerophosphoserine (16:1)'</t>
  </si>
  <si>
    <t>'1-acylglycerophosphoserine (18:0)'</t>
  </si>
  <si>
    <t>'1-acylglycerophosphoserine (18:1)'</t>
  </si>
  <si>
    <t>'sn-glycero-3-phosphoserine'</t>
  </si>
  <si>
    <t>'1-acylglycerophosphoinositol (16:0)'</t>
  </si>
  <si>
    <t>'1-acylglycerophosphoinositol (16:1)'</t>
  </si>
  <si>
    <t>'1-acylglycerophosphoinositol (18:0)'</t>
  </si>
  <si>
    <t>'1-acylglycerophosphoinositol (18:1)'</t>
  </si>
  <si>
    <t>'1,2-diacylglycerol 3-diphosphate (1-16:0, 2-16:1)'</t>
  </si>
  <si>
    <t>'1,2-diacylglycerol 3-diphosphate (1-16:1, 2-16:1)'</t>
  </si>
  <si>
    <t>'1,2-diacylglycerol 3-diphosphate (1-18:0, 2-16:1)'</t>
  </si>
  <si>
    <t>'1,2-diacylglycerol 3-diphosphate (1-18:1, 2-16:1)'</t>
  </si>
  <si>
    <t>'1,2-diacylglycerol 3-diphosphate (1-16:0, 2-18:1)'</t>
  </si>
  <si>
    <t>'1,2-diacylglycerol 3-diphosphate (1-16:1, 2-18:1)'</t>
  </si>
  <si>
    <t>'1,2-diacylglycerol 3-diphosphate (1-18:0, 2-18:1)'</t>
  </si>
  <si>
    <t>'1,2-diacylglycerol 3-diphosphate (1-18:1, 2-18:1)'</t>
  </si>
  <si>
    <t>'1-monoglyceride (16:0)'</t>
  </si>
  <si>
    <t>'1-monoglyceride (16:1)'</t>
  </si>
  <si>
    <t>'1-monoglyceride (18:0)'</t>
  </si>
  <si>
    <t>'1-monoglyceride (18:1)'</t>
  </si>
  <si>
    <t>'raffinose'</t>
  </si>
  <si>
    <t>'melibiose'</t>
  </si>
  <si>
    <t>'protein'</t>
  </si>
  <si>
    <t>'carbohydrate'</t>
  </si>
  <si>
    <t>'RNA'</t>
  </si>
  <si>
    <t>'DNA'</t>
  </si>
  <si>
    <t>gamma-aminobutyrate</t>
  </si>
  <si>
    <t>mrtNames</t>
  </si>
  <si>
    <r>
      <t>1.</t>
    </r>
    <r>
      <rPr>
        <sz val="7"/>
        <color rgb="FF2E2E2E"/>
        <rFont val="Times New Roman"/>
        <family val="1"/>
      </rPr>
      <t xml:space="preserve">   </t>
    </r>
    <r>
      <rPr>
        <sz val="12"/>
        <color rgb="FF2E2E2E"/>
        <rFont val="Times New Roman"/>
        <family val="1"/>
      </rPr>
      <t xml:space="preserve">Biomass composition of </t>
    </r>
    <r>
      <rPr>
        <i/>
        <sz val="12"/>
        <color rgb="FF2E2E2E"/>
        <rFont val="Times New Roman"/>
        <family val="1"/>
      </rPr>
      <t>A. oryzae</t>
    </r>
    <r>
      <rPr>
        <sz val="12"/>
        <color rgb="FF2E2E2E"/>
        <rFont val="Times New Roman"/>
        <family val="1"/>
      </rPr>
      <t xml:space="preserve"> BCC7051 (</t>
    </r>
    <r>
      <rPr>
        <sz val="12"/>
        <rFont val="Times New Roman"/>
        <family val="1"/>
      </rPr>
      <t>Wild type)</t>
    </r>
  </si>
  <si>
    <r>
      <t xml:space="preserve">Proximate composition </t>
    </r>
    <r>
      <rPr>
        <sz val="12"/>
        <rFont val="Times New Roman"/>
        <family val="1"/>
      </rPr>
      <t>(% w/w)</t>
    </r>
  </si>
  <si>
    <t>g/100g</t>
  </si>
  <si>
    <r>
      <t xml:space="preserve">Adjusted composition </t>
    </r>
    <r>
      <rPr>
        <sz val="12"/>
        <rFont val="Times New Roman"/>
        <family val="1"/>
      </rPr>
      <t>(% dry basis)</t>
    </r>
  </si>
  <si>
    <t>Crude fiber</t>
  </si>
  <si>
    <t>Crude protein</t>
  </si>
  <si>
    <t>Crude lipid</t>
  </si>
  <si>
    <t>Ash</t>
  </si>
  <si>
    <t>Moisture</t>
  </si>
  <si>
    <t>GC content of 47%</t>
  </si>
  <si>
    <t>GC content of 51%</t>
  </si>
  <si>
    <t>paper Genome (Thammarongtham et al. 2018)</t>
  </si>
  <si>
    <t>paper Transcriptome (Vorapreeda et al.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</si>
</sst>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4" x14ac:knownFonts="1">
    <font>
      <sz val="10"/>
      <name val="Verdana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12"/>
      <color rgb="FFFF0000"/>
      <name val="Cambria"/>
      <family val="1"/>
      <scheme val="major"/>
    </font>
    <font>
      <sz val="10"/>
      <color rgb="FFFF0000"/>
      <name val="Verdana"/>
      <family val="2"/>
    </font>
    <font>
      <sz val="12"/>
      <name val="Times New Roman"/>
      <family val="1"/>
    </font>
    <font>
      <sz val="12"/>
      <color rgb="FF2E2E2E"/>
      <name val="Times New Roman"/>
      <family val="1"/>
    </font>
    <font>
      <sz val="7"/>
      <color rgb="FF2E2E2E"/>
      <name val="Times New Roman"/>
      <family val="1"/>
    </font>
    <font>
      <i/>
      <sz val="12"/>
      <color rgb="FF2E2E2E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1" fillId="2" borderId="2" applyNumberFormat="0" applyFont="0" applyAlignment="0" applyProtection="0"/>
  </cellStyleXfs>
  <cellXfs count="68">
    <xf numFmtId="0" fontId="0" fillId="0" borderId="0" xfId="0"/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 indent="2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6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6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165" fontId="4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2" fontId="5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vertical="center"/>
    </xf>
    <xf numFmtId="2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166" fontId="6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4" fillId="0" borderId="3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49" fontId="0" fillId="0" borderId="0" xfId="0" quotePrefix="1" applyNumberFormat="1"/>
    <xf numFmtId="49" fontId="0" fillId="0" borderId="0" xfId="0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7" fillId="0" borderId="0" xfId="0" applyFont="1"/>
    <xf numFmtId="0" fontId="0" fillId="4" borderId="0" xfId="0" applyFill="1"/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3"/>
    </xf>
    <xf numFmtId="0" fontId="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4" fillId="5" borderId="0" xfId="0" applyFont="1" applyFill="1" applyAlignment="1">
      <alignment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50"/>
  <sheetViews>
    <sheetView tabSelected="1" topLeftCell="A12" zoomScale="85" zoomScaleNormal="85" workbookViewId="0">
      <selection activeCell="D99" sqref="D99"/>
    </sheetView>
  </sheetViews>
  <sheetFormatPr baseColWidth="10" defaultColWidth="9" defaultRowHeight="19.5" customHeight="1" x14ac:dyDescent="0.15"/>
  <cols>
    <col min="1" max="1" width="3" style="1" customWidth="1"/>
    <col min="2" max="2" width="44" style="1" customWidth="1"/>
    <col min="3" max="3" width="37.5" style="12" customWidth="1"/>
    <col min="4" max="4" width="14.33203125" style="2" customWidth="1"/>
    <col min="5" max="5" width="13.6640625" style="1" customWidth="1"/>
    <col min="6" max="6" width="34.5" style="1" bestFit="1" customWidth="1"/>
    <col min="7" max="8" width="4.83203125" style="13" customWidth="1"/>
    <col min="9" max="9" width="39.33203125" style="1" bestFit="1" customWidth="1"/>
    <col min="10" max="10" width="15.83203125" style="14" bestFit="1" customWidth="1"/>
    <col min="11" max="11" width="11.83203125" style="12" bestFit="1" customWidth="1"/>
    <col min="12" max="12" width="22.33203125" style="2" bestFit="1" customWidth="1"/>
    <col min="13" max="13" width="12.83203125" style="1" bestFit="1" customWidth="1"/>
    <col min="14" max="16" width="9" style="13"/>
    <col min="17" max="19" width="0" style="1" hidden="1" customWidth="1"/>
    <col min="20" max="20" width="26.33203125" style="1" hidden="1" customWidth="1"/>
    <col min="21" max="21" width="9" style="15"/>
    <col min="22" max="16384" width="9" style="1"/>
  </cols>
  <sheetData>
    <row r="1" spans="2:20" ht="19.5" customHeight="1" x14ac:dyDescent="0.15">
      <c r="B1" s="11" t="s">
        <v>152</v>
      </c>
    </row>
    <row r="2" spans="2:20" ht="19.5" customHeight="1" x14ac:dyDescent="0.15">
      <c r="B2" s="15" t="s">
        <v>132</v>
      </c>
      <c r="I2" s="1" t="s">
        <v>187</v>
      </c>
    </row>
    <row r="3" spans="2:20" ht="19.5" customHeight="1" thickBot="1" x14ac:dyDescent="0.2">
      <c r="B3" s="15" t="s">
        <v>131</v>
      </c>
      <c r="C3" s="1" t="s">
        <v>62</v>
      </c>
      <c r="D3" s="16"/>
      <c r="E3" s="17"/>
      <c r="I3" s="15" t="s">
        <v>136</v>
      </c>
      <c r="J3" s="48" t="str">
        <f>CONCATENATE("'",T5,T6,T7,T8,T9,T10,T11,T12,T13,T14,T15,T16,"'")</f>
        <v>'Protein + DNA + RNA + Carbohydrate + Lipid + Vitamins and cofactors + 60.00 ATP + 60.00 H2O =&gt; Biomass + 60.00 ADP + 60.00 Phosphate + 60.00 H+'</v>
      </c>
      <c r="K3" s="18"/>
      <c r="L3" s="16"/>
      <c r="M3" s="17"/>
    </row>
    <row r="4" spans="2:20" ht="19.5" customHeight="1" thickBot="1" x14ac:dyDescent="0.2">
      <c r="B4" s="19" t="s">
        <v>8</v>
      </c>
      <c r="C4" s="20" t="s">
        <v>73</v>
      </c>
      <c r="D4" s="21"/>
      <c r="E4" s="19"/>
      <c r="F4" s="22" t="s">
        <v>72</v>
      </c>
      <c r="I4" s="19" t="s">
        <v>8</v>
      </c>
      <c r="J4" s="23" t="s">
        <v>142</v>
      </c>
      <c r="K4" s="20"/>
      <c r="L4" s="21"/>
      <c r="M4" s="19" t="s">
        <v>144</v>
      </c>
    </row>
    <row r="5" spans="2:20" ht="19.5" customHeight="1" x14ac:dyDescent="0.15">
      <c r="B5" s="1" t="s">
        <v>0</v>
      </c>
      <c r="C5" s="12">
        <f t="shared" ref="C5:C11" si="0">F5*100/$F$12</f>
        <v>27.686586304180562</v>
      </c>
      <c r="F5" s="24">
        <v>0.43180000000000002</v>
      </c>
      <c r="I5" s="25" t="s">
        <v>0</v>
      </c>
      <c r="J5" s="26">
        <v>1</v>
      </c>
      <c r="M5" s="1">
        <v>-1</v>
      </c>
      <c r="R5" s="1" t="str">
        <f>I5</f>
        <v>Protein</v>
      </c>
      <c r="S5" s="1" t="s">
        <v>164</v>
      </c>
      <c r="T5" s="1" t="str">
        <f>CONCATENATE(R5,S5)</f>
        <v xml:space="preserve">Protein + </v>
      </c>
    </row>
    <row r="6" spans="2:20" ht="19.5" customHeight="1" x14ac:dyDescent="0.15">
      <c r="B6" s="1" t="s">
        <v>1</v>
      </c>
      <c r="C6" s="12">
        <f t="shared" si="0"/>
        <v>0.64119004873044372</v>
      </c>
      <c r="F6" s="24">
        <v>0.01</v>
      </c>
      <c r="G6" s="27" t="s">
        <v>25</v>
      </c>
      <c r="H6" s="27"/>
      <c r="I6" s="25" t="s">
        <v>1</v>
      </c>
      <c r="J6" s="26">
        <v>1</v>
      </c>
      <c r="M6" s="1">
        <v>-1</v>
      </c>
      <c r="R6" s="1" t="str">
        <f t="shared" ref="R6:R16" si="1">I6</f>
        <v>DNA</v>
      </c>
      <c r="S6" s="1" t="s">
        <v>164</v>
      </c>
      <c r="T6" s="1" t="str">
        <f t="shared" ref="T6:T13" si="2">CONCATENATE(R6,S6)</f>
        <v xml:space="preserve">DNA + </v>
      </c>
    </row>
    <row r="7" spans="2:20" ht="19.5" customHeight="1" x14ac:dyDescent="0.15">
      <c r="B7" s="1" t="s">
        <v>2</v>
      </c>
      <c r="C7" s="12">
        <f t="shared" si="0"/>
        <v>5.1295203898435497</v>
      </c>
      <c r="F7" s="24">
        <v>0.08</v>
      </c>
      <c r="G7" s="27" t="s">
        <v>25</v>
      </c>
      <c r="H7" s="27"/>
      <c r="I7" s="25" t="s">
        <v>2</v>
      </c>
      <c r="J7" s="26">
        <v>1</v>
      </c>
      <c r="M7" s="1">
        <v>-1</v>
      </c>
      <c r="R7" s="1" t="str">
        <f t="shared" si="1"/>
        <v>RNA</v>
      </c>
      <c r="S7" s="1" t="s">
        <v>164</v>
      </c>
      <c r="T7" s="1" t="str">
        <f t="shared" si="2"/>
        <v xml:space="preserve">RNA + </v>
      </c>
    </row>
    <row r="8" spans="2:20" ht="19.5" customHeight="1" x14ac:dyDescent="0.15">
      <c r="B8" s="25" t="s">
        <v>97</v>
      </c>
      <c r="C8" s="12">
        <f t="shared" si="0"/>
        <v>30.296229802513466</v>
      </c>
      <c r="F8" s="24">
        <v>0.47249999999999998</v>
      </c>
      <c r="I8" s="25" t="s">
        <v>6</v>
      </c>
      <c r="J8" s="26">
        <v>1</v>
      </c>
      <c r="M8" s="1">
        <v>-1</v>
      </c>
      <c r="R8" s="1" t="str">
        <f t="shared" si="1"/>
        <v>Carbohydrate</v>
      </c>
      <c r="S8" s="1" t="s">
        <v>164</v>
      </c>
      <c r="T8" s="1" t="str">
        <f t="shared" si="2"/>
        <v xml:space="preserve">Carbohydrate + </v>
      </c>
    </row>
    <row r="9" spans="2:20" ht="19.5" customHeight="1" x14ac:dyDescent="0.15">
      <c r="B9" s="25" t="s">
        <v>96</v>
      </c>
      <c r="C9" s="12">
        <f t="shared" si="0"/>
        <v>29.99487047961016</v>
      </c>
      <c r="F9" s="24">
        <v>0.46779999999999999</v>
      </c>
      <c r="I9" s="25" t="s">
        <v>3</v>
      </c>
      <c r="J9" s="26">
        <v>1</v>
      </c>
      <c r="M9" s="1">
        <v>-1</v>
      </c>
      <c r="R9" s="1" t="str">
        <f t="shared" si="1"/>
        <v>Lipid</v>
      </c>
      <c r="S9" s="1" t="s">
        <v>164</v>
      </c>
      <c r="T9" s="1" t="str">
        <f t="shared" si="2"/>
        <v xml:space="preserve">Lipid + </v>
      </c>
    </row>
    <row r="10" spans="2:20" ht="19.5" customHeight="1" x14ac:dyDescent="0.15">
      <c r="B10" s="1" t="s">
        <v>3</v>
      </c>
      <c r="C10" s="12">
        <f t="shared" si="0"/>
        <v>2.8532957168504747</v>
      </c>
      <c r="F10" s="24">
        <v>4.4499999999999998E-2</v>
      </c>
      <c r="I10" s="25" t="s">
        <v>141</v>
      </c>
      <c r="J10" s="26">
        <v>1</v>
      </c>
      <c r="M10" s="1">
        <v>-1</v>
      </c>
      <c r="R10" s="1" t="str">
        <f t="shared" si="1"/>
        <v>Vitamins and cofactors</v>
      </c>
      <c r="S10" s="1" t="s">
        <v>164</v>
      </c>
      <c r="T10" s="1" t="str">
        <f t="shared" si="2"/>
        <v xml:space="preserve">Vitamins and cofactors + </v>
      </c>
    </row>
    <row r="11" spans="2:20" ht="19.5" customHeight="1" thickBot="1" x14ac:dyDescent="0.2">
      <c r="B11" s="1" t="s">
        <v>141</v>
      </c>
      <c r="C11" s="12">
        <f t="shared" si="0"/>
        <v>3.3983072582713518</v>
      </c>
      <c r="D11" s="16"/>
      <c r="F11" s="24">
        <v>5.2999999999999999E-2</v>
      </c>
      <c r="I11" s="25" t="s">
        <v>4</v>
      </c>
      <c r="J11" s="28">
        <v>60</v>
      </c>
      <c r="K11" s="11" t="s">
        <v>25</v>
      </c>
      <c r="M11" s="1">
        <v>-1</v>
      </c>
      <c r="Q11" s="1" t="str">
        <f>TEXT(J11,"#,##0.00")</f>
        <v>60.00</v>
      </c>
      <c r="R11" s="1" t="str">
        <f t="shared" si="1"/>
        <v>ATP</v>
      </c>
      <c r="S11" s="1" t="s">
        <v>164</v>
      </c>
      <c r="T11" s="1" t="str">
        <f>CONCATENATE(Q11," ",R11,S11)</f>
        <v xml:space="preserve">60.00 ATP + </v>
      </c>
    </row>
    <row r="12" spans="2:20" ht="19.5" customHeight="1" thickBot="1" x14ac:dyDescent="0.2">
      <c r="B12" s="19" t="s">
        <v>7</v>
      </c>
      <c r="C12" s="20">
        <v>100</v>
      </c>
      <c r="E12" s="19"/>
      <c r="F12" s="22">
        <f>SUM(F5:F11)</f>
        <v>1.5595999999999999</v>
      </c>
      <c r="I12" s="25" t="s">
        <v>148</v>
      </c>
      <c r="J12" s="28">
        <v>60</v>
      </c>
      <c r="K12" s="11" t="s">
        <v>25</v>
      </c>
      <c r="M12" s="1">
        <v>-1</v>
      </c>
      <c r="Q12" s="1" t="str">
        <f>TEXT(J12,"#,##0.00")</f>
        <v>60.00</v>
      </c>
      <c r="R12" s="1" t="str">
        <f t="shared" si="1"/>
        <v>H2O</v>
      </c>
      <c r="S12" s="1" t="s">
        <v>165</v>
      </c>
      <c r="T12" s="1" t="str">
        <f>CONCATENATE(Q12," ",R12,S12)</f>
        <v xml:space="preserve">60.00 H2O =&gt; </v>
      </c>
    </row>
    <row r="13" spans="2:20" ht="19.5" customHeight="1" x14ac:dyDescent="0.15">
      <c r="D13" s="29"/>
      <c r="F13" s="24"/>
      <c r="I13" s="30" t="s">
        <v>143</v>
      </c>
      <c r="J13" s="31">
        <v>1</v>
      </c>
      <c r="K13" s="32"/>
      <c r="L13" s="29"/>
      <c r="M13" s="30">
        <v>1</v>
      </c>
      <c r="R13" s="1" t="str">
        <f t="shared" si="1"/>
        <v>Biomass</v>
      </c>
      <c r="S13" s="1" t="s">
        <v>164</v>
      </c>
      <c r="T13" s="1" t="str">
        <f t="shared" si="2"/>
        <v xml:space="preserve">Biomass + </v>
      </c>
    </row>
    <row r="14" spans="2:20" ht="19.5" customHeight="1" x14ac:dyDescent="0.15">
      <c r="F14" s="24"/>
      <c r="I14" s="25" t="s">
        <v>149</v>
      </c>
      <c r="J14" s="28">
        <v>60</v>
      </c>
      <c r="K14" s="11" t="s">
        <v>25</v>
      </c>
      <c r="M14" s="1">
        <v>1</v>
      </c>
      <c r="Q14" s="1" t="str">
        <f>TEXT(J14,"#,##0.00")</f>
        <v>60.00</v>
      </c>
      <c r="R14" s="1" t="str">
        <f t="shared" si="1"/>
        <v>ADP</v>
      </c>
      <c r="S14" s="1" t="s">
        <v>164</v>
      </c>
      <c r="T14" s="1" t="str">
        <f>CONCATENATE(Q14," ",R14,S14)</f>
        <v xml:space="preserve">60.00 ADP + </v>
      </c>
    </row>
    <row r="15" spans="2:20" ht="19.5" customHeight="1" x14ac:dyDescent="0.15">
      <c r="F15" s="24"/>
      <c r="I15" s="25" t="s">
        <v>150</v>
      </c>
      <c r="J15" s="28">
        <v>60</v>
      </c>
      <c r="K15" s="11" t="s">
        <v>25</v>
      </c>
      <c r="M15" s="1">
        <v>1</v>
      </c>
      <c r="Q15" s="1" t="str">
        <f>TEXT(J15,"#,##0.00")</f>
        <v>60.00</v>
      </c>
      <c r="R15" s="1" t="str">
        <f t="shared" si="1"/>
        <v>Phosphate</v>
      </c>
      <c r="S15" s="1" t="s">
        <v>164</v>
      </c>
      <c r="T15" s="1" t="str">
        <f>CONCATENATE(Q15," ",R15,S15)</f>
        <v xml:space="preserve">60.00 Phosphate + </v>
      </c>
    </row>
    <row r="16" spans="2:20" ht="19.5" customHeight="1" thickBot="1" x14ac:dyDescent="0.2">
      <c r="F16" s="24"/>
      <c r="I16" s="17" t="s">
        <v>151</v>
      </c>
      <c r="J16" s="33">
        <v>60</v>
      </c>
      <c r="K16" s="34" t="s">
        <v>25</v>
      </c>
      <c r="L16" s="16"/>
      <c r="M16" s="17">
        <v>1</v>
      </c>
      <c r="Q16" s="1" t="str">
        <f>TEXT(J16,"#,##0.00")</f>
        <v>60.00</v>
      </c>
      <c r="R16" s="1" t="str">
        <f t="shared" si="1"/>
        <v>H+</v>
      </c>
      <c r="T16" s="1" t="str">
        <f>CONCATENATE(Q16," ",R16,S16)</f>
        <v>60.00 H+</v>
      </c>
    </row>
    <row r="18" spans="2:20" ht="19.5" customHeight="1" thickBot="1" x14ac:dyDescent="0.2">
      <c r="B18" s="15" t="s">
        <v>50</v>
      </c>
      <c r="C18" s="1" t="s">
        <v>61</v>
      </c>
      <c r="D18" s="16"/>
      <c r="I18" s="15" t="s">
        <v>137</v>
      </c>
      <c r="J18" s="42" t="str">
        <f>CONCATENATE("'",T20,T21,T22,T23,T24,T25,T26,T27,T28,T29,T30,T31,T32,T33,T34,T35,T36,T37,T38,T39,T40,"'")</f>
        <v>'0.21735 L-alanine + 0.14089 L-arginine + 0.07384 L-asparagine + 0.12686 L-aspartate + 0.02848 L-cysteine + 0.12401 L-glutamate + 0.08764 L-glutamine + 0.15359 L-glycine + 0.05456 L-histidine + 0.09772 L-isoleucine + 0.19742 L-leucine + 0.09772 L-lysine + 0.04864 L-methionine + 0.07932 L-phenylalanine + 0.13366 L-proline + 0.17222 L-serine + 0.12993 L-threonine + 0.03199 L-tryptophan + 0.05784 L-tyrosine + 0.13760 L-valine =&gt; cmtProtein'</v>
      </c>
    </row>
    <row r="19" spans="2:20" ht="19.5" customHeight="1" thickBot="1" x14ac:dyDescent="0.2">
      <c r="B19" s="19" t="s">
        <v>8</v>
      </c>
      <c r="C19" s="20" t="s">
        <v>48</v>
      </c>
      <c r="D19" s="2" t="s">
        <v>46</v>
      </c>
      <c r="E19" s="30"/>
      <c r="F19" s="35" t="s">
        <v>47</v>
      </c>
      <c r="I19" s="19" t="s">
        <v>8</v>
      </c>
      <c r="J19" s="23" t="s">
        <v>142</v>
      </c>
      <c r="K19" s="20"/>
      <c r="L19" s="21"/>
      <c r="M19" s="19" t="s">
        <v>144</v>
      </c>
    </row>
    <row r="20" spans="2:20" ht="19.5" customHeight="1" x14ac:dyDescent="0.15">
      <c r="B20" s="1" t="s">
        <v>26</v>
      </c>
      <c r="C20" s="12">
        <f t="shared" ref="C20:C39" si="3">((D20*F20)/$D$40)*$C$5</f>
        <v>1.9364084746024421</v>
      </c>
      <c r="D20" s="29">
        <v>89.09</v>
      </c>
      <c r="E20" s="30"/>
      <c r="F20" s="36">
        <v>9.9199999999999997E-2</v>
      </c>
      <c r="I20" s="25" t="s">
        <v>26</v>
      </c>
      <c r="J20" s="14">
        <f>C20/D20*10</f>
        <v>0.21735418953894287</v>
      </c>
      <c r="M20" s="1">
        <v>-1</v>
      </c>
      <c r="Q20" s="1" t="str">
        <f>TEXT(J20,"#,##0.00000")</f>
        <v>0.21735</v>
      </c>
      <c r="R20" s="1" t="str">
        <f>I20</f>
        <v>L-alanine</v>
      </c>
      <c r="S20" s="1" t="s">
        <v>164</v>
      </c>
      <c r="T20" s="1" t="str">
        <f>CONCATENATE(Q20," ",R20,S20)</f>
        <v xml:space="preserve">0.21735 L-alanine + </v>
      </c>
    </row>
    <row r="21" spans="2:20" ht="19.5" customHeight="1" x14ac:dyDescent="0.15">
      <c r="B21" s="1" t="s">
        <v>27</v>
      </c>
      <c r="C21" s="12">
        <f t="shared" si="3"/>
        <v>2.4542311676180151</v>
      </c>
      <c r="D21" s="2">
        <v>174.2</v>
      </c>
      <c r="F21" s="24">
        <v>6.4299999999999996E-2</v>
      </c>
      <c r="I21" s="25" t="s">
        <v>27</v>
      </c>
      <c r="J21" s="14">
        <f>C21/D21*10</f>
        <v>0.14088583051768169</v>
      </c>
      <c r="M21" s="1">
        <v>-1</v>
      </c>
      <c r="Q21" s="1" t="str">
        <f t="shared" ref="Q21:Q39" si="4">TEXT(J21,"#,##0.00000")</f>
        <v>0.14089</v>
      </c>
      <c r="R21" s="1" t="str">
        <f t="shared" ref="R21:R40" si="5">I21</f>
        <v>L-arginine</v>
      </c>
      <c r="S21" s="1" t="s">
        <v>164</v>
      </c>
      <c r="T21" s="1" t="str">
        <f t="shared" ref="T21:T39" si="6">CONCATENATE(Q21," ",R21,S21)</f>
        <v xml:space="preserve">0.14089 L-arginine + </v>
      </c>
    </row>
    <row r="22" spans="2:20" ht="19.5" customHeight="1" x14ac:dyDescent="0.15">
      <c r="B22" s="1" t="s">
        <v>28</v>
      </c>
      <c r="C22" s="12">
        <f t="shared" si="3"/>
        <v>0.97556185190275091</v>
      </c>
      <c r="D22" s="2">
        <v>132.12</v>
      </c>
      <c r="F22" s="24">
        <v>3.3700000000000001E-2</v>
      </c>
      <c r="I22" s="25" t="s">
        <v>28</v>
      </c>
      <c r="J22" s="14">
        <f t="shared" ref="J22:J39" si="7">C22/D22*10</f>
        <v>7.3839074470386831E-2</v>
      </c>
      <c r="M22" s="1">
        <v>-1</v>
      </c>
      <c r="Q22" s="1" t="str">
        <f t="shared" si="4"/>
        <v>0.07384</v>
      </c>
      <c r="R22" s="1" t="str">
        <f t="shared" si="5"/>
        <v>L-asparagine</v>
      </c>
      <c r="S22" s="1" t="s">
        <v>164</v>
      </c>
      <c r="T22" s="1" t="str">
        <f t="shared" si="6"/>
        <v xml:space="preserve">0.07384 L-asparagine + </v>
      </c>
    </row>
    <row r="23" spans="2:20" ht="19.5" customHeight="1" x14ac:dyDescent="0.15">
      <c r="B23" s="1" t="s">
        <v>29</v>
      </c>
      <c r="C23" s="12">
        <f t="shared" si="3"/>
        <v>1.6886731211851926</v>
      </c>
      <c r="D23" s="2">
        <v>133.11000000000001</v>
      </c>
      <c r="F23" s="24">
        <v>5.79E-2</v>
      </c>
      <c r="I23" s="25" t="s">
        <v>29</v>
      </c>
      <c r="J23" s="14">
        <f t="shared" si="7"/>
        <v>0.1268629795796854</v>
      </c>
      <c r="M23" s="1">
        <v>-1</v>
      </c>
      <c r="Q23" s="1" t="str">
        <f t="shared" si="4"/>
        <v>0.12686</v>
      </c>
      <c r="R23" s="1" t="str">
        <f t="shared" si="5"/>
        <v>L-aspartate</v>
      </c>
      <c r="S23" s="1" t="s">
        <v>164</v>
      </c>
      <c r="T23" s="1" t="str">
        <f t="shared" si="6"/>
        <v xml:space="preserve">0.12686 L-aspartate + </v>
      </c>
    </row>
    <row r="24" spans="2:20" ht="19.5" customHeight="1" x14ac:dyDescent="0.15">
      <c r="B24" s="1" t="s">
        <v>30</v>
      </c>
      <c r="C24" s="12">
        <f t="shared" si="3"/>
        <v>0.34511112586592557</v>
      </c>
      <c r="D24" s="2">
        <v>121.16</v>
      </c>
      <c r="F24" s="24">
        <v>1.3000000000000001E-2</v>
      </c>
      <c r="I24" s="25" t="s">
        <v>30</v>
      </c>
      <c r="J24" s="14">
        <f t="shared" si="7"/>
        <v>2.8483915967805019E-2</v>
      </c>
      <c r="M24" s="1">
        <v>-1</v>
      </c>
      <c r="Q24" s="1" t="str">
        <f t="shared" si="4"/>
        <v>0.02848</v>
      </c>
      <c r="R24" s="1" t="str">
        <f t="shared" si="5"/>
        <v>L-cysteine</v>
      </c>
      <c r="S24" s="1" t="s">
        <v>164</v>
      </c>
      <c r="T24" s="1" t="str">
        <f t="shared" si="6"/>
        <v xml:space="preserve">0.02848 L-cysteine + </v>
      </c>
    </row>
    <row r="25" spans="2:20" ht="19.5" customHeight="1" x14ac:dyDescent="0.15">
      <c r="B25" s="1" t="s">
        <v>31</v>
      </c>
      <c r="C25" s="12">
        <f t="shared" si="3"/>
        <v>1.8246266329924798</v>
      </c>
      <c r="D25" s="2">
        <v>147.13</v>
      </c>
      <c r="F25" s="24">
        <v>5.6600000000000004E-2</v>
      </c>
      <c r="I25" s="25" t="s">
        <v>31</v>
      </c>
      <c r="J25" s="14">
        <f t="shared" si="7"/>
        <v>0.12401458798290491</v>
      </c>
      <c r="M25" s="1">
        <v>-1</v>
      </c>
      <c r="Q25" s="1" t="str">
        <f t="shared" si="4"/>
        <v>0.12401</v>
      </c>
      <c r="R25" s="1" t="str">
        <f t="shared" si="5"/>
        <v>L-glutamate</v>
      </c>
      <c r="S25" s="1" t="s">
        <v>164</v>
      </c>
      <c r="T25" s="1" t="str">
        <f t="shared" si="6"/>
        <v xml:space="preserve">0.12401 L-glutamate + </v>
      </c>
    </row>
    <row r="26" spans="2:20" ht="19.5" customHeight="1" x14ac:dyDescent="0.15">
      <c r="B26" s="1" t="s">
        <v>32</v>
      </c>
      <c r="C26" s="12">
        <f t="shared" si="3"/>
        <v>1.2808997903676009</v>
      </c>
      <c r="D26" s="2">
        <v>146.15</v>
      </c>
      <c r="F26" s="24">
        <v>0.04</v>
      </c>
      <c r="I26" s="25" t="s">
        <v>32</v>
      </c>
      <c r="J26" s="14">
        <f t="shared" si="7"/>
        <v>8.7642818362476962E-2</v>
      </c>
      <c r="M26" s="1">
        <v>-1</v>
      </c>
      <c r="Q26" s="1" t="str">
        <f t="shared" si="4"/>
        <v>0.08764</v>
      </c>
      <c r="R26" s="1" t="str">
        <f t="shared" si="5"/>
        <v>L-glutamine</v>
      </c>
      <c r="S26" s="1" t="s">
        <v>164</v>
      </c>
      <c r="T26" s="1" t="str">
        <f t="shared" si="6"/>
        <v xml:space="preserve">0.08764 L-glutamine + </v>
      </c>
    </row>
    <row r="27" spans="2:20" ht="19.5" customHeight="1" x14ac:dyDescent="0.15">
      <c r="B27" s="1" t="s">
        <v>45</v>
      </c>
      <c r="C27" s="12">
        <f t="shared" si="3"/>
        <v>1.1530304521260681</v>
      </c>
      <c r="D27" s="2">
        <v>75.069999999999993</v>
      </c>
      <c r="F27" s="24">
        <v>7.0099999999999996E-2</v>
      </c>
      <c r="I27" s="25" t="s">
        <v>45</v>
      </c>
      <c r="J27" s="14">
        <f t="shared" si="7"/>
        <v>0.15359403918024089</v>
      </c>
      <c r="M27" s="1">
        <v>-1</v>
      </c>
      <c r="Q27" s="1" t="str">
        <f t="shared" si="4"/>
        <v>0.15359</v>
      </c>
      <c r="R27" s="1" t="str">
        <f t="shared" si="5"/>
        <v>L-glycine</v>
      </c>
      <c r="S27" s="1" t="s">
        <v>164</v>
      </c>
      <c r="T27" s="1" t="str">
        <f t="shared" si="6"/>
        <v xml:space="preserve">0.15359 L-glycine + </v>
      </c>
    </row>
    <row r="28" spans="2:20" ht="19.5" customHeight="1" x14ac:dyDescent="0.15">
      <c r="B28" s="1" t="s">
        <v>33</v>
      </c>
      <c r="C28" s="12">
        <f t="shared" si="3"/>
        <v>0.84651656614583981</v>
      </c>
      <c r="D28" s="2">
        <v>155.16</v>
      </c>
      <c r="F28" s="24">
        <v>2.4899999999999999E-2</v>
      </c>
      <c r="I28" s="25" t="s">
        <v>33</v>
      </c>
      <c r="J28" s="14">
        <f t="shared" si="7"/>
        <v>5.4557654430641908E-2</v>
      </c>
      <c r="M28" s="1">
        <v>-1</v>
      </c>
      <c r="Q28" s="1" t="str">
        <f t="shared" si="4"/>
        <v>0.05456</v>
      </c>
      <c r="R28" s="1" t="str">
        <f t="shared" si="5"/>
        <v>L-histidine</v>
      </c>
      <c r="S28" s="1" t="s">
        <v>164</v>
      </c>
      <c r="T28" s="1" t="str">
        <f t="shared" si="6"/>
        <v xml:space="preserve">0.05456 L-histidine + </v>
      </c>
    </row>
    <row r="29" spans="2:20" ht="19.5" customHeight="1" x14ac:dyDescent="0.15">
      <c r="B29" s="1" t="s">
        <v>34</v>
      </c>
      <c r="C29" s="12">
        <f t="shared" si="3"/>
        <v>1.2819138177760547</v>
      </c>
      <c r="D29" s="2">
        <v>131.18</v>
      </c>
      <c r="F29" s="24">
        <v>4.4600000000000001E-2</v>
      </c>
      <c r="I29" s="25" t="s">
        <v>34</v>
      </c>
      <c r="J29" s="14">
        <f t="shared" si="7"/>
        <v>9.7721742474161807E-2</v>
      </c>
      <c r="M29" s="1">
        <v>-1</v>
      </c>
      <c r="Q29" s="1" t="str">
        <f t="shared" si="4"/>
        <v>0.09772</v>
      </c>
      <c r="R29" s="1" t="str">
        <f t="shared" si="5"/>
        <v>L-isoleucine</v>
      </c>
      <c r="S29" s="1" t="s">
        <v>164</v>
      </c>
      <c r="T29" s="1" t="str">
        <f t="shared" si="6"/>
        <v xml:space="preserve">0.09772 L-isoleucine + </v>
      </c>
    </row>
    <row r="30" spans="2:20" ht="19.5" customHeight="1" x14ac:dyDescent="0.15">
      <c r="B30" s="1" t="s">
        <v>35</v>
      </c>
      <c r="C30" s="12">
        <f t="shared" si="3"/>
        <v>2.5896958516058866</v>
      </c>
      <c r="D30" s="2">
        <v>131.18</v>
      </c>
      <c r="F30" s="24">
        <v>9.01E-2</v>
      </c>
      <c r="I30" s="25" t="s">
        <v>35</v>
      </c>
      <c r="J30" s="14">
        <f t="shared" si="7"/>
        <v>0.1974154483614794</v>
      </c>
      <c r="M30" s="1">
        <v>-1</v>
      </c>
      <c r="Q30" s="1" t="str">
        <f t="shared" si="4"/>
        <v>0.19742</v>
      </c>
      <c r="R30" s="1" t="str">
        <f t="shared" si="5"/>
        <v>L-leucine</v>
      </c>
      <c r="S30" s="1" t="s">
        <v>164</v>
      </c>
      <c r="T30" s="1" t="str">
        <f t="shared" si="6"/>
        <v xml:space="preserve">0.19742 L-leucine + </v>
      </c>
    </row>
    <row r="31" spans="2:20" ht="19.5" customHeight="1" x14ac:dyDescent="0.15">
      <c r="B31" s="1" t="s">
        <v>36</v>
      </c>
      <c r="C31" s="12">
        <f t="shared" si="3"/>
        <v>1.4285941532297717</v>
      </c>
      <c r="D31" s="2">
        <v>146.19</v>
      </c>
      <c r="F31" s="24">
        <v>4.4600000000000001E-2</v>
      </c>
      <c r="I31" s="25" t="s">
        <v>36</v>
      </c>
      <c r="J31" s="14">
        <f t="shared" si="7"/>
        <v>9.7721742474161821E-2</v>
      </c>
      <c r="M31" s="1">
        <v>-1</v>
      </c>
      <c r="Q31" s="1" t="str">
        <f t="shared" si="4"/>
        <v>0.09772</v>
      </c>
      <c r="R31" s="1" t="str">
        <f t="shared" si="5"/>
        <v>L-lysine</v>
      </c>
      <c r="S31" s="1" t="s">
        <v>164</v>
      </c>
      <c r="T31" s="1" t="str">
        <f t="shared" si="6"/>
        <v xml:space="preserve">0.09772 L-lysine + </v>
      </c>
    </row>
    <row r="32" spans="2:20" ht="19.5" customHeight="1" x14ac:dyDescent="0.15">
      <c r="B32" s="1" t="s">
        <v>37</v>
      </c>
      <c r="C32" s="12">
        <f t="shared" si="3"/>
        <v>0.72578376349651796</v>
      </c>
      <c r="D32" s="2">
        <v>149.21</v>
      </c>
      <c r="F32" s="24">
        <v>2.2200000000000001E-2</v>
      </c>
      <c r="I32" s="25" t="s">
        <v>37</v>
      </c>
      <c r="J32" s="14">
        <f t="shared" si="7"/>
        <v>4.8641764191174712E-2</v>
      </c>
      <c r="M32" s="1">
        <v>-1</v>
      </c>
      <c r="Q32" s="1" t="str">
        <f t="shared" si="4"/>
        <v>0.04864</v>
      </c>
      <c r="R32" s="1" t="str">
        <f t="shared" si="5"/>
        <v>L-methionine</v>
      </c>
      <c r="S32" s="1" t="s">
        <v>164</v>
      </c>
      <c r="T32" s="1" t="str">
        <f t="shared" si="6"/>
        <v xml:space="preserve">0.04864 L-methionine + </v>
      </c>
    </row>
    <row r="33" spans="2:20" ht="19.5" customHeight="1" x14ac:dyDescent="0.15">
      <c r="B33" s="1" t="s">
        <v>38</v>
      </c>
      <c r="C33" s="12">
        <f t="shared" si="3"/>
        <v>1.3102334034594301</v>
      </c>
      <c r="D33" s="2">
        <v>165.19</v>
      </c>
      <c r="F33" s="24">
        <v>3.6200000000000003E-2</v>
      </c>
      <c r="I33" s="25" t="s">
        <v>38</v>
      </c>
      <c r="J33" s="14">
        <f t="shared" si="7"/>
        <v>7.9316750618041651E-2</v>
      </c>
      <c r="M33" s="1">
        <v>-1</v>
      </c>
      <c r="Q33" s="1" t="str">
        <f t="shared" si="4"/>
        <v>0.07932</v>
      </c>
      <c r="R33" s="1" t="str">
        <f t="shared" si="5"/>
        <v>L-phenylalanine</v>
      </c>
      <c r="S33" s="1" t="s">
        <v>164</v>
      </c>
      <c r="T33" s="1" t="str">
        <f t="shared" si="6"/>
        <v xml:space="preserve">0.07932 L-phenylalanine + </v>
      </c>
    </row>
    <row r="34" spans="2:20" ht="19.5" customHeight="1" x14ac:dyDescent="0.15">
      <c r="B34" s="1" t="s">
        <v>39</v>
      </c>
      <c r="C34" s="12">
        <f t="shared" si="3"/>
        <v>1.5387734459059756</v>
      </c>
      <c r="D34" s="2">
        <v>115.13</v>
      </c>
      <c r="F34" s="24">
        <v>6.0999999999999999E-2</v>
      </c>
      <c r="I34" s="25" t="s">
        <v>39</v>
      </c>
      <c r="J34" s="14">
        <f t="shared" si="7"/>
        <v>0.13365529800277737</v>
      </c>
      <c r="M34" s="1">
        <v>-1</v>
      </c>
      <c r="Q34" s="1" t="str">
        <f t="shared" si="4"/>
        <v>0.13366</v>
      </c>
      <c r="R34" s="1" t="str">
        <f t="shared" si="5"/>
        <v>L-proline</v>
      </c>
      <c r="S34" s="1" t="s">
        <v>164</v>
      </c>
      <c r="T34" s="1" t="str">
        <f t="shared" si="6"/>
        <v xml:space="preserve">0.13366 L-proline + </v>
      </c>
    </row>
    <row r="35" spans="2:20" ht="19.5" customHeight="1" x14ac:dyDescent="0.15">
      <c r="B35" s="1" t="s">
        <v>40</v>
      </c>
      <c r="C35" s="12">
        <f t="shared" si="3"/>
        <v>1.8098404131065466</v>
      </c>
      <c r="D35" s="2">
        <v>105.09</v>
      </c>
      <c r="F35" s="24">
        <v>7.8600000000000003E-2</v>
      </c>
      <c r="I35" s="25" t="s">
        <v>40</v>
      </c>
      <c r="J35" s="14">
        <f t="shared" si="7"/>
        <v>0.17221813808226724</v>
      </c>
      <c r="M35" s="1">
        <v>-1</v>
      </c>
      <c r="Q35" s="1" t="str">
        <f t="shared" si="4"/>
        <v>0.17222</v>
      </c>
      <c r="R35" s="1" t="str">
        <f t="shared" si="5"/>
        <v>L-serine</v>
      </c>
      <c r="S35" s="1" t="s">
        <v>164</v>
      </c>
      <c r="T35" s="1" t="str">
        <f t="shared" si="6"/>
        <v xml:space="preserve">0.17222 L-serine + </v>
      </c>
    </row>
    <row r="36" spans="2:20" ht="19.5" customHeight="1" x14ac:dyDescent="0.15">
      <c r="B36" s="1" t="s">
        <v>41</v>
      </c>
      <c r="C36" s="12">
        <f t="shared" si="3"/>
        <v>1.5477318565848965</v>
      </c>
      <c r="D36" s="2">
        <v>119.12</v>
      </c>
      <c r="F36" s="24">
        <v>5.9299999999999999E-2</v>
      </c>
      <c r="I36" s="25" t="s">
        <v>41</v>
      </c>
      <c r="J36" s="14">
        <f t="shared" si="7"/>
        <v>0.12993047822237208</v>
      </c>
      <c r="M36" s="1">
        <v>-1</v>
      </c>
      <c r="Q36" s="1" t="str">
        <f t="shared" si="4"/>
        <v>0.12993</v>
      </c>
      <c r="R36" s="1" t="str">
        <f t="shared" si="5"/>
        <v>L-threonine</v>
      </c>
      <c r="S36" s="1" t="s">
        <v>164</v>
      </c>
      <c r="T36" s="1" t="str">
        <f t="shared" si="6"/>
        <v xml:space="preserve">0.12993 L-threonine + </v>
      </c>
    </row>
    <row r="37" spans="2:20" ht="19.5" customHeight="1" x14ac:dyDescent="0.15">
      <c r="B37" s="1" t="s">
        <v>42</v>
      </c>
      <c r="C37" s="12">
        <f t="shared" si="3"/>
        <v>0.65332418698715644</v>
      </c>
      <c r="D37" s="2">
        <v>204.23</v>
      </c>
      <c r="F37" s="24">
        <v>1.46E-2</v>
      </c>
      <c r="I37" s="25" t="s">
        <v>42</v>
      </c>
      <c r="J37" s="14">
        <f t="shared" si="7"/>
        <v>3.1989628702304089E-2</v>
      </c>
      <c r="M37" s="1">
        <v>-1</v>
      </c>
      <c r="Q37" s="1" t="str">
        <f t="shared" si="4"/>
        <v>0.03199</v>
      </c>
      <c r="R37" s="1" t="str">
        <f t="shared" si="5"/>
        <v>L-tryptophan</v>
      </c>
      <c r="S37" s="1" t="s">
        <v>164</v>
      </c>
      <c r="T37" s="1" t="str">
        <f t="shared" si="6"/>
        <v xml:space="preserve">0.03199 L-tryptophan + </v>
      </c>
    </row>
    <row r="38" spans="2:20" ht="19.5" customHeight="1" x14ac:dyDescent="0.15">
      <c r="B38" s="1" t="s">
        <v>43</v>
      </c>
      <c r="C38" s="12">
        <f t="shared" si="3"/>
        <v>0.68366131034923605</v>
      </c>
      <c r="D38" s="2">
        <v>118.19</v>
      </c>
      <c r="F38" s="24">
        <v>2.64E-2</v>
      </c>
      <c r="I38" s="25" t="s">
        <v>43</v>
      </c>
      <c r="J38" s="14">
        <f t="shared" si="7"/>
        <v>5.7844260119234797E-2</v>
      </c>
      <c r="M38" s="1">
        <v>-1</v>
      </c>
      <c r="Q38" s="1" t="str">
        <f t="shared" si="4"/>
        <v>0.05784</v>
      </c>
      <c r="R38" s="1" t="str">
        <f t="shared" si="5"/>
        <v>L-tyrosine</v>
      </c>
      <c r="S38" s="1" t="s">
        <v>164</v>
      </c>
      <c r="T38" s="1" t="str">
        <f t="shared" si="6"/>
        <v xml:space="preserve">0.05784 L-tyrosine + </v>
      </c>
    </row>
    <row r="39" spans="2:20" ht="19.5" customHeight="1" thickBot="1" x14ac:dyDescent="0.2">
      <c r="B39" s="1" t="s">
        <v>44</v>
      </c>
      <c r="C39" s="12">
        <f t="shared" si="3"/>
        <v>1.6119749188727757</v>
      </c>
      <c r="D39" s="16">
        <v>117.15</v>
      </c>
      <c r="F39" s="37">
        <v>6.2799999999999995E-2</v>
      </c>
      <c r="I39" s="25" t="s">
        <v>44</v>
      </c>
      <c r="J39" s="14">
        <f t="shared" si="7"/>
        <v>0.13759922482908882</v>
      </c>
      <c r="M39" s="1">
        <v>-1</v>
      </c>
      <c r="Q39" s="1" t="str">
        <f t="shared" si="4"/>
        <v>0.13760</v>
      </c>
      <c r="R39" s="1" t="str">
        <f t="shared" si="5"/>
        <v>L-valine</v>
      </c>
      <c r="S39" s="1" t="s">
        <v>166</v>
      </c>
      <c r="T39" s="1" t="str">
        <f t="shared" si="6"/>
        <v>0.13760 L-valine =&gt;</v>
      </c>
    </row>
    <row r="40" spans="2:20" ht="19.5" customHeight="1" thickBot="1" x14ac:dyDescent="0.2">
      <c r="B40" s="19" t="s">
        <v>49</v>
      </c>
      <c r="C40" s="20">
        <f>SUM(C20:C39)</f>
        <v>27.686586304180558</v>
      </c>
      <c r="D40" s="38">
        <f>SUM((D20*F20), (D21*F21), (D22*F22), (D23*F23), (D24*F24), (D25*F25), (D26*F26), (D27*F27), (D28*F28), (D29*F29), (D30*F30), (D31*F31), (D32*F32), (D33*F33), (D34*F34), (D35*F35), (D36*F36), (D37*F37), (D38*F38), (D39*F39))</f>
        <v>126.36100399999999</v>
      </c>
      <c r="E40" s="19"/>
      <c r="F40" s="21">
        <f>SUM(F20:F39)</f>
        <v>1.0001</v>
      </c>
      <c r="I40" s="19" t="s">
        <v>181</v>
      </c>
      <c r="J40" s="23">
        <v>1</v>
      </c>
      <c r="K40" s="20"/>
      <c r="L40" s="21"/>
      <c r="M40" s="19">
        <v>1</v>
      </c>
      <c r="R40" s="1" t="str">
        <f t="shared" si="5"/>
        <v>cmtProtein</v>
      </c>
      <c r="T40" s="1" t="str">
        <f>CONCATENATE(Q40," ",R40,S40)</f>
        <v xml:space="preserve"> cmtProtein</v>
      </c>
    </row>
    <row r="42" spans="2:20" ht="19.5" customHeight="1" thickBot="1" x14ac:dyDescent="0.2">
      <c r="B42" s="15" t="s">
        <v>51</v>
      </c>
      <c r="C42" s="1" t="s">
        <v>1248</v>
      </c>
      <c r="D42" s="16" t="s">
        <v>1246</v>
      </c>
      <c r="I42" s="15" t="s">
        <v>134</v>
      </c>
      <c r="J42" s="48" t="str">
        <f>CONCATENATE("'",T44,T45,T46,T47,T48,"'")</f>
        <v>'0.00352 dAMP + 0.00352 dTMP + 0.00312 dCMP + 0.00312 dGMP =&gt; cmtDNA'</v>
      </c>
    </row>
    <row r="43" spans="2:20" ht="19.5" customHeight="1" thickBot="1" x14ac:dyDescent="0.2">
      <c r="B43" s="19" t="s">
        <v>8</v>
      </c>
      <c r="C43" s="20" t="s">
        <v>48</v>
      </c>
      <c r="D43" s="2" t="s">
        <v>46</v>
      </c>
      <c r="E43" s="19"/>
      <c r="F43" s="35" t="s">
        <v>71</v>
      </c>
      <c r="I43" s="19" t="s">
        <v>8</v>
      </c>
      <c r="J43" s="23" t="s">
        <v>142</v>
      </c>
      <c r="K43" s="20"/>
      <c r="L43" s="21"/>
      <c r="M43" s="19" t="s">
        <v>144</v>
      </c>
    </row>
    <row r="44" spans="2:20" ht="19.5" customHeight="1" thickBot="1" x14ac:dyDescent="0.2">
      <c r="B44" s="1" t="s">
        <v>53</v>
      </c>
      <c r="C44" s="12">
        <f>((D44*F44)/$D$48)*$C$6</f>
        <v>0.17141901779648858</v>
      </c>
      <c r="D44" s="29">
        <v>487.00080000000003</v>
      </c>
      <c r="E44" s="30"/>
      <c r="F44" s="36">
        <v>0.26500000000000001</v>
      </c>
      <c r="I44" s="25" t="s">
        <v>53</v>
      </c>
      <c r="J44" s="14">
        <f>C44/D44*10</f>
        <v>3.5198919138631508E-3</v>
      </c>
      <c r="M44" s="1">
        <v>-1</v>
      </c>
      <c r="Q44" s="1" t="str">
        <f t="shared" ref="Q44:Q47" si="8">TEXT(J44,"#,##0.00000")</f>
        <v>0.00352</v>
      </c>
      <c r="R44" s="1" t="str">
        <f t="shared" ref="R44:R48" si="9">I44</f>
        <v>dAMP</v>
      </c>
      <c r="S44" s="1" t="s">
        <v>164</v>
      </c>
      <c r="T44" s="1" t="str">
        <f t="shared" ref="T44:T47" si="10">CONCATENATE(Q44," ",R44,S44)</f>
        <v xml:space="preserve">0.00352 dAMP + </v>
      </c>
    </row>
    <row r="45" spans="2:20" ht="19.5" customHeight="1" x14ac:dyDescent="0.15">
      <c r="B45" s="1" t="s">
        <v>54</v>
      </c>
      <c r="C45" s="12">
        <f>((D45*F45)/$D$48)*$C$6</f>
        <v>0.16824706719831081</v>
      </c>
      <c r="D45" s="2">
        <v>477.98930000000001</v>
      </c>
      <c r="F45" s="36">
        <v>0.26500000000000001</v>
      </c>
      <c r="I45" s="25" t="s">
        <v>54</v>
      </c>
      <c r="J45" s="14">
        <f>C45/D45*10</f>
        <v>3.5198919138631516E-3</v>
      </c>
      <c r="M45" s="1">
        <v>-1</v>
      </c>
      <c r="Q45" s="1" t="str">
        <f t="shared" si="8"/>
        <v>0.00352</v>
      </c>
      <c r="R45" s="1" t="str">
        <f t="shared" si="9"/>
        <v>dTMP</v>
      </c>
      <c r="S45" s="1" t="s">
        <v>164</v>
      </c>
      <c r="T45" s="1" t="str">
        <f t="shared" si="10"/>
        <v xml:space="preserve">0.00352 dTMP + </v>
      </c>
    </row>
    <row r="46" spans="2:20" ht="19.5" customHeight="1" thickBot="1" x14ac:dyDescent="0.2">
      <c r="B46" s="1" t="s">
        <v>55</v>
      </c>
      <c r="C46" s="12">
        <f>((D46*F46)/$D$48)*$C$6</f>
        <v>0.14451820266869536</v>
      </c>
      <c r="D46" s="2">
        <v>462.9896</v>
      </c>
      <c r="F46" s="37">
        <v>0.23499999999999999</v>
      </c>
      <c r="I46" s="25" t="s">
        <v>55</v>
      </c>
      <c r="J46" s="14">
        <f t="shared" ref="J46:J47" si="11">C46/D46*10</f>
        <v>3.1214135839918509E-3</v>
      </c>
      <c r="M46" s="1">
        <v>-1</v>
      </c>
      <c r="Q46" s="1" t="str">
        <f t="shared" si="8"/>
        <v>0.00312</v>
      </c>
      <c r="R46" s="1" t="str">
        <f t="shared" si="9"/>
        <v>dCMP</v>
      </c>
      <c r="S46" s="1" t="s">
        <v>164</v>
      </c>
      <c r="T46" s="1" t="str">
        <f t="shared" si="10"/>
        <v xml:space="preserve">0.00312 dCMP + </v>
      </c>
    </row>
    <row r="47" spans="2:20" ht="19.5" customHeight="1" thickBot="1" x14ac:dyDescent="0.2">
      <c r="B47" s="1" t="s">
        <v>56</v>
      </c>
      <c r="C47" s="12">
        <f>((D47*F47)/$D$48)*$C$6</f>
        <v>0.15700576106694897</v>
      </c>
      <c r="D47" s="16">
        <v>502.9957</v>
      </c>
      <c r="E47" s="17"/>
      <c r="F47" s="37">
        <v>0.23499999999999999</v>
      </c>
      <c r="I47" s="25" t="s">
        <v>56</v>
      </c>
      <c r="J47" s="14">
        <f t="shared" si="11"/>
        <v>3.1214135839918505E-3</v>
      </c>
      <c r="M47" s="1">
        <v>-1</v>
      </c>
      <c r="Q47" s="1" t="str">
        <f t="shared" si="8"/>
        <v>0.00312</v>
      </c>
      <c r="R47" s="1" t="str">
        <f t="shared" si="9"/>
        <v>dGMP</v>
      </c>
      <c r="S47" s="1" t="s">
        <v>166</v>
      </c>
      <c r="T47" s="1" t="str">
        <f t="shared" si="10"/>
        <v>0.00312 dGMP =&gt;</v>
      </c>
    </row>
    <row r="48" spans="2:20" ht="19.5" customHeight="1" thickBot="1" x14ac:dyDescent="0.2">
      <c r="B48" s="19" t="s">
        <v>68</v>
      </c>
      <c r="C48" s="20">
        <f>SUM(C44:C47)</f>
        <v>0.64119004873044372</v>
      </c>
      <c r="D48" s="38">
        <f>SUM((D44*F44), (D45*F45), (D46*F46), (D47*F47))</f>
        <v>482.72892200000001</v>
      </c>
      <c r="E48" s="17"/>
      <c r="F48" s="21">
        <f>SUM(F44:F47)</f>
        <v>1</v>
      </c>
      <c r="I48" s="19" t="s">
        <v>182</v>
      </c>
      <c r="J48" s="23">
        <v>1</v>
      </c>
      <c r="K48" s="20"/>
      <c r="L48" s="21"/>
      <c r="M48" s="19">
        <v>1</v>
      </c>
      <c r="R48" s="1" t="str">
        <f t="shared" si="9"/>
        <v>cmtDNA</v>
      </c>
      <c r="T48" s="1" t="str">
        <f>CONCATENATE(Q48," ",R48,S48)</f>
        <v xml:space="preserve"> cmtDNA</v>
      </c>
    </row>
    <row r="50" spans="2:20" ht="19.5" customHeight="1" thickBot="1" x14ac:dyDescent="0.2">
      <c r="B50" s="15" t="s">
        <v>52</v>
      </c>
      <c r="C50" s="1" t="s">
        <v>1249</v>
      </c>
      <c r="D50" s="16" t="s">
        <v>1247</v>
      </c>
      <c r="I50" s="15" t="s">
        <v>135</v>
      </c>
      <c r="J50" s="48" t="str">
        <f>CONCATENATE("'",T52,T53,T54,T55,T56,"'")</f>
        <v>'0.02537 AMP + 0.02537 UMP + 0.02641 CMP + 0.02641 GMP =&gt; cmtRNA'</v>
      </c>
    </row>
    <row r="51" spans="2:20" ht="19.5" customHeight="1" thickBot="1" x14ac:dyDescent="0.2">
      <c r="B51" s="19" t="s">
        <v>8</v>
      </c>
      <c r="C51" s="20" t="s">
        <v>48</v>
      </c>
      <c r="D51" s="2" t="s">
        <v>46</v>
      </c>
      <c r="E51" s="30"/>
      <c r="F51" s="35" t="s">
        <v>70</v>
      </c>
      <c r="I51" s="19" t="s">
        <v>8</v>
      </c>
      <c r="J51" s="23" t="s">
        <v>142</v>
      </c>
      <c r="K51" s="20"/>
      <c r="L51" s="21"/>
      <c r="M51" s="19" t="s">
        <v>144</v>
      </c>
    </row>
    <row r="52" spans="2:20" ht="19.5" customHeight="1" x14ac:dyDescent="0.15">
      <c r="B52" s="1" t="s">
        <v>58</v>
      </c>
      <c r="C52" s="12">
        <f>((D52*F52)/$D$56)*$C$7</f>
        <v>1.2762333943082345</v>
      </c>
      <c r="D52" s="29">
        <v>502.9957</v>
      </c>
      <c r="E52" s="30"/>
      <c r="F52" s="36">
        <v>0.245</v>
      </c>
      <c r="I52" s="25" t="s">
        <v>58</v>
      </c>
      <c r="J52" s="14">
        <f>C52/D52*10</f>
        <v>2.5372650189817419E-2</v>
      </c>
      <c r="M52" s="1">
        <v>-1</v>
      </c>
      <c r="Q52" s="1" t="str">
        <f t="shared" ref="Q52:Q55" si="12">TEXT(J52,"#,##0.00000")</f>
        <v>0.02537</v>
      </c>
      <c r="R52" s="1" t="str">
        <f t="shared" ref="R52:R56" si="13">I52</f>
        <v>AMP</v>
      </c>
      <c r="S52" s="1" t="s">
        <v>164</v>
      </c>
      <c r="T52" s="1" t="str">
        <f t="shared" ref="T52:T55" si="14">CONCATENATE(Q52," ",R52,S52)</f>
        <v xml:space="preserve">0.02537 AMP + </v>
      </c>
    </row>
    <row r="53" spans="2:20" ht="19.5" customHeight="1" x14ac:dyDescent="0.15">
      <c r="B53" s="1" t="s">
        <v>57</v>
      </c>
      <c r="C53" s="12">
        <f>((D53*F53)/$D$56)*$C$7</f>
        <v>1.2178072852631381</v>
      </c>
      <c r="D53" s="2">
        <v>479.96850000000001</v>
      </c>
      <c r="F53" s="24">
        <v>0.245</v>
      </c>
      <c r="I53" s="25" t="s">
        <v>57</v>
      </c>
      <c r="J53" s="14">
        <f>C53/D53*10</f>
        <v>2.5372650189817415E-2</v>
      </c>
      <c r="M53" s="1">
        <v>-1</v>
      </c>
      <c r="Q53" s="1" t="str">
        <f t="shared" si="12"/>
        <v>0.02537</v>
      </c>
      <c r="R53" s="1" t="str">
        <f t="shared" si="13"/>
        <v>UMP</v>
      </c>
      <c r="S53" s="1" t="s">
        <v>164</v>
      </c>
      <c r="T53" s="1" t="str">
        <f t="shared" si="14"/>
        <v xml:space="preserve">0.02537 UMP + </v>
      </c>
    </row>
    <row r="54" spans="2:20" ht="19.5" customHeight="1" x14ac:dyDescent="0.15">
      <c r="B54" s="1" t="s">
        <v>60</v>
      </c>
      <c r="C54" s="12">
        <f>((D54*F54)/$D$56)*$C$7</f>
        <v>1.2649151314430096</v>
      </c>
      <c r="D54" s="2">
        <v>478.98450000000003</v>
      </c>
      <c r="F54" s="24">
        <v>0.255</v>
      </c>
      <c r="I54" s="25" t="s">
        <v>60</v>
      </c>
      <c r="J54" s="14">
        <f t="shared" ref="J54:J55" si="15">C54/D54*10</f>
        <v>2.6408268564912005E-2</v>
      </c>
      <c r="M54" s="1">
        <v>-1</v>
      </c>
      <c r="Q54" s="1" t="str">
        <f t="shared" si="12"/>
        <v>0.02641</v>
      </c>
      <c r="R54" s="1" t="str">
        <f t="shared" si="13"/>
        <v>CMP</v>
      </c>
      <c r="S54" s="1" t="s">
        <v>164</v>
      </c>
      <c r="T54" s="1" t="str">
        <f t="shared" si="14"/>
        <v xml:space="preserve">0.02641 CMP + </v>
      </c>
    </row>
    <row r="55" spans="2:20" ht="19.5" customHeight="1" thickBot="1" x14ac:dyDescent="0.2">
      <c r="B55" s="1" t="s">
        <v>59</v>
      </c>
      <c r="C55" s="12">
        <f>((D55*F55)/$D$56)*$C$7</f>
        <v>1.3705645788291676</v>
      </c>
      <c r="D55" s="16">
        <v>518.99069999999995</v>
      </c>
      <c r="E55" s="17"/>
      <c r="F55" s="24">
        <v>0.255</v>
      </c>
      <c r="I55" s="25" t="s">
        <v>59</v>
      </c>
      <c r="J55" s="14">
        <f t="shared" si="15"/>
        <v>2.6408268564912005E-2</v>
      </c>
      <c r="M55" s="1">
        <v>-1</v>
      </c>
      <c r="Q55" s="1" t="str">
        <f t="shared" si="12"/>
        <v>0.02641</v>
      </c>
      <c r="R55" s="1" t="str">
        <f t="shared" si="13"/>
        <v>GMP</v>
      </c>
      <c r="S55" s="1" t="s">
        <v>166</v>
      </c>
      <c r="T55" s="1" t="str">
        <f t="shared" si="14"/>
        <v>0.02641 GMP =&gt;</v>
      </c>
    </row>
    <row r="56" spans="2:20" ht="19.5" customHeight="1" thickBot="1" x14ac:dyDescent="0.2">
      <c r="B56" s="19" t="s">
        <v>67</v>
      </c>
      <c r="C56" s="20">
        <f>SUM(C52:C55)</f>
        <v>5.1295203898435497</v>
      </c>
      <c r="D56" s="38">
        <f>SUM((D52*F52), (D53*F53), (D54*F54), (D55*F55))</f>
        <v>495.30990500000001</v>
      </c>
      <c r="E56" s="19"/>
      <c r="F56" s="21">
        <f>SUM(F52:F55)</f>
        <v>1</v>
      </c>
      <c r="I56" s="19" t="s">
        <v>183</v>
      </c>
      <c r="J56" s="23">
        <v>1</v>
      </c>
      <c r="K56" s="20"/>
      <c r="L56" s="21"/>
      <c r="M56" s="19">
        <v>1</v>
      </c>
      <c r="R56" s="1" t="str">
        <f t="shared" si="13"/>
        <v>cmtRNA</v>
      </c>
      <c r="T56" s="1" t="str">
        <f>CONCATENATE(Q56," ",R56,S56)</f>
        <v xml:space="preserve"> cmtRNA</v>
      </c>
    </row>
    <row r="59" spans="2:20" ht="19.5" customHeight="1" thickBot="1" x14ac:dyDescent="0.2">
      <c r="B59" s="67" t="s">
        <v>63</v>
      </c>
      <c r="C59" s="1" t="s">
        <v>90</v>
      </c>
      <c r="D59" s="16"/>
      <c r="I59" s="15" t="s">
        <v>133</v>
      </c>
      <c r="J59" s="48" t="str">
        <f>CONCATENATE("'",T61,T62,T63,T64,T65,T66,T67,T68,T69,T70,T71,T72,T73,T74,T75,T76,T77,T78,T79,T80,T81,T82,"'")</f>
        <v>'0.00016 Lauric acid (12:0) + 0.00016 Myristic acid (14:0) + 0.00055 pentadecanoic acid (15:0) + 0.02742 Palmitic acid (16:0) + 0.00201 Palmitoleic acid (16:1) + 0.01568 Oleic acid (18:1) + 0.03161 Stearic acid (18:0) + 0.03028 Linoleic(18:2) + 0.00046 Linolenic acid (18:3) + 0.00008 Arachidic acid (20:0) + 0.00021 Docosahexanoic acid (DHA) + 0.00026 Lignoceric acid (24:0) + 0.00003 sphingosine + 0.00002 sphinganine + 0.00001 sphinganine 1-phosphate + 0.00003 sphingomyelin + 0.00003 ceramide + 0.00078 Ergosterol + 0.01219 glycerol 3-phosphate + 0.00252 CDP-choline + 0.00176 CDP-ethanolamine =&gt; cmtLipid'</v>
      </c>
    </row>
    <row r="60" spans="2:20" ht="19.5" customHeight="1" thickBot="1" x14ac:dyDescent="0.2">
      <c r="B60" s="19" t="s">
        <v>8</v>
      </c>
      <c r="C60" s="20" t="s">
        <v>48</v>
      </c>
      <c r="D60" s="2" t="s">
        <v>81</v>
      </c>
      <c r="E60" s="30"/>
      <c r="F60" s="39" t="s">
        <v>75</v>
      </c>
      <c r="I60" s="19" t="s">
        <v>8</v>
      </c>
      <c r="J60" s="23" t="s">
        <v>142</v>
      </c>
      <c r="K60" s="20" t="s">
        <v>48</v>
      </c>
      <c r="L60" s="21" t="s">
        <v>46</v>
      </c>
      <c r="M60" s="19" t="s">
        <v>144</v>
      </c>
    </row>
    <row r="61" spans="2:20" ht="19.5" customHeight="1" x14ac:dyDescent="0.15">
      <c r="B61" s="1" t="s">
        <v>22</v>
      </c>
      <c r="C61" s="12">
        <f>($C$10-($C$64+$C$65+$C$66))*F61/$F$67</f>
        <v>0.99046424517277176</v>
      </c>
      <c r="D61" s="40">
        <f>$D$78</f>
        <v>812.31009202453981</v>
      </c>
      <c r="E61" s="30"/>
      <c r="F61" s="36">
        <v>0.71</v>
      </c>
      <c r="I61" s="25" t="s">
        <v>11</v>
      </c>
      <c r="J61" s="14">
        <f>K61/L61*10</f>
        <v>1.577476038338658E-4</v>
      </c>
      <c r="K61" s="12">
        <f>$C$104</f>
        <v>3.16E-3</v>
      </c>
      <c r="L61" s="2">
        <v>200.32</v>
      </c>
      <c r="M61" s="1">
        <v>-1</v>
      </c>
      <c r="Q61" s="1" t="str">
        <f t="shared" ref="Q61:Q63" si="16">TEXT(J61,"#,##0.00000")</f>
        <v>0.00016</v>
      </c>
      <c r="R61" s="1" t="str">
        <f t="shared" ref="R61:R63" si="17">I61</f>
        <v>Lauric acid (12:0)</v>
      </c>
      <c r="S61" s="1" t="s">
        <v>164</v>
      </c>
      <c r="T61" s="1" t="str">
        <f t="shared" ref="T61:T63" si="18">CONCATENATE(Q61," ",R61,S61)</f>
        <v xml:space="preserve">0.00016 Lauric acid (12:0) + </v>
      </c>
    </row>
    <row r="62" spans="2:20" ht="19.5" customHeight="1" x14ac:dyDescent="0.15">
      <c r="B62" s="1" t="s">
        <v>23</v>
      </c>
      <c r="C62" s="12">
        <f>($C$10-($C$64+$C$65+$C$66))*F62/$F$67</f>
        <v>0.18605522090554613</v>
      </c>
      <c r="D62" s="41">
        <f>$D$89</f>
        <v>738.33672801635976</v>
      </c>
      <c r="F62" s="24">
        <v>0.13337100000000002</v>
      </c>
      <c r="I62" s="25" t="s">
        <v>12</v>
      </c>
      <c r="J62" s="14">
        <f t="shared" ref="J62:J78" si="19">K62/L62*10</f>
        <v>1.593834836675716E-4</v>
      </c>
      <c r="K62" s="12">
        <f>$C$105</f>
        <v>3.6399999999999996E-3</v>
      </c>
      <c r="L62" s="2">
        <v>228.38</v>
      </c>
      <c r="M62" s="1">
        <v>-1</v>
      </c>
      <c r="Q62" s="1" t="str">
        <f t="shared" si="16"/>
        <v>0.00016</v>
      </c>
      <c r="R62" s="1" t="str">
        <f t="shared" si="17"/>
        <v>Myristic acid (14:0)</v>
      </c>
      <c r="S62" s="1" t="s">
        <v>164</v>
      </c>
      <c r="T62" s="1" t="str">
        <f t="shared" si="18"/>
        <v xml:space="preserve">0.00016 Myristic acid (14:0) + </v>
      </c>
    </row>
    <row r="63" spans="2:20" ht="19.5" customHeight="1" x14ac:dyDescent="0.15">
      <c r="B63" s="1" t="s">
        <v>5</v>
      </c>
      <c r="C63" s="12">
        <f>($C$10-($C$64+$C$65+$C$66))*F63/$F$67</f>
        <v>0.12217585717215683</v>
      </c>
      <c r="D63" s="41">
        <f>$D$100</f>
        <v>695.24672801635984</v>
      </c>
      <c r="F63" s="24">
        <v>8.7579999999999991E-2</v>
      </c>
      <c r="I63" s="25" t="s">
        <v>13</v>
      </c>
      <c r="J63" s="14">
        <f t="shared" si="19"/>
        <v>5.5116079992574183E-4</v>
      </c>
      <c r="K63" s="12">
        <f>$C$106</f>
        <v>1.336E-2</v>
      </c>
      <c r="L63" s="2">
        <v>242.39750000000001</v>
      </c>
      <c r="M63" s="1">
        <v>-1</v>
      </c>
      <c r="Q63" s="1" t="str">
        <f t="shared" si="16"/>
        <v>0.00055</v>
      </c>
      <c r="R63" s="1" t="str">
        <f t="shared" si="17"/>
        <v>pentadecanoic acid (15:0)</v>
      </c>
      <c r="S63" s="1" t="s">
        <v>164</v>
      </c>
      <c r="T63" s="1" t="str">
        <f t="shared" si="18"/>
        <v xml:space="preserve">0.00055 pentadecanoic acid (15:0) + </v>
      </c>
    </row>
    <row r="64" spans="2:20" ht="19.5" customHeight="1" x14ac:dyDescent="0.15">
      <c r="B64" s="1" t="s">
        <v>64</v>
      </c>
      <c r="C64" s="12">
        <f>($C$114)</f>
        <v>1.5180499999999999</v>
      </c>
      <c r="F64" s="24"/>
      <c r="I64" s="42" t="s">
        <v>14</v>
      </c>
      <c r="J64" s="14">
        <f t="shared" si="19"/>
        <v>2.7424276429435096E-2</v>
      </c>
      <c r="K64" s="12">
        <f>SUM(C71,C82,C93,C107)</f>
        <v>0.65598869219208744</v>
      </c>
      <c r="L64" s="2">
        <v>239.2</v>
      </c>
      <c r="M64" s="1">
        <v>-1</v>
      </c>
      <c r="Q64" s="1" t="str">
        <f t="shared" ref="Q64:Q81" si="20">TEXT(J64,"#,##0.00000")</f>
        <v>0.02742</v>
      </c>
      <c r="R64" s="1" t="str">
        <f t="shared" ref="R64:R82" si="21">I64</f>
        <v>Palmitic acid (16:0)</v>
      </c>
      <c r="S64" s="1" t="s">
        <v>164</v>
      </c>
      <c r="T64" s="1" t="str">
        <f t="shared" ref="T64:T82" si="22">CONCATENATE(Q64," ",R64,S64)</f>
        <v xml:space="preserve">0.02742 Palmitic acid (16:0) + </v>
      </c>
    </row>
    <row r="65" spans="2:20" ht="19.5" customHeight="1" x14ac:dyDescent="0.15">
      <c r="B65" s="1" t="s">
        <v>66</v>
      </c>
      <c r="C65" s="12">
        <f>$C$123</f>
        <v>5.5503936E-3</v>
      </c>
      <c r="F65" s="24"/>
      <c r="I65" s="42" t="s">
        <v>15</v>
      </c>
      <c r="J65" s="14">
        <f t="shared" si="19"/>
        <v>2.0127391178812282E-3</v>
      </c>
      <c r="K65" s="12">
        <f t="shared" ref="K65:K68" si="23">SUM(C72,C83,C94,C108)</f>
        <v>5.1206095898016321E-2</v>
      </c>
      <c r="L65" s="2">
        <v>254.41</v>
      </c>
      <c r="M65" s="1">
        <v>-1</v>
      </c>
      <c r="Q65" s="1" t="str">
        <f t="shared" si="20"/>
        <v>0.00201</v>
      </c>
      <c r="R65" s="1" t="str">
        <f t="shared" si="21"/>
        <v>Palmitoleic acid (16:1)</v>
      </c>
      <c r="S65" s="1" t="s">
        <v>164</v>
      </c>
      <c r="T65" s="1" t="str">
        <f t="shared" si="22"/>
        <v xml:space="preserve">0.00201 Palmitoleic acid (16:1) + </v>
      </c>
    </row>
    <row r="66" spans="2:20" ht="19.5" customHeight="1" thickBot="1" x14ac:dyDescent="0.2">
      <c r="B66" s="1" t="s">
        <v>65</v>
      </c>
      <c r="C66" s="43">
        <v>3.1E-2</v>
      </c>
      <c r="D66" s="2">
        <v>396.65</v>
      </c>
      <c r="E66" s="17"/>
      <c r="F66" s="24"/>
      <c r="I66" s="42" t="s">
        <v>17</v>
      </c>
      <c r="J66" s="14">
        <f t="shared" si="19"/>
        <v>1.5675273768044978E-2</v>
      </c>
      <c r="K66" s="12">
        <f t="shared" si="23"/>
        <v>0.41586501306623325</v>
      </c>
      <c r="L66" s="2">
        <v>265.3</v>
      </c>
      <c r="M66" s="1">
        <v>-1</v>
      </c>
      <c r="Q66" s="1" t="str">
        <f t="shared" si="20"/>
        <v>0.01568</v>
      </c>
      <c r="R66" s="1" t="str">
        <f t="shared" si="21"/>
        <v>Oleic acid (18:1)</v>
      </c>
      <c r="S66" s="1" t="s">
        <v>164</v>
      </c>
      <c r="T66" s="1" t="str">
        <f t="shared" si="22"/>
        <v xml:space="preserve">0.01568 Oleic acid (18:1) + </v>
      </c>
    </row>
    <row r="67" spans="2:20" ht="19.5" customHeight="1" thickBot="1" x14ac:dyDescent="0.2">
      <c r="B67" s="19" t="s">
        <v>69</v>
      </c>
      <c r="C67" s="20">
        <f>SUM(C61:C66)</f>
        <v>2.8532957168504747</v>
      </c>
      <c r="D67" s="38"/>
      <c r="E67" s="19"/>
      <c r="F67" s="21">
        <f>SUM(F61:F66)</f>
        <v>0.93095099999999997</v>
      </c>
      <c r="I67" s="42" t="s">
        <v>16</v>
      </c>
      <c r="J67" s="14">
        <f t="shared" si="19"/>
        <v>3.1606333562271591E-2</v>
      </c>
      <c r="K67" s="12">
        <f t="shared" si="23"/>
        <v>0.84546942279076509</v>
      </c>
      <c r="L67" s="2">
        <v>267.5</v>
      </c>
      <c r="M67" s="1">
        <v>-1</v>
      </c>
      <c r="Q67" s="1" t="str">
        <f t="shared" si="20"/>
        <v>0.03161</v>
      </c>
      <c r="R67" s="1" t="str">
        <f t="shared" si="21"/>
        <v>Stearic acid (18:0)</v>
      </c>
      <c r="S67" s="1" t="s">
        <v>164</v>
      </c>
      <c r="T67" s="1" t="str">
        <f t="shared" si="22"/>
        <v xml:space="preserve">0.03161 Stearic acid (18:0) + </v>
      </c>
    </row>
    <row r="68" spans="2:20" ht="19.5" customHeight="1" x14ac:dyDescent="0.15">
      <c r="I68" s="42" t="s">
        <v>10</v>
      </c>
      <c r="J68" s="14">
        <f t="shared" si="19"/>
        <v>3.0277321302816341E-2</v>
      </c>
      <c r="K68" s="12">
        <f t="shared" si="23"/>
        <v>0.79689909669012604</v>
      </c>
      <c r="L68" s="2">
        <v>263.2</v>
      </c>
      <c r="M68" s="1">
        <v>-1</v>
      </c>
      <c r="Q68" s="1" t="str">
        <f t="shared" si="20"/>
        <v>0.03028</v>
      </c>
      <c r="R68" s="1" t="str">
        <f t="shared" si="21"/>
        <v>Linoleic(18:2)</v>
      </c>
      <c r="S68" s="1" t="s">
        <v>164</v>
      </c>
      <c r="T68" s="1" t="str">
        <f t="shared" si="22"/>
        <v xml:space="preserve">0.03028 Linoleic(18:2) + </v>
      </c>
    </row>
    <row r="69" spans="2:20" ht="19.5" customHeight="1" thickBot="1" x14ac:dyDescent="0.2">
      <c r="B69" s="67" t="s">
        <v>91</v>
      </c>
      <c r="C69" s="18"/>
      <c r="D69" s="16"/>
      <c r="I69" s="25" t="s">
        <v>18</v>
      </c>
      <c r="J69" s="14">
        <f t="shared" si="19"/>
        <v>4.5754915606021111E-4</v>
      </c>
      <c r="K69" s="12">
        <f>SUM(C76,C87,C98)</f>
        <v>1.1951183956292714E-2</v>
      </c>
      <c r="L69" s="2">
        <v>261.2</v>
      </c>
      <c r="M69" s="1">
        <v>-1</v>
      </c>
      <c r="Q69" s="1" t="str">
        <f t="shared" si="20"/>
        <v>0.00046</v>
      </c>
      <c r="R69" s="1" t="str">
        <f t="shared" si="21"/>
        <v>Linolenic acid (18:3)</v>
      </c>
      <c r="S69" s="1" t="s">
        <v>164</v>
      </c>
      <c r="T69" s="1" t="str">
        <f t="shared" si="22"/>
        <v xml:space="preserve">0.00046 Linolenic acid (18:3) + </v>
      </c>
    </row>
    <row r="70" spans="2:20" ht="19.5" customHeight="1" thickBot="1" x14ac:dyDescent="0.2">
      <c r="B70" s="19" t="s">
        <v>8</v>
      </c>
      <c r="C70" s="20" t="s">
        <v>48</v>
      </c>
      <c r="D70" s="2" t="s">
        <v>46</v>
      </c>
      <c r="E70" s="30"/>
      <c r="F70" s="35" t="s">
        <v>89</v>
      </c>
      <c r="I70" s="25" t="s">
        <v>19</v>
      </c>
      <c r="J70" s="14">
        <f t="shared" si="19"/>
        <v>8.4975320181542716E-5</v>
      </c>
      <c r="K70" s="12">
        <f>SUM(C77,C88,C99)</f>
        <v>2.655818656953936E-3</v>
      </c>
      <c r="L70" s="2">
        <v>312.54000000000002</v>
      </c>
      <c r="M70" s="1">
        <v>-1</v>
      </c>
      <c r="Q70" s="1" t="str">
        <f t="shared" si="20"/>
        <v>0.00008</v>
      </c>
      <c r="R70" s="1" t="str">
        <f t="shared" si="21"/>
        <v>Arachidic acid (20:0)</v>
      </c>
      <c r="S70" s="1" t="s">
        <v>164</v>
      </c>
      <c r="T70" s="1" t="str">
        <f t="shared" si="22"/>
        <v xml:space="preserve">0.00008 Arachidic acid (20:0) + </v>
      </c>
    </row>
    <row r="71" spans="2:20" ht="19.5" customHeight="1" x14ac:dyDescent="0.15">
      <c r="B71" s="1" t="s">
        <v>14</v>
      </c>
      <c r="C71" s="12">
        <f>F71*$C$61</f>
        <v>0.23799498733701568</v>
      </c>
      <c r="D71" s="29">
        <v>239.2</v>
      </c>
      <c r="E71" s="30"/>
      <c r="F71" s="36">
        <v>0.24028629856850714</v>
      </c>
      <c r="I71" s="25" t="s">
        <v>21</v>
      </c>
      <c r="J71" s="14">
        <f t="shared" si="19"/>
        <v>2.1218431114683031E-4</v>
      </c>
      <c r="K71" s="12">
        <f>$C$112</f>
        <v>6.9699999999999996E-3</v>
      </c>
      <c r="L71" s="2">
        <v>328.488</v>
      </c>
      <c r="M71" s="1">
        <v>-1</v>
      </c>
      <c r="Q71" s="1" t="str">
        <f t="shared" si="20"/>
        <v>0.00021</v>
      </c>
      <c r="R71" s="1" t="str">
        <f t="shared" si="21"/>
        <v>Docosahexanoic acid (DHA)</v>
      </c>
      <c r="S71" s="1" t="s">
        <v>164</v>
      </c>
      <c r="T71" s="1" t="str">
        <f t="shared" si="22"/>
        <v xml:space="preserve">0.00021 Docosahexanoic acid (DHA) + </v>
      </c>
    </row>
    <row r="72" spans="2:20" ht="19.5" customHeight="1" x14ac:dyDescent="0.15">
      <c r="B72" s="1" t="s">
        <v>15</v>
      </c>
      <c r="C72" s="12">
        <f t="shared" ref="C72:C77" si="24">F72*$C$61</f>
        <v>2.1267637166286511E-2</v>
      </c>
      <c r="D72" s="2">
        <v>254.41</v>
      </c>
      <c r="F72" s="24">
        <v>2.1472392638036811E-2</v>
      </c>
      <c r="I72" s="25" t="s">
        <v>20</v>
      </c>
      <c r="J72" s="14">
        <f t="shared" si="19"/>
        <v>2.5988118167267994E-4</v>
      </c>
      <c r="K72" s="12">
        <f>$C$113</f>
        <v>9.58E-3</v>
      </c>
      <c r="L72" s="2">
        <v>368.63</v>
      </c>
      <c r="M72" s="1">
        <v>-1</v>
      </c>
      <c r="Q72" s="1" t="str">
        <f t="shared" si="20"/>
        <v>0.00026</v>
      </c>
      <c r="R72" s="1" t="str">
        <f t="shared" si="21"/>
        <v>Lignoceric acid (24:0)</v>
      </c>
      <c r="S72" s="1" t="s">
        <v>164</v>
      </c>
      <c r="T72" s="1" t="str">
        <f t="shared" si="22"/>
        <v xml:space="preserve">0.00026 Lignoceric acid (24:0) + </v>
      </c>
    </row>
    <row r="73" spans="2:20" ht="19.5" customHeight="1" x14ac:dyDescent="0.15">
      <c r="B73" s="1" t="s">
        <v>16</v>
      </c>
      <c r="C73" s="12">
        <f t="shared" si="24"/>
        <v>5.5700954483131337E-2</v>
      </c>
      <c r="D73" s="2">
        <v>267.5</v>
      </c>
      <c r="F73" s="24">
        <v>5.6237218813905934E-2</v>
      </c>
      <c r="I73" s="25" t="s">
        <v>84</v>
      </c>
      <c r="J73" s="14">
        <f t="shared" si="19"/>
        <v>3.1999999999999999E-5</v>
      </c>
      <c r="K73" s="12">
        <f>C118</f>
        <v>9.5839680000000009E-4</v>
      </c>
      <c r="L73" s="2">
        <v>299.49900000000002</v>
      </c>
      <c r="M73" s="1">
        <v>-1</v>
      </c>
      <c r="Q73" s="1" t="str">
        <f t="shared" si="20"/>
        <v>0.00003</v>
      </c>
      <c r="R73" s="1" t="str">
        <f t="shared" si="21"/>
        <v>sphingosine</v>
      </c>
      <c r="S73" s="1" t="s">
        <v>164</v>
      </c>
      <c r="T73" s="1" t="str">
        <f t="shared" si="22"/>
        <v xml:space="preserve">0.00003 sphingosine + </v>
      </c>
    </row>
    <row r="74" spans="2:20" ht="19.5" customHeight="1" x14ac:dyDescent="0.15">
      <c r="B74" s="1" t="s">
        <v>17</v>
      </c>
      <c r="C74" s="12">
        <f t="shared" si="24"/>
        <v>0.25217341211454009</v>
      </c>
      <c r="D74" s="2">
        <v>265.3</v>
      </c>
      <c r="F74" s="24">
        <v>0.25460122699386506</v>
      </c>
      <c r="I74" s="25" t="s">
        <v>85</v>
      </c>
      <c r="J74" s="14">
        <f t="shared" si="19"/>
        <v>1.5999999999999999E-5</v>
      </c>
      <c r="K74" s="12">
        <f>C119</f>
        <v>4.8242399999999996E-4</v>
      </c>
      <c r="L74" s="2">
        <v>301.51499999999999</v>
      </c>
      <c r="M74" s="1">
        <v>-1</v>
      </c>
      <c r="Q74" s="1" t="str">
        <f t="shared" si="20"/>
        <v>0.00002</v>
      </c>
      <c r="R74" s="1" t="str">
        <f t="shared" si="21"/>
        <v>sphinganine</v>
      </c>
      <c r="S74" s="1" t="s">
        <v>164</v>
      </c>
      <c r="T74" s="1" t="str">
        <f t="shared" si="22"/>
        <v xml:space="preserve">0.00002 sphinganine + </v>
      </c>
    </row>
    <row r="75" spans="2:20" ht="19.5" customHeight="1" x14ac:dyDescent="0.15">
      <c r="B75" s="1" t="s">
        <v>10</v>
      </c>
      <c r="C75" s="12">
        <f t="shared" si="24"/>
        <v>0.41218706317517195</v>
      </c>
      <c r="D75" s="2">
        <v>263.2</v>
      </c>
      <c r="F75" s="24">
        <v>0.41615541922290394</v>
      </c>
      <c r="I75" s="25" t="s">
        <v>86</v>
      </c>
      <c r="J75" s="14">
        <f t="shared" si="19"/>
        <v>8.0000000000000013E-6</v>
      </c>
      <c r="K75" s="12">
        <f>C120</f>
        <v>3.0519520000000004E-4</v>
      </c>
      <c r="L75" s="2">
        <v>381.49400000000003</v>
      </c>
      <c r="M75" s="1">
        <v>-1</v>
      </c>
      <c r="Q75" s="1" t="str">
        <f t="shared" si="20"/>
        <v>0.00001</v>
      </c>
      <c r="R75" s="1" t="str">
        <f t="shared" si="21"/>
        <v>sphinganine 1-phosphate</v>
      </c>
      <c r="S75" s="1" t="s">
        <v>164</v>
      </c>
      <c r="T75" s="1" t="str">
        <f t="shared" si="22"/>
        <v xml:space="preserve">0.00001 sphinganine 1-phosphate + </v>
      </c>
    </row>
    <row r="76" spans="2:20" ht="19.5" customHeight="1" x14ac:dyDescent="0.15">
      <c r="B76" s="1" t="s">
        <v>18</v>
      </c>
      <c r="C76" s="12">
        <f t="shared" si="24"/>
        <v>9.1147016426942201E-3</v>
      </c>
      <c r="D76" s="2">
        <v>261.2</v>
      </c>
      <c r="F76" s="24">
        <v>9.202453987730062E-3</v>
      </c>
      <c r="I76" s="25" t="s">
        <v>87</v>
      </c>
      <c r="J76" s="14">
        <f t="shared" si="19"/>
        <v>3.1999999999999999E-5</v>
      </c>
      <c r="K76" s="12">
        <f>C121</f>
        <v>2.0830943999999999E-3</v>
      </c>
      <c r="L76" s="2">
        <v>650.96699999999998</v>
      </c>
      <c r="M76" s="1">
        <v>-1</v>
      </c>
      <c r="Q76" s="1" t="str">
        <f t="shared" si="20"/>
        <v>0.00003</v>
      </c>
      <c r="R76" s="1" t="str">
        <f t="shared" si="21"/>
        <v>sphingomyelin</v>
      </c>
      <c r="S76" s="1" t="s">
        <v>164</v>
      </c>
      <c r="T76" s="1" t="str">
        <f t="shared" si="22"/>
        <v xml:space="preserve">0.00003 sphingomyelin + </v>
      </c>
    </row>
    <row r="77" spans="2:20" ht="19.5" customHeight="1" thickBot="1" x14ac:dyDescent="0.2">
      <c r="B77" s="1" t="s">
        <v>19</v>
      </c>
      <c r="C77" s="12">
        <f t="shared" si="24"/>
        <v>2.0254892539320487E-3</v>
      </c>
      <c r="D77" s="2">
        <v>312.54000000000002</v>
      </c>
      <c r="F77" s="24">
        <v>2.0449897750511249E-3</v>
      </c>
      <c r="I77" s="25" t="s">
        <v>88</v>
      </c>
      <c r="J77" s="14">
        <f t="shared" si="19"/>
        <v>3.2000000000000005E-5</v>
      </c>
      <c r="K77" s="12">
        <f>C122</f>
        <v>1.7212832E-3</v>
      </c>
      <c r="L77" s="2">
        <v>537.90099999999995</v>
      </c>
      <c r="M77" s="1">
        <v>-1</v>
      </c>
      <c r="Q77" s="1" t="str">
        <f t="shared" si="20"/>
        <v>0.00003</v>
      </c>
      <c r="R77" s="1" t="str">
        <f t="shared" si="21"/>
        <v>ceramide</v>
      </c>
      <c r="S77" s="1" t="s">
        <v>164</v>
      </c>
      <c r="T77" s="1" t="str">
        <f t="shared" si="22"/>
        <v xml:space="preserve">0.00003 ceramide + </v>
      </c>
    </row>
    <row r="78" spans="2:20" ht="19.5" customHeight="1" thickBot="1" x14ac:dyDescent="0.2">
      <c r="B78" s="19" t="s">
        <v>74</v>
      </c>
      <c r="C78" s="20">
        <f>SUM(C71:C77)</f>
        <v>0.99046424517277187</v>
      </c>
      <c r="D78" s="38">
        <f>((3*(SUM((D71*F71), (D72*F72), (D73*F73), (D74*F74), (D75*F75), (D76*F76), (D77*F77))))+92)-(18*3)</f>
        <v>812.31009202453981</v>
      </c>
      <c r="E78" s="30"/>
      <c r="F78" s="21">
        <f>SUM(F71:F77)</f>
        <v>0.99999999999999989</v>
      </c>
      <c r="I78" s="25" t="s">
        <v>65</v>
      </c>
      <c r="J78" s="14">
        <f t="shared" si="19"/>
        <v>7.8154544308584397E-4</v>
      </c>
      <c r="K78" s="12">
        <f>$C$66</f>
        <v>3.1E-2</v>
      </c>
      <c r="L78" s="2">
        <v>396.65</v>
      </c>
      <c r="M78" s="1">
        <v>-1</v>
      </c>
      <c r="Q78" s="1" t="str">
        <f t="shared" si="20"/>
        <v>0.00078</v>
      </c>
      <c r="R78" s="1" t="str">
        <f t="shared" si="21"/>
        <v>Ergosterol</v>
      </c>
      <c r="S78" s="1" t="s">
        <v>164</v>
      </c>
      <c r="T78" s="1" t="str">
        <f t="shared" si="22"/>
        <v xml:space="preserve">0.00078 Ergosterol + </v>
      </c>
    </row>
    <row r="79" spans="2:20" ht="19.5" customHeight="1" x14ac:dyDescent="0.15">
      <c r="D79" s="41"/>
      <c r="E79" s="30"/>
      <c r="F79" s="2"/>
      <c r="I79" s="42" t="s">
        <v>146</v>
      </c>
      <c r="J79" s="14">
        <f>C61/D61*10</f>
        <v>1.2193179118385864E-2</v>
      </c>
      <c r="M79" s="1">
        <v>-1</v>
      </c>
      <c r="Q79" s="1" t="str">
        <f t="shared" si="20"/>
        <v>0.01219</v>
      </c>
      <c r="R79" s="1" t="str">
        <f t="shared" si="21"/>
        <v>glycerol 3-phosphate</v>
      </c>
      <c r="S79" s="1" t="s">
        <v>164</v>
      </c>
      <c r="T79" s="1" t="str">
        <f t="shared" si="22"/>
        <v xml:space="preserve">0.01219 glycerol 3-phosphate + </v>
      </c>
    </row>
    <row r="80" spans="2:20" ht="19.5" customHeight="1" thickBot="1" x14ac:dyDescent="0.2">
      <c r="B80" s="67" t="s">
        <v>92</v>
      </c>
      <c r="C80" s="18"/>
      <c r="D80" s="16"/>
      <c r="I80" s="42" t="s">
        <v>145</v>
      </c>
      <c r="J80" s="14">
        <f t="shared" ref="J80:J81" si="25">C62/D62*10</f>
        <v>2.5199236858419374E-3</v>
      </c>
      <c r="M80" s="1">
        <v>-1</v>
      </c>
      <c r="Q80" s="1" t="str">
        <f t="shared" si="20"/>
        <v>0.00252</v>
      </c>
      <c r="R80" s="1" t="str">
        <f t="shared" si="21"/>
        <v>CDP-choline</v>
      </c>
      <c r="S80" s="1" t="s">
        <v>164</v>
      </c>
      <c r="T80" s="1" t="str">
        <f t="shared" si="22"/>
        <v xml:space="preserve">0.00252 CDP-choline + </v>
      </c>
    </row>
    <row r="81" spans="2:20" ht="19.5" customHeight="1" thickBot="1" x14ac:dyDescent="0.2">
      <c r="B81" s="19" t="s">
        <v>8</v>
      </c>
      <c r="C81" s="20" t="s">
        <v>48</v>
      </c>
      <c r="D81" s="2" t="s">
        <v>46</v>
      </c>
      <c r="E81" s="19"/>
      <c r="F81" s="35" t="s">
        <v>89</v>
      </c>
      <c r="I81" s="42" t="s">
        <v>147</v>
      </c>
      <c r="J81" s="14">
        <f t="shared" si="25"/>
        <v>1.7573021525860658E-3</v>
      </c>
      <c r="M81" s="1">
        <v>-1</v>
      </c>
      <c r="Q81" s="1" t="str">
        <f t="shared" si="20"/>
        <v>0.00176</v>
      </c>
      <c r="R81" s="1" t="str">
        <f t="shared" si="21"/>
        <v>CDP-ethanolamine</v>
      </c>
      <c r="S81" s="1" t="s">
        <v>166</v>
      </c>
      <c r="T81" s="1" t="str">
        <f t="shared" si="22"/>
        <v>0.00176 CDP-ethanolamine =&gt;</v>
      </c>
    </row>
    <row r="82" spans="2:20" ht="19.5" customHeight="1" thickBot="1" x14ac:dyDescent="0.2">
      <c r="B82" s="1" t="s">
        <v>14</v>
      </c>
      <c r="C82" s="12">
        <f t="shared" ref="C82:C88" si="26">F82*$C$62</f>
        <v>4.4706520360739611E-2</v>
      </c>
      <c r="D82" s="29">
        <v>239.2</v>
      </c>
      <c r="F82" s="36">
        <v>0.24028629856850714</v>
      </c>
      <c r="I82" s="19" t="s">
        <v>185</v>
      </c>
      <c r="J82" s="23">
        <v>1</v>
      </c>
      <c r="K82" s="20"/>
      <c r="L82" s="21"/>
      <c r="M82" s="19">
        <v>1</v>
      </c>
      <c r="R82" s="1" t="str">
        <f t="shared" si="21"/>
        <v>cmtLipid</v>
      </c>
      <c r="T82" s="1" t="str">
        <f t="shared" si="22"/>
        <v xml:space="preserve"> cmtLipid</v>
      </c>
    </row>
    <row r="83" spans="2:20" ht="19.5" customHeight="1" x14ac:dyDescent="0.15">
      <c r="B83" s="1" t="s">
        <v>15</v>
      </c>
      <c r="C83" s="12">
        <f t="shared" si="26"/>
        <v>3.9950507556405614E-3</v>
      </c>
      <c r="D83" s="2">
        <v>254.41</v>
      </c>
      <c r="F83" s="24">
        <v>2.1472392638036811E-2</v>
      </c>
    </row>
    <row r="84" spans="2:20" ht="19.5" customHeight="1" thickBot="1" x14ac:dyDescent="0.2">
      <c r="B84" s="1" t="s">
        <v>16</v>
      </c>
      <c r="C84" s="12">
        <f t="shared" si="26"/>
        <v>1.0463228169534804E-2</v>
      </c>
      <c r="D84" s="2">
        <v>267.5</v>
      </c>
      <c r="F84" s="24">
        <v>5.6237218813905934E-2</v>
      </c>
      <c r="I84" s="15" t="s">
        <v>138</v>
      </c>
      <c r="J84" s="48" t="str">
        <f>CONCATENATE("'",T86,T87,T88,T89,T90,T91,"'")</f>
        <v>'0.60059 (1-&gt;3)-beta-D-glucan + 0.39350 D-glucose + 0.09587 D-glucosamine + 0.20811 D-mannose + 0.04969 D-galactose =&gt; cmtCarbohydrate'</v>
      </c>
    </row>
    <row r="85" spans="2:20" ht="19.5" customHeight="1" thickBot="1" x14ac:dyDescent="0.2">
      <c r="B85" s="1" t="s">
        <v>17</v>
      </c>
      <c r="C85" s="12">
        <f t="shared" si="26"/>
        <v>4.7369887531166659E-2</v>
      </c>
      <c r="D85" s="2">
        <v>265.3</v>
      </c>
      <c r="F85" s="24">
        <v>0.25460122699386506</v>
      </c>
      <c r="I85" s="19" t="s">
        <v>8</v>
      </c>
      <c r="J85" s="23" t="s">
        <v>142</v>
      </c>
      <c r="K85" s="20"/>
      <c r="L85" s="21"/>
      <c r="M85" s="19" t="s">
        <v>144</v>
      </c>
    </row>
    <row r="86" spans="2:20" ht="19.5" customHeight="1" x14ac:dyDescent="0.15">
      <c r="B86" s="1" t="s">
        <v>10</v>
      </c>
      <c r="C86" s="12">
        <f t="shared" si="26"/>
        <v>7.7427888454557559E-2</v>
      </c>
      <c r="D86" s="2">
        <v>263.2</v>
      </c>
      <c r="F86" s="24">
        <v>0.41615541922290394</v>
      </c>
      <c r="I86" s="25" t="s">
        <v>98</v>
      </c>
      <c r="J86" s="14">
        <f>C128/D128*10</f>
        <v>0.60059372613707662</v>
      </c>
      <c r="M86" s="1">
        <v>-1</v>
      </c>
      <c r="Q86" s="1" t="str">
        <f t="shared" ref="Q86:Q88" si="27">TEXT(J86,"#,##0.00000")</f>
        <v>0.60059</v>
      </c>
      <c r="R86" s="1" t="str">
        <f t="shared" ref="R86:R88" si="28">I86</f>
        <v>(1-&gt;3)-beta-D-glucan</v>
      </c>
      <c r="S86" s="1" t="s">
        <v>164</v>
      </c>
      <c r="T86" s="1" t="str">
        <f t="shared" ref="T86:T88" si="29">CONCATENATE(Q86," ",R86,S86)</f>
        <v xml:space="preserve">0.60059 (1-&gt;3)-beta-D-glucan + </v>
      </c>
    </row>
    <row r="87" spans="2:20" ht="19.5" customHeight="1" x14ac:dyDescent="0.15">
      <c r="B87" s="1" t="s">
        <v>18</v>
      </c>
      <c r="C87" s="12">
        <f t="shared" si="26"/>
        <v>1.7121646095602406E-3</v>
      </c>
      <c r="D87" s="2">
        <v>261.2</v>
      </c>
      <c r="F87" s="24">
        <v>9.202453987730062E-3</v>
      </c>
      <c r="I87" s="25" t="s">
        <v>99</v>
      </c>
      <c r="J87" s="14">
        <f>C135/D135*10</f>
        <v>0.39349811074405355</v>
      </c>
      <c r="M87" s="1">
        <v>-1</v>
      </c>
      <c r="Q87" s="1" t="str">
        <f t="shared" si="27"/>
        <v>0.39350</v>
      </c>
      <c r="R87" s="1" t="str">
        <f t="shared" si="28"/>
        <v>D-glucose</v>
      </c>
      <c r="S87" s="1" t="s">
        <v>164</v>
      </c>
      <c r="T87" s="1" t="str">
        <f t="shared" si="29"/>
        <v xml:space="preserve">0.39350 D-glucose + </v>
      </c>
    </row>
    <row r="88" spans="2:20" ht="19.5" customHeight="1" thickBot="1" x14ac:dyDescent="0.2">
      <c r="B88" s="1" t="s">
        <v>19</v>
      </c>
      <c r="C88" s="12">
        <f t="shared" si="26"/>
        <v>3.8048102434672012E-4</v>
      </c>
      <c r="D88" s="2">
        <v>312.54000000000002</v>
      </c>
      <c r="E88" s="17"/>
      <c r="F88" s="24">
        <v>2.0449897750511249E-3</v>
      </c>
      <c r="I88" s="25" t="s">
        <v>101</v>
      </c>
      <c r="J88" s="14">
        <f>C136/D136*10</f>
        <v>9.5871385752926017E-2</v>
      </c>
      <c r="M88" s="1">
        <v>-1</v>
      </c>
      <c r="Q88" s="1" t="str">
        <f t="shared" si="27"/>
        <v>0.09587</v>
      </c>
      <c r="R88" s="1" t="str">
        <f t="shared" si="28"/>
        <v>D-glucosamine</v>
      </c>
      <c r="S88" s="1" t="s">
        <v>164</v>
      </c>
      <c r="T88" s="1" t="str">
        <f t="shared" si="29"/>
        <v xml:space="preserve">0.09587 D-glucosamine + </v>
      </c>
    </row>
    <row r="89" spans="2:20" ht="19.5" customHeight="1" thickBot="1" x14ac:dyDescent="0.2">
      <c r="B89" s="19" t="s">
        <v>76</v>
      </c>
      <c r="C89" s="20">
        <f>SUM(C82:C88)</f>
        <v>0.18605522090554616</v>
      </c>
      <c r="D89" s="38">
        <f>(((2*(SUM((D82*F82), (D83*F83), (D84*F84), (D85*F85), (D86*F86), (D87*F87), (D88*F88))))+92)-(18*2))+489.33-323.2</f>
        <v>738.33672801635976</v>
      </c>
      <c r="F89" s="21">
        <f>SUM(F82:F88)</f>
        <v>0.99999999999999989</v>
      </c>
      <c r="I89" s="25" t="s">
        <v>102</v>
      </c>
      <c r="J89" s="14">
        <f>C137/D137*10</f>
        <v>0.20811272257722416</v>
      </c>
      <c r="M89" s="1">
        <v>-1</v>
      </c>
      <c r="Q89" s="1" t="str">
        <f t="shared" ref="Q89" si="30">TEXT(J89,"#,##0.00000")</f>
        <v>0.20811</v>
      </c>
      <c r="R89" s="1" t="str">
        <f t="shared" ref="R89" si="31">I89</f>
        <v>D-mannose</v>
      </c>
      <c r="S89" s="1" t="s">
        <v>164</v>
      </c>
      <c r="T89" s="1" t="str">
        <f t="shared" ref="T89" si="32">CONCATENATE(Q89," ",R89,S89)</f>
        <v xml:space="preserve">0.20811 D-mannose + </v>
      </c>
    </row>
    <row r="90" spans="2:20" ht="19.5" customHeight="1" thickBot="1" x14ac:dyDescent="0.2">
      <c r="D90" s="41"/>
      <c r="E90" s="30"/>
      <c r="F90" s="2"/>
      <c r="I90" s="25" t="s">
        <v>100</v>
      </c>
      <c r="J90" s="14">
        <f>C138/D138*10</f>
        <v>4.9693715870086225E-2</v>
      </c>
      <c r="M90" s="1">
        <v>-1</v>
      </c>
      <c r="Q90" s="1" t="str">
        <f t="shared" ref="Q90" si="33">TEXT(J90,"#,##0.00000")</f>
        <v>0.04969</v>
      </c>
      <c r="R90" s="1" t="str">
        <f t="shared" ref="R90" si="34">I90</f>
        <v>D-galactose</v>
      </c>
      <c r="S90" s="1" t="s">
        <v>166</v>
      </c>
      <c r="T90" s="1" t="str">
        <f t="shared" ref="T90" si="35">CONCATENATE(Q90," ",R90,S90)</f>
        <v>0.04969 D-galactose =&gt;</v>
      </c>
    </row>
    <row r="91" spans="2:20" ht="19.5" customHeight="1" thickBot="1" x14ac:dyDescent="0.2">
      <c r="B91" s="67" t="s">
        <v>93</v>
      </c>
      <c r="C91" s="18"/>
      <c r="D91" s="16"/>
      <c r="I91" s="19" t="s">
        <v>184</v>
      </c>
      <c r="J91" s="23">
        <v>1</v>
      </c>
      <c r="K91" s="20"/>
      <c r="L91" s="21"/>
      <c r="M91" s="19">
        <v>1</v>
      </c>
      <c r="R91" s="1" t="str">
        <f t="shared" ref="R91" si="36">I91</f>
        <v>cmtCarbohydrate</v>
      </c>
      <c r="T91" s="1" t="str">
        <f>CONCATENATE(Q91," ",R91,S91)</f>
        <v xml:space="preserve"> cmtCarbohydrate</v>
      </c>
    </row>
    <row r="92" spans="2:20" ht="19.5" customHeight="1" thickBot="1" x14ac:dyDescent="0.2">
      <c r="B92" s="19" t="s">
        <v>8</v>
      </c>
      <c r="C92" s="20" t="s">
        <v>48</v>
      </c>
      <c r="D92" s="2" t="s">
        <v>46</v>
      </c>
      <c r="E92" s="19"/>
      <c r="F92" s="35" t="s">
        <v>89</v>
      </c>
    </row>
    <row r="93" spans="2:20" ht="19.5" customHeight="1" thickBot="1" x14ac:dyDescent="0.2">
      <c r="B93" s="1" t="s">
        <v>14</v>
      </c>
      <c r="C93" s="12">
        <f t="shared" ref="C93:C99" si="37">F93*$C$63</f>
        <v>2.935718449433216E-2</v>
      </c>
      <c r="D93" s="29">
        <v>239.2</v>
      </c>
      <c r="F93" s="36">
        <v>0.24028629856850714</v>
      </c>
      <c r="I93" s="15" t="s">
        <v>139</v>
      </c>
      <c r="J93" s="48" t="str">
        <f>CONCATENATE("'",T95,T96,T97,T98,T99,T100,T101,T102,"'")</f>
        <v>'0.10716 Cordycepin + 0.00421 Mannitol + 0.00841 Ergothioneine  + 0.00001 Riboflavin  + 0.00182 nicotinate + 0.02578 gamma-aminobutyrate + 0.00515 Retinol =&gt; cmtVitamins and cofactors'</v>
      </c>
    </row>
    <row r="94" spans="2:20" ht="19.5" customHeight="1" thickBot="1" x14ac:dyDescent="0.2">
      <c r="B94" s="1" t="s">
        <v>15</v>
      </c>
      <c r="C94" s="12">
        <f t="shared" si="37"/>
        <v>2.6234079760892571E-3</v>
      </c>
      <c r="D94" s="2">
        <v>254.41</v>
      </c>
      <c r="F94" s="24">
        <v>2.1472392638036811E-2</v>
      </c>
      <c r="I94" s="19" t="s">
        <v>8</v>
      </c>
      <c r="J94" s="23" t="s">
        <v>142</v>
      </c>
      <c r="K94" s="20"/>
      <c r="L94" s="21"/>
      <c r="M94" s="19" t="s">
        <v>144</v>
      </c>
    </row>
    <row r="95" spans="2:20" ht="19.5" customHeight="1" x14ac:dyDescent="0.15">
      <c r="B95" s="1" t="s">
        <v>16</v>
      </c>
      <c r="C95" s="12">
        <f t="shared" si="37"/>
        <v>6.8708304135671021E-3</v>
      </c>
      <c r="D95" s="2">
        <v>267.5</v>
      </c>
      <c r="F95" s="24">
        <v>5.6237218813905934E-2</v>
      </c>
      <c r="I95" s="25" t="s">
        <v>112</v>
      </c>
      <c r="J95" s="14">
        <f t="shared" ref="J95:J101" si="38">C143/D143*10</f>
        <v>0.10715813642610518</v>
      </c>
      <c r="M95" s="1">
        <v>-1</v>
      </c>
      <c r="Q95" s="1" t="str">
        <f t="shared" ref="Q95:Q98" si="39">TEXT(J95,"#,##0.00000")</f>
        <v>0.10716</v>
      </c>
      <c r="R95" s="1" t="str">
        <f t="shared" ref="R95:R98" si="40">I95</f>
        <v>Cordycepin</v>
      </c>
      <c r="S95" s="1" t="s">
        <v>164</v>
      </c>
      <c r="T95" s="1" t="str">
        <f t="shared" ref="T95:T98" si="41">CONCATENATE(Q95," ",R95,S95)</f>
        <v xml:space="preserve">0.10716 Cordycepin + </v>
      </c>
    </row>
    <row r="96" spans="2:20" ht="19.5" customHeight="1" x14ac:dyDescent="0.15">
      <c r="B96" s="1" t="s">
        <v>17</v>
      </c>
      <c r="C96" s="12">
        <f t="shared" si="37"/>
        <v>3.1106123145058336E-2</v>
      </c>
      <c r="D96" s="2">
        <v>265.3</v>
      </c>
      <c r="F96" s="24">
        <v>0.25460122699386506</v>
      </c>
      <c r="I96" s="25" t="s">
        <v>116</v>
      </c>
      <c r="J96" s="14">
        <f t="shared" si="38"/>
        <v>4.213355518625039E-3</v>
      </c>
      <c r="M96" s="1">
        <v>-1</v>
      </c>
      <c r="Q96" s="1" t="str">
        <f t="shared" si="39"/>
        <v>0.00421</v>
      </c>
      <c r="R96" s="1" t="str">
        <f t="shared" si="40"/>
        <v>Mannitol</v>
      </c>
      <c r="S96" s="1" t="s">
        <v>164</v>
      </c>
      <c r="T96" s="1" t="str">
        <f t="shared" si="41"/>
        <v xml:space="preserve">0.00421 Mannitol + </v>
      </c>
    </row>
    <row r="97" spans="2:20" ht="19.5" customHeight="1" x14ac:dyDescent="0.15">
      <c r="B97" s="1" t="s">
        <v>10</v>
      </c>
      <c r="C97" s="12">
        <f t="shared" si="37"/>
        <v>5.0844145060396563E-2</v>
      </c>
      <c r="D97" s="2">
        <v>263.2</v>
      </c>
      <c r="F97" s="24">
        <v>0.41615541922290394</v>
      </c>
      <c r="I97" s="25" t="s">
        <v>113</v>
      </c>
      <c r="J97" s="14">
        <f t="shared" si="38"/>
        <v>8.4103050430293872E-3</v>
      </c>
      <c r="M97" s="1">
        <v>-1</v>
      </c>
      <c r="Q97" s="1" t="str">
        <f t="shared" si="39"/>
        <v>0.00841</v>
      </c>
      <c r="R97" s="1" t="str">
        <f t="shared" si="40"/>
        <v xml:space="preserve">Ergothioneine </v>
      </c>
      <c r="S97" s="1" t="s">
        <v>164</v>
      </c>
      <c r="T97" s="1" t="str">
        <f t="shared" si="41"/>
        <v xml:space="preserve">0.00841 Ergothioneine  + </v>
      </c>
    </row>
    <row r="98" spans="2:20" ht="19.5" customHeight="1" x14ac:dyDescent="0.15">
      <c r="B98" s="1" t="s">
        <v>18</v>
      </c>
      <c r="C98" s="12">
        <f t="shared" si="37"/>
        <v>1.1243177040382532E-3</v>
      </c>
      <c r="D98" s="2">
        <v>261.2</v>
      </c>
      <c r="F98" s="24">
        <v>9.202453987730062E-3</v>
      </c>
      <c r="I98" s="25" t="s">
        <v>114</v>
      </c>
      <c r="J98" s="14">
        <f t="shared" si="38"/>
        <v>1.2549931863922135E-5</v>
      </c>
      <c r="M98" s="1">
        <v>-1</v>
      </c>
      <c r="Q98" s="1" t="str">
        <f t="shared" si="39"/>
        <v>0.00001</v>
      </c>
      <c r="R98" s="1" t="str">
        <f t="shared" si="40"/>
        <v xml:space="preserve">Riboflavin </v>
      </c>
      <c r="S98" s="1" t="s">
        <v>164</v>
      </c>
      <c r="T98" s="1" t="str">
        <f t="shared" si="41"/>
        <v xml:space="preserve">0.00001 Riboflavin  + </v>
      </c>
    </row>
    <row r="99" spans="2:20" ht="19.5" customHeight="1" thickBot="1" x14ac:dyDescent="0.2">
      <c r="B99" s="1" t="s">
        <v>19</v>
      </c>
      <c r="C99" s="12">
        <f t="shared" si="37"/>
        <v>2.4984837867516734E-4</v>
      </c>
      <c r="D99" s="2">
        <v>312.54000000000002</v>
      </c>
      <c r="F99" s="24">
        <v>2.0449897750511249E-3</v>
      </c>
      <c r="I99" s="25" t="s">
        <v>117</v>
      </c>
      <c r="J99" s="14">
        <f t="shared" si="38"/>
        <v>1.8224631761844161E-3</v>
      </c>
      <c r="M99" s="1">
        <v>-1</v>
      </c>
      <c r="Q99" s="1" t="str">
        <f t="shared" ref="Q99:Q100" si="42">TEXT(J99,"#,##0.00000")</f>
        <v>0.00182</v>
      </c>
      <c r="R99" s="1" t="str">
        <f t="shared" ref="R99:R100" si="43">I99</f>
        <v>nicotinate</v>
      </c>
      <c r="S99" s="1" t="s">
        <v>164</v>
      </c>
      <c r="T99" s="1" t="str">
        <f t="shared" ref="T99:T100" si="44">CONCATENATE(Q99," ",R99,S99)</f>
        <v xml:space="preserve">0.00182 nicotinate + </v>
      </c>
    </row>
    <row r="100" spans="2:20" ht="19.5" customHeight="1" thickBot="1" x14ac:dyDescent="0.2">
      <c r="B100" s="19" t="s">
        <v>77</v>
      </c>
      <c r="C100" s="20">
        <f>SUM(C93:C99)</f>
        <v>0.12217585717215684</v>
      </c>
      <c r="D100" s="38">
        <f>(((2*(SUM((D93*F93), (D94*F94), (D95*F95), (D96*F96), (D97*F97), (D98*F98), (D99*F99))))+92)-(18*2))+446.24-323.2</f>
        <v>695.24672801635984</v>
      </c>
      <c r="E100" s="19"/>
      <c r="F100" s="21">
        <f>SUM(F93:F99)</f>
        <v>0.99999999999999989</v>
      </c>
      <c r="I100" s="25" t="s">
        <v>1235</v>
      </c>
      <c r="J100" s="14">
        <f t="shared" si="38"/>
        <v>2.5779660704699309E-2</v>
      </c>
      <c r="M100" s="1">
        <v>-1</v>
      </c>
      <c r="Q100" s="1" t="str">
        <f t="shared" si="42"/>
        <v>0.02578</v>
      </c>
      <c r="R100" s="1" t="str">
        <f t="shared" si="43"/>
        <v>gamma-aminobutyrate</v>
      </c>
      <c r="S100" s="1" t="s">
        <v>164</v>
      </c>
      <c r="T100" s="1" t="str">
        <f t="shared" si="44"/>
        <v xml:space="preserve">0.02578 gamma-aminobutyrate + </v>
      </c>
    </row>
    <row r="101" spans="2:20" ht="19.5" customHeight="1" thickBot="1" x14ac:dyDescent="0.2">
      <c r="D101" s="41"/>
      <c r="F101" s="2"/>
      <c r="I101" s="25" t="s">
        <v>115</v>
      </c>
      <c r="J101" s="14">
        <f t="shared" si="38"/>
        <v>5.1529406010740273E-3</v>
      </c>
      <c r="M101" s="1">
        <v>-1</v>
      </c>
      <c r="Q101" s="1" t="str">
        <f t="shared" ref="Q101" si="45">TEXT(J101,"#,##0.00000")</f>
        <v>0.00515</v>
      </c>
      <c r="R101" s="1" t="str">
        <f t="shared" ref="R101:R102" si="46">I101</f>
        <v>Retinol</v>
      </c>
      <c r="S101" s="1" t="s">
        <v>166</v>
      </c>
      <c r="T101" s="1" t="str">
        <f t="shared" ref="T101" si="47">CONCATENATE(Q101," ",R101,S101)</f>
        <v>0.00515 Retinol =&gt;</v>
      </c>
    </row>
    <row r="102" spans="2:20" ht="19.5" customHeight="1" thickBot="1" x14ac:dyDescent="0.2">
      <c r="B102" s="67" t="s">
        <v>94</v>
      </c>
      <c r="C102" s="18" t="s">
        <v>79</v>
      </c>
      <c r="D102" s="16"/>
      <c r="I102" s="19" t="s">
        <v>186</v>
      </c>
      <c r="J102" s="23">
        <v>1</v>
      </c>
      <c r="K102" s="20"/>
      <c r="L102" s="21"/>
      <c r="M102" s="19">
        <v>1</v>
      </c>
      <c r="R102" s="1" t="str">
        <f t="shared" si="46"/>
        <v>cmtVitamins and cofactors</v>
      </c>
      <c r="T102" s="1" t="str">
        <f>CONCATENATE(Q102," ",R102,S102)</f>
        <v xml:space="preserve"> cmtVitamins and cofactors</v>
      </c>
    </row>
    <row r="103" spans="2:20" ht="19.5" customHeight="1" thickBot="1" x14ac:dyDescent="0.2">
      <c r="B103" s="19" t="s">
        <v>8</v>
      </c>
      <c r="C103" s="20" t="s">
        <v>48</v>
      </c>
      <c r="D103" s="21" t="s">
        <v>46</v>
      </c>
      <c r="E103" s="19"/>
      <c r="F103" s="30" t="s">
        <v>80</v>
      </c>
    </row>
    <row r="104" spans="2:20" ht="19.5" customHeight="1" x14ac:dyDescent="0.15">
      <c r="B104" s="1" t="s">
        <v>11</v>
      </c>
      <c r="C104" s="43">
        <v>3.16E-3</v>
      </c>
      <c r="D104" s="2">
        <v>200.32</v>
      </c>
      <c r="F104" s="29">
        <f t="shared" ref="F104:F113" si="48">(C104/$C$114)</f>
        <v>2.081617865024209E-3</v>
      </c>
    </row>
    <row r="105" spans="2:20" ht="19.5" customHeight="1" x14ac:dyDescent="0.15">
      <c r="B105" s="1" t="s">
        <v>12</v>
      </c>
      <c r="C105" s="43">
        <v>3.6399999999999996E-3</v>
      </c>
      <c r="D105" s="2">
        <v>228.38</v>
      </c>
      <c r="F105" s="2">
        <f t="shared" si="48"/>
        <v>2.3978129837620632E-3</v>
      </c>
    </row>
    <row r="106" spans="2:20" ht="19.5" customHeight="1" x14ac:dyDescent="0.15">
      <c r="B106" s="1" t="s">
        <v>13</v>
      </c>
      <c r="C106" s="43">
        <v>1.336E-2</v>
      </c>
      <c r="D106" s="2">
        <v>242.39750000000001</v>
      </c>
      <c r="F106" s="2">
        <f t="shared" si="48"/>
        <v>8.8007641382036178E-3</v>
      </c>
    </row>
    <row r="107" spans="2:20" ht="19.5" customHeight="1" x14ac:dyDescent="0.15">
      <c r="B107" s="1" t="s">
        <v>14</v>
      </c>
      <c r="C107" s="43">
        <v>0.34393000000000001</v>
      </c>
      <c r="D107" s="2">
        <v>239.2</v>
      </c>
      <c r="F107" s="2">
        <f t="shared" si="48"/>
        <v>0.22656038997397981</v>
      </c>
      <c r="I107" s="53"/>
    </row>
    <row r="108" spans="2:20" ht="19.5" customHeight="1" x14ac:dyDescent="0.15">
      <c r="B108" s="1" t="s">
        <v>15</v>
      </c>
      <c r="C108" s="43">
        <v>2.3319999999999997E-2</v>
      </c>
      <c r="D108" s="2">
        <v>254.41</v>
      </c>
      <c r="F108" s="2">
        <f t="shared" si="48"/>
        <v>1.5361812852014095E-2</v>
      </c>
    </row>
    <row r="109" spans="2:20" ht="19.5" customHeight="1" x14ac:dyDescent="0.15">
      <c r="B109" s="1" t="s">
        <v>16</v>
      </c>
      <c r="C109" s="43">
        <v>0.34283000000000002</v>
      </c>
      <c r="D109" s="2">
        <v>267.5</v>
      </c>
      <c r="F109" s="2">
        <f t="shared" si="48"/>
        <v>0.22583577616020556</v>
      </c>
    </row>
    <row r="110" spans="2:20" ht="19.5" customHeight="1" x14ac:dyDescent="0.15">
      <c r="B110" s="1" t="s">
        <v>17</v>
      </c>
      <c r="C110" s="43">
        <v>0.51481999999999994</v>
      </c>
      <c r="D110" s="2">
        <v>265.3</v>
      </c>
      <c r="F110" s="2">
        <f t="shared" si="48"/>
        <v>0.33913243964296302</v>
      </c>
    </row>
    <row r="111" spans="2:20" ht="19.5" customHeight="1" x14ac:dyDescent="0.15">
      <c r="B111" s="1" t="s">
        <v>10</v>
      </c>
      <c r="C111" s="43">
        <v>0.25644</v>
      </c>
      <c r="D111" s="2">
        <v>263.2</v>
      </c>
      <c r="F111" s="2">
        <f t="shared" si="48"/>
        <v>0.16892724218569877</v>
      </c>
    </row>
    <row r="112" spans="2:20" ht="19.5" customHeight="1" x14ac:dyDescent="0.15">
      <c r="B112" s="1" t="s">
        <v>21</v>
      </c>
      <c r="C112" s="43">
        <v>6.9699999999999996E-3</v>
      </c>
      <c r="D112" s="2">
        <v>328.488</v>
      </c>
      <c r="F112" s="2">
        <f t="shared" si="48"/>
        <v>4.5914166200059286E-3</v>
      </c>
    </row>
    <row r="113" spans="2:6" ht="19.5" customHeight="1" thickBot="1" x14ac:dyDescent="0.2">
      <c r="B113" s="1" t="s">
        <v>20</v>
      </c>
      <c r="C113" s="43">
        <v>9.58E-3</v>
      </c>
      <c r="D113" s="2">
        <v>368.63</v>
      </c>
      <c r="E113" s="17"/>
      <c r="F113" s="16">
        <f t="shared" si="48"/>
        <v>6.310727578143013E-3</v>
      </c>
    </row>
    <row r="114" spans="2:6" ht="19.5" customHeight="1" thickBot="1" x14ac:dyDescent="0.2">
      <c r="B114" s="19" t="s">
        <v>78</v>
      </c>
      <c r="C114" s="20">
        <f>SUM(C104:C113)</f>
        <v>1.5180499999999999</v>
      </c>
      <c r="D114" s="38"/>
      <c r="E114" s="19"/>
      <c r="F114" s="16">
        <f>SUM(F104:F113)</f>
        <v>1.0000000000000002</v>
      </c>
    </row>
    <row r="115" spans="2:6" ht="19.5" customHeight="1" x14ac:dyDescent="0.15">
      <c r="D115" s="41"/>
      <c r="F115" s="2"/>
    </row>
    <row r="116" spans="2:6" ht="19.5" customHeight="1" thickBot="1" x14ac:dyDescent="0.2">
      <c r="B116" s="67" t="s">
        <v>95</v>
      </c>
      <c r="C116" s="18" t="s">
        <v>121</v>
      </c>
      <c r="D116" s="16"/>
      <c r="E116" s="17"/>
    </row>
    <row r="117" spans="2:6" ht="19.5" customHeight="1" thickBot="1" x14ac:dyDescent="0.2">
      <c r="B117" s="19" t="s">
        <v>8</v>
      </c>
      <c r="C117" s="20" t="s">
        <v>48</v>
      </c>
      <c r="D117" s="2" t="s">
        <v>46</v>
      </c>
      <c r="E117" s="19"/>
      <c r="F117" s="35" t="s">
        <v>83</v>
      </c>
    </row>
    <row r="118" spans="2:6" ht="19.5" customHeight="1" x14ac:dyDescent="0.15">
      <c r="B118" s="1" t="s">
        <v>84</v>
      </c>
      <c r="C118" s="12">
        <f>(D118*F118)/10000000</f>
        <v>9.5839680000000009E-4</v>
      </c>
      <c r="D118" s="29">
        <v>299.49900000000002</v>
      </c>
      <c r="F118" s="36">
        <v>32</v>
      </c>
    </row>
    <row r="119" spans="2:6" ht="19.5" customHeight="1" x14ac:dyDescent="0.15">
      <c r="B119" s="1" t="s">
        <v>85</v>
      </c>
      <c r="C119" s="12">
        <f>(D119*F119)/10000000</f>
        <v>4.8242399999999996E-4</v>
      </c>
      <c r="D119" s="2">
        <v>301.51499999999999</v>
      </c>
      <c r="F119" s="24">
        <v>16</v>
      </c>
    </row>
    <row r="120" spans="2:6" ht="19.5" customHeight="1" x14ac:dyDescent="0.15">
      <c r="B120" s="1" t="s">
        <v>86</v>
      </c>
      <c r="C120" s="12">
        <f>(D120*F120)/10000000</f>
        <v>3.0519520000000004E-4</v>
      </c>
      <c r="D120" s="2">
        <v>381.49400000000003</v>
      </c>
      <c r="F120" s="24">
        <v>8</v>
      </c>
    </row>
    <row r="121" spans="2:6" ht="19.5" customHeight="1" x14ac:dyDescent="0.15">
      <c r="B121" s="1" t="s">
        <v>87</v>
      </c>
      <c r="C121" s="12">
        <f>(D121*F121)/10000000</f>
        <v>2.0830943999999999E-3</v>
      </c>
      <c r="D121" s="2">
        <v>650.96699999999998</v>
      </c>
      <c r="F121" s="24">
        <v>32</v>
      </c>
    </row>
    <row r="122" spans="2:6" ht="19.5" customHeight="1" thickBot="1" x14ac:dyDescent="0.2">
      <c r="B122" s="1" t="s">
        <v>88</v>
      </c>
      <c r="C122" s="12">
        <f>(D122*F122)/10000000</f>
        <v>1.7212832E-3</v>
      </c>
      <c r="D122" s="2">
        <v>537.90099999999995</v>
      </c>
      <c r="E122" s="17"/>
      <c r="F122" s="24">
        <v>32</v>
      </c>
    </row>
    <row r="123" spans="2:6" ht="19.5" customHeight="1" thickBot="1" x14ac:dyDescent="0.2">
      <c r="B123" s="19" t="s">
        <v>82</v>
      </c>
      <c r="C123" s="20">
        <f>SUM(C118:C122)</f>
        <v>5.5503936E-3</v>
      </c>
      <c r="D123" s="38"/>
      <c r="E123" s="19"/>
      <c r="F123" s="21">
        <f>SUM(F118:F122)</f>
        <v>120</v>
      </c>
    </row>
    <row r="126" spans="2:6" ht="19.5" customHeight="1" thickBot="1" x14ac:dyDescent="0.2">
      <c r="B126" s="67" t="s">
        <v>105</v>
      </c>
      <c r="C126" s="1" t="s">
        <v>110</v>
      </c>
      <c r="D126" s="16"/>
    </row>
    <row r="127" spans="2:6" ht="19.5" customHeight="1" thickBot="1" x14ac:dyDescent="0.2">
      <c r="B127" s="19" t="s">
        <v>8</v>
      </c>
      <c r="C127" s="20" t="s">
        <v>48</v>
      </c>
      <c r="D127" s="2" t="s">
        <v>46</v>
      </c>
      <c r="E127" s="20" t="s">
        <v>73</v>
      </c>
      <c r="F127" s="35" t="s">
        <v>24</v>
      </c>
    </row>
    <row r="128" spans="2:6" ht="19.5" customHeight="1" x14ac:dyDescent="0.15">
      <c r="B128" s="1" t="s">
        <v>98</v>
      </c>
      <c r="C128" s="12">
        <f>$C$8</f>
        <v>30.296229802513466</v>
      </c>
      <c r="D128" s="29">
        <v>504.43799999999999</v>
      </c>
      <c r="E128" s="29">
        <f>$C$8</f>
        <v>30.296229802513466</v>
      </c>
      <c r="F128" s="36">
        <v>0.316</v>
      </c>
    </row>
    <row r="129" spans="2:6" ht="19.5" customHeight="1" thickBot="1" x14ac:dyDescent="0.2">
      <c r="B129" s="1" t="s">
        <v>106</v>
      </c>
      <c r="C129" s="12">
        <f>$C$9</f>
        <v>29.99487047961016</v>
      </c>
      <c r="D129" s="2">
        <f>D139</f>
        <v>448.60185138888886</v>
      </c>
      <c r="E129" s="2">
        <f>$C$9</f>
        <v>29.99487047961016</v>
      </c>
      <c r="F129" s="24">
        <v>9.6999999999999989E-2</v>
      </c>
    </row>
    <row r="130" spans="2:6" ht="19.5" customHeight="1" thickBot="1" x14ac:dyDescent="0.2">
      <c r="B130" s="19" t="s">
        <v>107</v>
      </c>
      <c r="C130" s="20">
        <f>SUM(C128:C129)</f>
        <v>60.291100282123622</v>
      </c>
      <c r="D130" s="38"/>
      <c r="E130" s="38"/>
      <c r="F130" s="21">
        <f>SUM(F128:F129)</f>
        <v>0.41299999999999998</v>
      </c>
    </row>
    <row r="131" spans="2:6" ht="19.5" customHeight="1" x14ac:dyDescent="0.15">
      <c r="B131" s="15"/>
    </row>
    <row r="133" spans="2:6" ht="19.5" customHeight="1" thickBot="1" x14ac:dyDescent="0.2">
      <c r="B133" s="67" t="s">
        <v>108</v>
      </c>
      <c r="C133" s="1" t="s">
        <v>109</v>
      </c>
      <c r="D133" s="16"/>
    </row>
    <row r="134" spans="2:6" ht="19.5" customHeight="1" thickBot="1" x14ac:dyDescent="0.2">
      <c r="B134" s="19" t="s">
        <v>8</v>
      </c>
      <c r="C134" s="20" t="s">
        <v>48</v>
      </c>
      <c r="D134" s="2" t="s">
        <v>46</v>
      </c>
      <c r="E134" s="30" t="s">
        <v>89</v>
      </c>
      <c r="F134" s="35" t="s">
        <v>104</v>
      </c>
    </row>
    <row r="135" spans="2:6" ht="19.5" customHeight="1" x14ac:dyDescent="0.15">
      <c r="B135" s="1" t="s">
        <v>99</v>
      </c>
      <c r="C135" s="12">
        <f>E135*$C$9</f>
        <v>19.163389473084269</v>
      </c>
      <c r="D135" s="29">
        <v>487.00080000000003</v>
      </c>
      <c r="E135" s="29">
        <f>F135/$F$139</f>
        <v>0.63888888888888884</v>
      </c>
      <c r="F135" s="36">
        <v>46</v>
      </c>
    </row>
    <row r="136" spans="2:6" ht="19.5" customHeight="1" x14ac:dyDescent="0.15">
      <c r="B136" s="1" t="s">
        <v>101</v>
      </c>
      <c r="C136" s="12">
        <f t="shared" ref="C136:C137" si="49">E136*$C$9</f>
        <v>4.5825496566071084</v>
      </c>
      <c r="D136" s="2">
        <v>477.98930000000001</v>
      </c>
      <c r="E136" s="2">
        <f t="shared" ref="E136:E138" si="50">F136/$F$139</f>
        <v>0.15277777777777779</v>
      </c>
      <c r="F136" s="24">
        <v>11</v>
      </c>
    </row>
    <row r="137" spans="2:6" ht="19.5" customHeight="1" x14ac:dyDescent="0.15">
      <c r="B137" s="1" t="s">
        <v>102</v>
      </c>
      <c r="C137" s="12">
        <f t="shared" si="49"/>
        <v>3.74935880995127</v>
      </c>
      <c r="D137" s="2">
        <v>180.16</v>
      </c>
      <c r="E137" s="2">
        <f t="shared" si="50"/>
        <v>0.125</v>
      </c>
      <c r="F137" s="24">
        <v>9</v>
      </c>
    </row>
    <row r="138" spans="2:6" ht="19.5" customHeight="1" thickBot="1" x14ac:dyDescent="0.2">
      <c r="B138" s="1" t="s">
        <v>100</v>
      </c>
      <c r="C138" s="12">
        <f>E138*$C$9</f>
        <v>2.4995725399675131</v>
      </c>
      <c r="D138" s="16">
        <v>502.9957</v>
      </c>
      <c r="E138" s="2">
        <f t="shared" si="50"/>
        <v>8.3333333333333329E-2</v>
      </c>
      <c r="F138" s="37">
        <v>6</v>
      </c>
    </row>
    <row r="139" spans="2:6" ht="19.5" customHeight="1" thickBot="1" x14ac:dyDescent="0.2">
      <c r="B139" s="19" t="s">
        <v>103</v>
      </c>
      <c r="C139" s="20">
        <f>SUM(C135:C138)</f>
        <v>29.994870479610164</v>
      </c>
      <c r="D139" s="38">
        <f>SUM((D135*E135), (D136*E136), (D137*E137), (D138*E138))</f>
        <v>448.60185138888886</v>
      </c>
      <c r="E139" s="21">
        <f>SUM(E135:E138)</f>
        <v>1</v>
      </c>
      <c r="F139" s="21">
        <f>SUM(F135:F138)</f>
        <v>72</v>
      </c>
    </row>
    <row r="140" spans="2:6" ht="19.5" customHeight="1" x14ac:dyDescent="0.15">
      <c r="B140" s="15"/>
    </row>
    <row r="141" spans="2:6" ht="19.5" customHeight="1" thickBot="1" x14ac:dyDescent="0.2">
      <c r="B141" s="67" t="s">
        <v>140</v>
      </c>
      <c r="C141" s="18" t="s">
        <v>119</v>
      </c>
      <c r="D141" s="16"/>
    </row>
    <row r="142" spans="2:6" ht="19.5" customHeight="1" thickBot="1" x14ac:dyDescent="0.2">
      <c r="B142" s="19" t="s">
        <v>8</v>
      </c>
      <c r="C142" s="20" t="s">
        <v>48</v>
      </c>
      <c r="D142" s="2" t="s">
        <v>46</v>
      </c>
      <c r="E142" s="30" t="s">
        <v>89</v>
      </c>
      <c r="F142" s="35" t="s">
        <v>118</v>
      </c>
    </row>
    <row r="143" spans="2:6" ht="19.5" customHeight="1" x14ac:dyDescent="0.15">
      <c r="B143" s="1" t="s">
        <v>112</v>
      </c>
      <c r="C143" s="12">
        <f>$C$11*E143</f>
        <v>2.6923481777058926</v>
      </c>
      <c r="D143" s="29">
        <v>251.25</v>
      </c>
      <c r="E143" s="29">
        <f>F143/$F$150</f>
        <v>0.79226155055662451</v>
      </c>
      <c r="F143" s="36">
        <v>1824</v>
      </c>
    </row>
    <row r="144" spans="2:6" ht="19.5" customHeight="1" x14ac:dyDescent="0.15">
      <c r="B144" s="1" t="s">
        <v>116</v>
      </c>
      <c r="C144" s="12">
        <f t="shared" ref="C144:C149" si="51">$C$11*E144</f>
        <v>7.675554015389606E-2</v>
      </c>
      <c r="D144" s="1">
        <v>182.172</v>
      </c>
      <c r="E144" s="2">
        <f t="shared" ref="E144:E148" si="52">F144/$F$150</f>
        <v>2.258640385358798E-2</v>
      </c>
      <c r="F144" s="24">
        <v>52</v>
      </c>
    </row>
    <row r="145" spans="2:6" ht="19.5" customHeight="1" x14ac:dyDescent="0.15">
      <c r="B145" s="1" t="s">
        <v>113</v>
      </c>
      <c r="C145" s="12">
        <f t="shared" si="51"/>
        <v>0.19284829463666386</v>
      </c>
      <c r="D145" s="2">
        <v>229.3</v>
      </c>
      <c r="E145" s="2">
        <f t="shared" si="52"/>
        <v>5.6748339682139805E-2</v>
      </c>
      <c r="F145" s="24">
        <v>130.65</v>
      </c>
    </row>
    <row r="146" spans="2:6" ht="19.5" customHeight="1" x14ac:dyDescent="0.15">
      <c r="B146" s="1" t="s">
        <v>114</v>
      </c>
      <c r="C146" s="12">
        <f t="shared" si="51"/>
        <v>4.723417855624374E-4</v>
      </c>
      <c r="D146" s="2">
        <v>376.37</v>
      </c>
      <c r="E146" s="2">
        <f t="shared" si="52"/>
        <v>1.3899325448361836E-4</v>
      </c>
      <c r="F146" s="24">
        <v>0.32</v>
      </c>
    </row>
    <row r="147" spans="2:6" ht="19.5" customHeight="1" x14ac:dyDescent="0.15">
      <c r="B147" s="1" t="s">
        <v>117</v>
      </c>
      <c r="C147" s="12">
        <f t="shared" si="51"/>
        <v>2.2436234814215774E-2</v>
      </c>
      <c r="D147" s="2">
        <v>123.10939999999999</v>
      </c>
      <c r="E147" s="2">
        <f t="shared" si="52"/>
        <v>6.6021795879718714E-3</v>
      </c>
      <c r="F147" s="24">
        <v>15.2</v>
      </c>
    </row>
    <row r="148" spans="2:6" ht="19.5" customHeight="1" x14ac:dyDescent="0.15">
      <c r="B148" s="1" t="s">
        <v>1235</v>
      </c>
      <c r="C148" s="12">
        <f t="shared" si="51"/>
        <v>0.26583986118685926</v>
      </c>
      <c r="D148" s="2">
        <v>103.12</v>
      </c>
      <c r="E148" s="2">
        <f t="shared" si="52"/>
        <v>7.8227141039061449E-2</v>
      </c>
      <c r="F148" s="24">
        <v>180.1</v>
      </c>
    </row>
    <row r="149" spans="2:6" ht="19.5" customHeight="1" thickBot="1" x14ac:dyDescent="0.2">
      <c r="B149" s="1" t="s">
        <v>115</v>
      </c>
      <c r="C149" s="12">
        <f t="shared" si="51"/>
        <v>0.14760680798826167</v>
      </c>
      <c r="D149" s="2">
        <v>286.45159999999998</v>
      </c>
      <c r="E149" s="2">
        <f>F149/$F$150</f>
        <v>4.3435392026130733E-2</v>
      </c>
      <c r="F149" s="24">
        <v>100</v>
      </c>
    </row>
    <row r="150" spans="2:6" ht="19.5" customHeight="1" thickBot="1" x14ac:dyDescent="0.2">
      <c r="B150" s="19" t="s">
        <v>111</v>
      </c>
      <c r="C150" s="20">
        <f>SUM(C143:C149)</f>
        <v>3.3983072582713523</v>
      </c>
      <c r="D150" s="38"/>
      <c r="E150" s="21">
        <f>SUM(E143:E149)</f>
        <v>1</v>
      </c>
      <c r="F150" s="21">
        <f>SUM(F143:F149)</f>
        <v>2302.27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7F5B-323D-7047-AB32-3D5813BED523}">
  <dimension ref="A1:C12"/>
  <sheetViews>
    <sheetView workbookViewId="0">
      <selection activeCell="A35" sqref="A35"/>
    </sheetView>
  </sheetViews>
  <sheetFormatPr baseColWidth="10" defaultRowHeight="13" x14ac:dyDescent="0.15"/>
  <cols>
    <col min="1" max="1" width="48" customWidth="1"/>
    <col min="2" max="2" width="51.6640625" customWidth="1"/>
    <col min="3" max="3" width="21" customWidth="1"/>
  </cols>
  <sheetData>
    <row r="1" spans="1:3" ht="16" x14ac:dyDescent="0.15">
      <c r="A1" s="55" t="s">
        <v>1237</v>
      </c>
    </row>
    <row r="2" spans="1:3" ht="17" thickBot="1" x14ac:dyDescent="0.2">
      <c r="A2" s="56"/>
    </row>
    <row r="3" spans="1:3" ht="17" x14ac:dyDescent="0.15">
      <c r="A3" s="63" t="s">
        <v>8</v>
      </c>
      <c r="B3" s="57" t="s">
        <v>1238</v>
      </c>
      <c r="C3" s="65" t="s">
        <v>1240</v>
      </c>
    </row>
    <row r="4" spans="1:3" ht="18" thickBot="1" x14ac:dyDescent="0.2">
      <c r="A4" s="64"/>
      <c r="B4" s="58" t="s">
        <v>1239</v>
      </c>
      <c r="C4" s="66"/>
    </row>
    <row r="5" spans="1:3" ht="18" thickBot="1" x14ac:dyDescent="0.2">
      <c r="A5" s="59" t="s">
        <v>6</v>
      </c>
      <c r="B5" s="60">
        <v>45.02</v>
      </c>
      <c r="C5" s="60">
        <v>47.25</v>
      </c>
    </row>
    <row r="6" spans="1:3" ht="18" thickBot="1" x14ac:dyDescent="0.2">
      <c r="A6" s="59" t="s">
        <v>1241</v>
      </c>
      <c r="B6" s="60">
        <v>44.57</v>
      </c>
      <c r="C6" s="60">
        <v>46.78</v>
      </c>
    </row>
    <row r="7" spans="1:3" ht="18" thickBot="1" x14ac:dyDescent="0.2">
      <c r="A7" s="59" t="s">
        <v>1242</v>
      </c>
      <c r="B7" s="60">
        <v>41.14</v>
      </c>
      <c r="C7" s="60">
        <v>43.18</v>
      </c>
    </row>
    <row r="8" spans="1:3" ht="18" thickBot="1" x14ac:dyDescent="0.2">
      <c r="A8" s="59" t="s">
        <v>1243</v>
      </c>
      <c r="B8" s="60">
        <v>4.24</v>
      </c>
      <c r="C8" s="60">
        <v>4.45</v>
      </c>
    </row>
    <row r="9" spans="1:3" ht="18" thickBot="1" x14ac:dyDescent="0.2">
      <c r="A9" s="61" t="s">
        <v>1244</v>
      </c>
      <c r="B9" s="60">
        <v>4.88</v>
      </c>
      <c r="C9" s="60">
        <v>5.12</v>
      </c>
    </row>
    <row r="10" spans="1:3" ht="18" thickBot="1" x14ac:dyDescent="0.2">
      <c r="A10" s="61" t="s">
        <v>1245</v>
      </c>
      <c r="B10" s="60">
        <v>4.72</v>
      </c>
      <c r="C10" s="60"/>
    </row>
    <row r="11" spans="1:3" ht="18" thickBot="1" x14ac:dyDescent="0.2">
      <c r="A11" s="61" t="s">
        <v>9</v>
      </c>
      <c r="B11" s="60">
        <v>144.57</v>
      </c>
      <c r="C11" s="60">
        <v>146.78</v>
      </c>
    </row>
    <row r="12" spans="1:3" ht="16" x14ac:dyDescent="0.15">
      <c r="A12" s="62"/>
    </row>
  </sheetData>
  <mergeCells count="2">
    <mergeCell ref="A3:A4"/>
    <mergeCell ref="C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5"/>
  <sheetViews>
    <sheetView zoomScale="85" zoomScaleNormal="85" workbookViewId="0">
      <selection activeCell="B12" sqref="B12"/>
    </sheetView>
  </sheetViews>
  <sheetFormatPr baseColWidth="10" defaultColWidth="9" defaultRowHeight="18.75" customHeight="1" x14ac:dyDescent="0.15"/>
  <cols>
    <col min="1" max="1" width="9" style="1"/>
    <col min="2" max="2" width="38.5" style="1" bestFit="1" customWidth="1"/>
    <col min="3" max="3" width="8.5" style="2" bestFit="1" customWidth="1"/>
    <col min="4" max="4" width="7.33203125" style="2" bestFit="1" customWidth="1"/>
    <col min="5" max="5" width="34.1640625" style="1" bestFit="1" customWidth="1"/>
    <col min="6" max="16384" width="9" style="1"/>
  </cols>
  <sheetData>
    <row r="1" spans="2:5" ht="18.75" customHeight="1" x14ac:dyDescent="0.15">
      <c r="B1" s="15" t="s">
        <v>122</v>
      </c>
    </row>
    <row r="3" spans="2:5" ht="18.75" customHeight="1" x14ac:dyDescent="0.15">
      <c r="B3" s="3" t="s">
        <v>124</v>
      </c>
      <c r="C3" s="4"/>
      <c r="D3" s="5"/>
      <c r="E3" s="6" t="s">
        <v>125</v>
      </c>
    </row>
    <row r="4" spans="2:5" ht="18.75" customHeight="1" x14ac:dyDescent="0.15">
      <c r="B4" s="1" t="s">
        <v>0</v>
      </c>
      <c r="C4" s="2">
        <f>'calculated mmol per g DCW'!C$5</f>
        <v>27.686586304180562</v>
      </c>
      <c r="E4" s="1" t="s">
        <v>126</v>
      </c>
    </row>
    <row r="5" spans="2:5" ht="18.75" customHeight="1" x14ac:dyDescent="0.15">
      <c r="B5" s="1" t="s">
        <v>1</v>
      </c>
      <c r="C5" s="2">
        <f>'calculated mmol per g DCW'!C$6</f>
        <v>0.64119004873044372</v>
      </c>
      <c r="E5" s="1" t="s">
        <v>126</v>
      </c>
    </row>
    <row r="6" spans="2:5" ht="18.75" customHeight="1" x14ac:dyDescent="0.15">
      <c r="B6" s="1" t="s">
        <v>2</v>
      </c>
      <c r="C6" s="2">
        <f>'calculated mmol per g DCW'!C$7</f>
        <v>5.1295203898435497</v>
      </c>
      <c r="E6" s="1" t="s">
        <v>126</v>
      </c>
    </row>
    <row r="7" spans="2:5" ht="18.75" customHeight="1" x14ac:dyDescent="0.15">
      <c r="B7" s="1" t="s">
        <v>6</v>
      </c>
      <c r="C7" s="2">
        <f>$D$8+$D$9</f>
        <v>60.291100282123622</v>
      </c>
      <c r="E7" s="1" t="s">
        <v>126</v>
      </c>
    </row>
    <row r="8" spans="2:5" ht="18.75" customHeight="1" x14ac:dyDescent="0.15">
      <c r="B8" s="7" t="s">
        <v>123</v>
      </c>
      <c r="D8" s="2">
        <f>'calculated mmol per g DCW'!C$8</f>
        <v>30.296229802513466</v>
      </c>
      <c r="E8" s="1" t="s">
        <v>126</v>
      </c>
    </row>
    <row r="9" spans="2:5" ht="18.75" customHeight="1" x14ac:dyDescent="0.15">
      <c r="B9" s="7" t="s">
        <v>106</v>
      </c>
      <c r="D9" s="2">
        <f>'calculated mmol per g DCW'!C$9</f>
        <v>29.99487047961016</v>
      </c>
      <c r="E9" s="1" t="s">
        <v>126</v>
      </c>
    </row>
    <row r="10" spans="2:5" ht="18.75" customHeight="1" x14ac:dyDescent="0.15">
      <c r="B10" s="1" t="s">
        <v>3</v>
      </c>
      <c r="C10" s="2">
        <f>'calculated mmol per g DCW'!C$10</f>
        <v>2.8532957168504747</v>
      </c>
      <c r="E10" s="1" t="s">
        <v>126</v>
      </c>
    </row>
    <row r="11" spans="2:5" ht="18.75" customHeight="1" x14ac:dyDescent="0.15">
      <c r="B11" s="7" t="s">
        <v>22</v>
      </c>
      <c r="D11" s="2">
        <f>'calculated mmol per g DCW'!C$61</f>
        <v>0.99046424517277176</v>
      </c>
      <c r="E11" s="1" t="s">
        <v>127</v>
      </c>
    </row>
    <row r="12" spans="2:5" ht="18.75" customHeight="1" x14ac:dyDescent="0.15">
      <c r="B12" s="7" t="s">
        <v>23</v>
      </c>
      <c r="D12" s="2">
        <f>'calculated mmol per g DCW'!C$62</f>
        <v>0.18605522090554613</v>
      </c>
      <c r="E12" s="1" t="s">
        <v>128</v>
      </c>
    </row>
    <row r="13" spans="2:5" ht="18.75" customHeight="1" x14ac:dyDescent="0.15">
      <c r="B13" s="7" t="s">
        <v>5</v>
      </c>
      <c r="D13" s="2">
        <f>'calculated mmol per g DCW'!C$63</f>
        <v>0.12217585717215683</v>
      </c>
      <c r="E13" s="1" t="s">
        <v>128</v>
      </c>
    </row>
    <row r="14" spans="2:5" ht="18.75" customHeight="1" x14ac:dyDescent="0.15">
      <c r="B14" s="7" t="s">
        <v>64</v>
      </c>
      <c r="D14" s="2">
        <f>'calculated mmol per g DCW'!C$64</f>
        <v>1.5180499999999999</v>
      </c>
      <c r="E14" s="1" t="s">
        <v>79</v>
      </c>
    </row>
    <row r="15" spans="2:5" ht="18.75" customHeight="1" x14ac:dyDescent="0.15">
      <c r="B15" s="7" t="s">
        <v>66</v>
      </c>
      <c r="D15" s="2">
        <f>'calculated mmol per g DCW'!C$65</f>
        <v>5.5503936E-3</v>
      </c>
      <c r="E15" s="1" t="s">
        <v>129</v>
      </c>
    </row>
    <row r="16" spans="2:5" ht="18.75" customHeight="1" x14ac:dyDescent="0.15">
      <c r="B16" s="7" t="s">
        <v>65</v>
      </c>
      <c r="D16" s="2">
        <f>'calculated mmol per g DCW'!C$66</f>
        <v>3.1E-2</v>
      </c>
      <c r="E16" s="1" t="s">
        <v>127</v>
      </c>
    </row>
    <row r="17" spans="2:5" ht="18.75" customHeight="1" x14ac:dyDescent="0.15">
      <c r="B17" s="1" t="s">
        <v>141</v>
      </c>
      <c r="C17" s="2">
        <f>'calculated mmol per g DCW'!C$11</f>
        <v>3.3983072582713518</v>
      </c>
      <c r="E17" s="1" t="s">
        <v>126</v>
      </c>
    </row>
    <row r="18" spans="2:5" ht="18.75" customHeight="1" x14ac:dyDescent="0.15">
      <c r="B18" s="7" t="s">
        <v>112</v>
      </c>
      <c r="D18" s="2">
        <f>'calculated mmol per g DCW'!C$143</f>
        <v>2.6923481777058926</v>
      </c>
      <c r="E18" s="1" t="s">
        <v>127</v>
      </c>
    </row>
    <row r="19" spans="2:5" ht="18.75" customHeight="1" x14ac:dyDescent="0.15">
      <c r="B19" s="7" t="s">
        <v>116</v>
      </c>
      <c r="D19" s="2">
        <f>'calculated mmol per g DCW'!C$144</f>
        <v>7.675554015389606E-2</v>
      </c>
      <c r="E19" s="1" t="s">
        <v>127</v>
      </c>
    </row>
    <row r="20" spans="2:5" ht="18.75" customHeight="1" x14ac:dyDescent="0.15">
      <c r="B20" s="7" t="s">
        <v>113</v>
      </c>
      <c r="D20" s="2">
        <f>'calculated mmol per g DCW'!C$145</f>
        <v>0.19284829463666386</v>
      </c>
      <c r="E20" s="1" t="s">
        <v>127</v>
      </c>
    </row>
    <row r="21" spans="2:5" ht="18.75" customHeight="1" x14ac:dyDescent="0.15">
      <c r="B21" s="7" t="s">
        <v>114</v>
      </c>
      <c r="D21" s="2">
        <f>'calculated mmol per g DCW'!C$146</f>
        <v>4.723417855624374E-4</v>
      </c>
      <c r="E21" s="1" t="s">
        <v>127</v>
      </c>
    </row>
    <row r="22" spans="2:5" ht="18.75" customHeight="1" x14ac:dyDescent="0.15">
      <c r="B22" s="7" t="s">
        <v>117</v>
      </c>
      <c r="D22" s="2">
        <f>'calculated mmol per g DCW'!C$147</f>
        <v>2.2436234814215774E-2</v>
      </c>
      <c r="E22" s="1" t="s">
        <v>127</v>
      </c>
    </row>
    <row r="23" spans="2:5" ht="18.75" customHeight="1" x14ac:dyDescent="0.15">
      <c r="B23" s="7" t="s">
        <v>120</v>
      </c>
      <c r="D23" s="2">
        <f>'calculated mmol per g DCW'!C$148</f>
        <v>0.26583986118685926</v>
      </c>
      <c r="E23" s="1" t="s">
        <v>130</v>
      </c>
    </row>
    <row r="24" spans="2:5" ht="18.75" customHeight="1" x14ac:dyDescent="0.15">
      <c r="B24" s="7" t="s">
        <v>115</v>
      </c>
      <c r="D24" s="2">
        <f>'calculated mmol per g DCW'!C$149</f>
        <v>0.14760680798826167</v>
      </c>
      <c r="E24" s="1" t="s">
        <v>127</v>
      </c>
    </row>
    <row r="25" spans="2:5" ht="18.75" customHeight="1" x14ac:dyDescent="0.15">
      <c r="B25" s="8" t="s">
        <v>9</v>
      </c>
      <c r="C25" s="9">
        <f>SUM(C4:C24)</f>
        <v>100</v>
      </c>
      <c r="D25" s="9"/>
      <c r="E25" s="10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03"/>
  <sheetViews>
    <sheetView topLeftCell="B1" zoomScale="85" zoomScaleNormal="85" workbookViewId="0">
      <selection activeCell="G34" sqref="G34"/>
    </sheetView>
  </sheetViews>
  <sheetFormatPr baseColWidth="10" defaultColWidth="9" defaultRowHeight="18.75" customHeight="1" x14ac:dyDescent="0.15"/>
  <cols>
    <col min="1" max="1" width="9" style="1"/>
    <col min="2" max="2" width="38.5" style="1" bestFit="1" customWidth="1"/>
    <col min="3" max="3" width="22.1640625" style="44" customWidth="1"/>
    <col min="4" max="4" width="3.5" style="2" customWidth="1"/>
    <col min="5" max="5" width="4" style="1" customWidth="1"/>
    <col min="6" max="6" width="12.83203125" style="1" bestFit="1" customWidth="1"/>
    <col min="7" max="8" width="9" style="1"/>
    <col min="9" max="9" width="15.83203125" style="1" bestFit="1" customWidth="1"/>
    <col min="10" max="10" width="9" style="1"/>
    <col min="11" max="11" width="26.33203125" style="1" bestFit="1" customWidth="1"/>
    <col min="12" max="16384" width="9" style="1"/>
  </cols>
  <sheetData>
    <row r="1" spans="2:11" ht="18.75" customHeight="1" x14ac:dyDescent="0.15">
      <c r="B1" s="15" t="s">
        <v>153</v>
      </c>
    </row>
    <row r="3" spans="2:11" ht="18.75" customHeight="1" thickBot="1" x14ac:dyDescent="0.2">
      <c r="B3" s="15" t="s">
        <v>154</v>
      </c>
      <c r="C3" s="14"/>
      <c r="D3" s="18"/>
      <c r="E3" s="16"/>
      <c r="F3" s="17"/>
    </row>
    <row r="4" spans="2:11" ht="18.75" customHeight="1" thickBot="1" x14ac:dyDescent="0.2">
      <c r="B4" s="19" t="s">
        <v>8</v>
      </c>
      <c r="C4" s="46" t="s">
        <v>142</v>
      </c>
      <c r="D4" s="20"/>
      <c r="E4" s="21"/>
      <c r="F4" s="19" t="s">
        <v>144</v>
      </c>
    </row>
    <row r="5" spans="2:11" ht="18.75" customHeight="1" x14ac:dyDescent="0.15">
      <c r="B5" s="25" t="s">
        <v>0</v>
      </c>
      <c r="C5" s="26">
        <f>VLOOKUP(B5,'calculated mmol per g DCW'!I:J,2,0)</f>
        <v>1</v>
      </c>
      <c r="D5" s="12"/>
      <c r="E5" s="2"/>
      <c r="F5" s="1">
        <v>-1</v>
      </c>
      <c r="I5" s="25"/>
    </row>
    <row r="6" spans="2:11" ht="18.75" customHeight="1" x14ac:dyDescent="0.15">
      <c r="B6" s="25" t="s">
        <v>1</v>
      </c>
      <c r="C6" s="26">
        <f>VLOOKUP(B6,'calculated mmol per g DCW'!I:J,2,0)</f>
        <v>1</v>
      </c>
      <c r="D6" s="12"/>
      <c r="E6" s="2"/>
      <c r="F6" s="1">
        <v>-1</v>
      </c>
      <c r="I6" s="25"/>
    </row>
    <row r="7" spans="2:11" ht="18.75" customHeight="1" x14ac:dyDescent="0.15">
      <c r="B7" s="25" t="s">
        <v>2</v>
      </c>
      <c r="C7" s="26">
        <f>VLOOKUP(B7,'calculated mmol per g DCW'!I:J,2,0)</f>
        <v>1</v>
      </c>
      <c r="D7" s="12"/>
      <c r="E7" s="2"/>
      <c r="F7" s="1">
        <v>-1</v>
      </c>
      <c r="I7" s="25"/>
    </row>
    <row r="8" spans="2:11" ht="18.75" customHeight="1" x14ac:dyDescent="0.15">
      <c r="B8" s="25" t="s">
        <v>6</v>
      </c>
      <c r="C8" s="26">
        <f>VLOOKUP(B8,'calculated mmol per g DCW'!I:J,2,0)</f>
        <v>1</v>
      </c>
      <c r="D8" s="12"/>
      <c r="E8" s="2"/>
      <c r="F8" s="1">
        <v>-1</v>
      </c>
      <c r="I8" s="25"/>
    </row>
    <row r="9" spans="2:11" ht="18.75" customHeight="1" x14ac:dyDescent="0.15">
      <c r="B9" s="25" t="s">
        <v>3</v>
      </c>
      <c r="C9" s="26">
        <f>VLOOKUP(B9,'calculated mmol per g DCW'!I:J,2,0)</f>
        <v>1</v>
      </c>
      <c r="D9" s="12"/>
      <c r="E9" s="2"/>
      <c r="F9" s="1">
        <v>-1</v>
      </c>
      <c r="I9" s="25"/>
    </row>
    <row r="10" spans="2:11" ht="18.75" customHeight="1" x14ac:dyDescent="0.15">
      <c r="B10" s="25" t="s">
        <v>141</v>
      </c>
      <c r="C10" s="26">
        <f>VLOOKUP(B10,'calculated mmol per g DCW'!I:J,2,0)</f>
        <v>1</v>
      </c>
      <c r="D10" s="12"/>
      <c r="E10" s="2"/>
      <c r="F10" s="1">
        <v>-1</v>
      </c>
      <c r="I10" s="25"/>
    </row>
    <row r="11" spans="2:11" ht="18.75" customHeight="1" x14ac:dyDescent="0.15">
      <c r="B11" s="25" t="s">
        <v>4</v>
      </c>
      <c r="C11" s="28">
        <f>VLOOKUP(B11,'calculated mmol per g DCW'!I:J,2,0)</f>
        <v>60</v>
      </c>
      <c r="D11" s="11"/>
      <c r="E11" s="2"/>
      <c r="F11" s="1">
        <v>-1</v>
      </c>
      <c r="I11" s="25"/>
    </row>
    <row r="12" spans="2:11" ht="18.75" customHeight="1" thickBot="1" x14ac:dyDescent="0.2">
      <c r="B12" s="25" t="s">
        <v>148</v>
      </c>
      <c r="C12" s="28">
        <f>VLOOKUP(B12,'calculated mmol per g DCW'!I:J,2,0)</f>
        <v>60</v>
      </c>
      <c r="D12" s="11"/>
      <c r="E12" s="2"/>
      <c r="F12" s="1">
        <v>-1</v>
      </c>
      <c r="I12" s="25"/>
    </row>
    <row r="13" spans="2:11" ht="18.75" customHeight="1" x14ac:dyDescent="0.15">
      <c r="B13" s="30" t="s">
        <v>143</v>
      </c>
      <c r="C13" s="31">
        <f>VLOOKUP(B13,'calculated mmol per g DCW'!I:J,2,0)</f>
        <v>1</v>
      </c>
      <c r="D13" s="32"/>
      <c r="E13" s="29"/>
      <c r="F13" s="30">
        <v>1</v>
      </c>
      <c r="I13" s="25"/>
      <c r="K13" s="25"/>
    </row>
    <row r="14" spans="2:11" ht="18.75" customHeight="1" x14ac:dyDescent="0.15">
      <c r="B14" s="25" t="s">
        <v>149</v>
      </c>
      <c r="C14" s="28">
        <f>VLOOKUP(B14,'calculated mmol per g DCW'!I:J,2,0)</f>
        <v>60</v>
      </c>
      <c r="D14" s="11"/>
      <c r="E14" s="2"/>
      <c r="F14" s="1">
        <v>1</v>
      </c>
      <c r="I14" s="25"/>
      <c r="K14" s="25"/>
    </row>
    <row r="15" spans="2:11" ht="18.75" customHeight="1" x14ac:dyDescent="0.15">
      <c r="B15" s="25" t="s">
        <v>150</v>
      </c>
      <c r="C15" s="28">
        <f>VLOOKUP(B15,'calculated mmol per g DCW'!I:J,2,0)</f>
        <v>60</v>
      </c>
      <c r="D15" s="11"/>
      <c r="E15" s="2"/>
      <c r="F15" s="1">
        <v>1</v>
      </c>
      <c r="I15" s="25"/>
      <c r="K15" s="25"/>
    </row>
    <row r="16" spans="2:11" ht="18.75" customHeight="1" thickBot="1" x14ac:dyDescent="0.2">
      <c r="B16" s="17" t="s">
        <v>151</v>
      </c>
      <c r="C16" s="33">
        <f>VLOOKUP(B16,'calculated mmol per g DCW'!I:J,2,0)</f>
        <v>60</v>
      </c>
      <c r="D16" s="34"/>
      <c r="E16" s="16"/>
      <c r="F16" s="17">
        <v>1</v>
      </c>
      <c r="I16" s="25"/>
      <c r="K16" s="25"/>
    </row>
    <row r="17" spans="2:9" ht="18.75" customHeight="1" x14ac:dyDescent="0.15">
      <c r="C17" s="14"/>
      <c r="D17" s="12"/>
      <c r="E17" s="2"/>
    </row>
    <row r="18" spans="2:9" ht="18.75" customHeight="1" thickBot="1" x14ac:dyDescent="0.2">
      <c r="B18" s="15" t="s">
        <v>155</v>
      </c>
      <c r="C18" s="14"/>
      <c r="D18" s="12"/>
      <c r="E18" s="2"/>
    </row>
    <row r="19" spans="2:9" ht="18.75" customHeight="1" thickBot="1" x14ac:dyDescent="0.2">
      <c r="B19" s="19" t="s">
        <v>8</v>
      </c>
      <c r="C19" s="23" t="s">
        <v>142</v>
      </c>
      <c r="D19" s="20"/>
      <c r="E19" s="21"/>
      <c r="F19" s="19" t="s">
        <v>144</v>
      </c>
    </row>
    <row r="20" spans="2:9" ht="18.75" customHeight="1" x14ac:dyDescent="0.15">
      <c r="B20" s="25" t="s">
        <v>26</v>
      </c>
      <c r="C20" s="45">
        <f>VLOOKUP(B20,'calculated mmol per g DCW'!I:J,2,0)</f>
        <v>0.21735418953894287</v>
      </c>
      <c r="D20" s="12"/>
      <c r="E20" s="2"/>
      <c r="F20" s="1">
        <v>-1</v>
      </c>
      <c r="I20" s="25"/>
    </row>
    <row r="21" spans="2:9" ht="18.75" customHeight="1" x14ac:dyDescent="0.15">
      <c r="B21" s="25" t="s">
        <v>27</v>
      </c>
      <c r="C21" s="14">
        <f>VLOOKUP(B21,'calculated mmol per g DCW'!I:J,2,0)</f>
        <v>0.14088583051768169</v>
      </c>
      <c r="D21" s="12"/>
      <c r="E21" s="2"/>
      <c r="F21" s="1">
        <v>-1</v>
      </c>
      <c r="I21" s="25"/>
    </row>
    <row r="22" spans="2:9" ht="18.75" customHeight="1" x14ac:dyDescent="0.15">
      <c r="B22" s="25" t="s">
        <v>28</v>
      </c>
      <c r="C22" s="14">
        <f>VLOOKUP(B22,'calculated mmol per g DCW'!I:J,2,0)</f>
        <v>7.3839074470386831E-2</v>
      </c>
      <c r="D22" s="12"/>
      <c r="E22" s="2"/>
      <c r="F22" s="1">
        <v>-1</v>
      </c>
      <c r="I22" s="25"/>
    </row>
    <row r="23" spans="2:9" ht="18.75" customHeight="1" x14ac:dyDescent="0.15">
      <c r="B23" s="25" t="s">
        <v>29</v>
      </c>
      <c r="C23" s="14">
        <f>VLOOKUP(B23,'calculated mmol per g DCW'!I:J,2,0)</f>
        <v>0.1268629795796854</v>
      </c>
      <c r="D23" s="12"/>
      <c r="E23" s="2"/>
      <c r="F23" s="1">
        <v>-1</v>
      </c>
      <c r="I23" s="25"/>
    </row>
    <row r="24" spans="2:9" ht="18.75" customHeight="1" x14ac:dyDescent="0.15">
      <c r="B24" s="25" t="s">
        <v>30</v>
      </c>
      <c r="C24" s="14">
        <f>VLOOKUP(B24,'calculated mmol per g DCW'!I:J,2,0)</f>
        <v>2.8483915967805019E-2</v>
      </c>
      <c r="D24" s="12"/>
      <c r="E24" s="2"/>
      <c r="F24" s="1">
        <v>-1</v>
      </c>
      <c r="I24" s="25"/>
    </row>
    <row r="25" spans="2:9" ht="18.75" customHeight="1" x14ac:dyDescent="0.15">
      <c r="B25" s="25" t="s">
        <v>31</v>
      </c>
      <c r="C25" s="14">
        <f>VLOOKUP(B25,'calculated mmol per g DCW'!I:J,2,0)</f>
        <v>0.12401458798290491</v>
      </c>
      <c r="D25" s="12"/>
      <c r="E25" s="2"/>
      <c r="F25" s="1">
        <v>-1</v>
      </c>
      <c r="I25" s="25"/>
    </row>
    <row r="26" spans="2:9" ht="18.75" customHeight="1" x14ac:dyDescent="0.15">
      <c r="B26" s="25" t="s">
        <v>32</v>
      </c>
      <c r="C26" s="14">
        <f>VLOOKUP(B26,'calculated mmol per g DCW'!I:J,2,0)</f>
        <v>8.7642818362476962E-2</v>
      </c>
      <c r="D26" s="12"/>
      <c r="E26" s="2"/>
      <c r="F26" s="1">
        <v>-1</v>
      </c>
      <c r="I26" s="25"/>
    </row>
    <row r="27" spans="2:9" ht="18.75" customHeight="1" x14ac:dyDescent="0.15">
      <c r="B27" s="25" t="s">
        <v>45</v>
      </c>
      <c r="C27" s="14">
        <f>VLOOKUP(B27,'calculated mmol per g DCW'!I:J,2,0)</f>
        <v>0.15359403918024089</v>
      </c>
      <c r="D27" s="12"/>
      <c r="E27" s="2"/>
      <c r="F27" s="1">
        <v>-1</v>
      </c>
      <c r="I27" s="25"/>
    </row>
    <row r="28" spans="2:9" ht="18.75" customHeight="1" x14ac:dyDescent="0.15">
      <c r="B28" s="25" t="s">
        <v>33</v>
      </c>
      <c r="C28" s="14">
        <f>VLOOKUP(B28,'calculated mmol per g DCW'!I:J,2,0)</f>
        <v>5.4557654430641908E-2</v>
      </c>
      <c r="D28" s="12"/>
      <c r="E28" s="2"/>
      <c r="F28" s="1">
        <v>-1</v>
      </c>
      <c r="I28" s="25"/>
    </row>
    <row r="29" spans="2:9" ht="18.75" customHeight="1" x14ac:dyDescent="0.15">
      <c r="B29" s="25" t="s">
        <v>34</v>
      </c>
      <c r="C29" s="14">
        <f>VLOOKUP(B29,'calculated mmol per g DCW'!I:J,2,0)</f>
        <v>9.7721742474161807E-2</v>
      </c>
      <c r="D29" s="12"/>
      <c r="E29" s="2"/>
      <c r="F29" s="1">
        <v>-1</v>
      </c>
      <c r="I29" s="25"/>
    </row>
    <row r="30" spans="2:9" ht="18.75" customHeight="1" x14ac:dyDescent="0.15">
      <c r="B30" s="25" t="s">
        <v>35</v>
      </c>
      <c r="C30" s="14">
        <f>VLOOKUP(B30,'calculated mmol per g DCW'!I:J,2,0)</f>
        <v>0.1974154483614794</v>
      </c>
      <c r="D30" s="12"/>
      <c r="E30" s="2"/>
      <c r="F30" s="1">
        <v>-1</v>
      </c>
      <c r="I30" s="25"/>
    </row>
    <row r="31" spans="2:9" ht="18.75" customHeight="1" x14ac:dyDescent="0.15">
      <c r="B31" s="25" t="s">
        <v>36</v>
      </c>
      <c r="C31" s="14">
        <f>VLOOKUP(B31,'calculated mmol per g DCW'!I:J,2,0)</f>
        <v>9.7721742474161821E-2</v>
      </c>
      <c r="D31" s="12"/>
      <c r="E31" s="2"/>
      <c r="F31" s="1">
        <v>-1</v>
      </c>
      <c r="I31" s="25"/>
    </row>
    <row r="32" spans="2:9" ht="18.75" customHeight="1" x14ac:dyDescent="0.15">
      <c r="B32" s="25" t="s">
        <v>37</v>
      </c>
      <c r="C32" s="14">
        <f>VLOOKUP(B32,'calculated mmol per g DCW'!I:J,2,0)</f>
        <v>4.8641764191174712E-2</v>
      </c>
      <c r="D32" s="12"/>
      <c r="E32" s="2"/>
      <c r="F32" s="1">
        <v>-1</v>
      </c>
      <c r="I32" s="25"/>
    </row>
    <row r="33" spans="2:9" ht="18.75" customHeight="1" x14ac:dyDescent="0.15">
      <c r="B33" s="25" t="s">
        <v>38</v>
      </c>
      <c r="C33" s="14">
        <f>VLOOKUP(B33,'calculated mmol per g DCW'!I:J,2,0)</f>
        <v>7.9316750618041651E-2</v>
      </c>
      <c r="D33" s="12"/>
      <c r="E33" s="2"/>
      <c r="F33" s="1">
        <v>-1</v>
      </c>
      <c r="I33" s="25"/>
    </row>
    <row r="34" spans="2:9" ht="18.75" customHeight="1" x14ac:dyDescent="0.15">
      <c r="B34" s="25" t="s">
        <v>39</v>
      </c>
      <c r="C34" s="14">
        <f>VLOOKUP(B34,'calculated mmol per g DCW'!I:J,2,0)</f>
        <v>0.13365529800277737</v>
      </c>
      <c r="D34" s="12"/>
      <c r="E34" s="2"/>
      <c r="F34" s="1">
        <v>-1</v>
      </c>
      <c r="I34" s="25"/>
    </row>
    <row r="35" spans="2:9" ht="18.75" customHeight="1" x14ac:dyDescent="0.15">
      <c r="B35" s="25" t="s">
        <v>40</v>
      </c>
      <c r="C35" s="14">
        <f>VLOOKUP(B35,'calculated mmol per g DCW'!I:J,2,0)</f>
        <v>0.17221813808226724</v>
      </c>
      <c r="D35" s="12"/>
      <c r="E35" s="2"/>
      <c r="F35" s="1">
        <v>-1</v>
      </c>
      <c r="I35" s="25"/>
    </row>
    <row r="36" spans="2:9" ht="18.75" customHeight="1" x14ac:dyDescent="0.15">
      <c r="B36" s="25" t="s">
        <v>41</v>
      </c>
      <c r="C36" s="14">
        <f>VLOOKUP(B36,'calculated mmol per g DCW'!I:J,2,0)</f>
        <v>0.12993047822237208</v>
      </c>
      <c r="D36" s="12"/>
      <c r="E36" s="2"/>
      <c r="F36" s="1">
        <v>-1</v>
      </c>
      <c r="I36" s="25"/>
    </row>
    <row r="37" spans="2:9" ht="18.75" customHeight="1" x14ac:dyDescent="0.15">
      <c r="B37" s="25" t="s">
        <v>42</v>
      </c>
      <c r="C37" s="14">
        <f>VLOOKUP(B37,'calculated mmol per g DCW'!I:J,2,0)</f>
        <v>3.1989628702304089E-2</v>
      </c>
      <c r="D37" s="12"/>
      <c r="E37" s="2"/>
      <c r="F37" s="1">
        <v>-1</v>
      </c>
      <c r="I37" s="25"/>
    </row>
    <row r="38" spans="2:9" ht="18.75" customHeight="1" x14ac:dyDescent="0.15">
      <c r="B38" s="25" t="s">
        <v>43</v>
      </c>
      <c r="C38" s="14">
        <f>VLOOKUP(B38,'calculated mmol per g DCW'!I:J,2,0)</f>
        <v>5.7844260119234797E-2</v>
      </c>
      <c r="D38" s="12"/>
      <c r="E38" s="2"/>
      <c r="F38" s="1">
        <v>-1</v>
      </c>
      <c r="I38" s="25"/>
    </row>
    <row r="39" spans="2:9" ht="18.75" customHeight="1" thickBot="1" x14ac:dyDescent="0.2">
      <c r="B39" s="25" t="s">
        <v>44</v>
      </c>
      <c r="C39" s="14">
        <f>VLOOKUP(B39,'calculated mmol per g DCW'!I:J,2,0)</f>
        <v>0.13759922482908882</v>
      </c>
      <c r="D39" s="12"/>
      <c r="E39" s="2"/>
      <c r="F39" s="1">
        <v>-1</v>
      </c>
      <c r="I39" s="25"/>
    </row>
    <row r="40" spans="2:9" ht="18.75" customHeight="1" thickBot="1" x14ac:dyDescent="0.2">
      <c r="B40" s="19" t="s">
        <v>0</v>
      </c>
      <c r="C40" s="23">
        <f>VLOOKUP(B40,'calculated mmol per g DCW'!I:J,2,0)</f>
        <v>1</v>
      </c>
      <c r="D40" s="20"/>
      <c r="E40" s="21"/>
      <c r="F40" s="19">
        <v>1</v>
      </c>
    </row>
    <row r="41" spans="2:9" ht="18.75" customHeight="1" x14ac:dyDescent="0.15">
      <c r="C41" s="14"/>
      <c r="D41" s="12"/>
      <c r="E41" s="2"/>
    </row>
    <row r="42" spans="2:9" ht="18.75" customHeight="1" thickBot="1" x14ac:dyDescent="0.2">
      <c r="B42" s="15" t="s">
        <v>157</v>
      </c>
      <c r="C42" s="14"/>
      <c r="D42" s="12"/>
      <c r="E42" s="2"/>
    </row>
    <row r="43" spans="2:9" ht="18.75" customHeight="1" thickBot="1" x14ac:dyDescent="0.2">
      <c r="B43" s="19" t="s">
        <v>8</v>
      </c>
      <c r="C43" s="23" t="s">
        <v>142</v>
      </c>
      <c r="D43" s="20"/>
      <c r="E43" s="21"/>
      <c r="F43" s="19" t="s">
        <v>144</v>
      </c>
    </row>
    <row r="44" spans="2:9" ht="18.75" customHeight="1" x14ac:dyDescent="0.15">
      <c r="B44" s="25" t="s">
        <v>53</v>
      </c>
      <c r="C44" s="14">
        <f>VLOOKUP(B44,'calculated mmol per g DCW'!I:J,2,0)</f>
        <v>3.5198919138631508E-3</v>
      </c>
      <c r="D44" s="12"/>
      <c r="E44" s="2"/>
      <c r="F44" s="1">
        <v>-1</v>
      </c>
    </row>
    <row r="45" spans="2:9" ht="18.75" customHeight="1" x14ac:dyDescent="0.15">
      <c r="B45" s="25" t="s">
        <v>54</v>
      </c>
      <c r="C45" s="14">
        <f>VLOOKUP(B45,'calculated mmol per g DCW'!I:J,2,0)</f>
        <v>3.5198919138631516E-3</v>
      </c>
      <c r="D45" s="12"/>
      <c r="E45" s="2"/>
      <c r="F45" s="1">
        <v>-1</v>
      </c>
    </row>
    <row r="46" spans="2:9" ht="18.75" customHeight="1" x14ac:dyDescent="0.15">
      <c r="B46" s="25" t="s">
        <v>55</v>
      </c>
      <c r="C46" s="14">
        <f>VLOOKUP(B46,'calculated mmol per g DCW'!I:J,2,0)</f>
        <v>3.1214135839918509E-3</v>
      </c>
      <c r="D46" s="12"/>
      <c r="E46" s="2"/>
      <c r="F46" s="1">
        <v>-1</v>
      </c>
    </row>
    <row r="47" spans="2:9" ht="18.75" customHeight="1" thickBot="1" x14ac:dyDescent="0.2">
      <c r="B47" s="25" t="s">
        <v>56</v>
      </c>
      <c r="C47" s="47">
        <f>VLOOKUP(B47,'calculated mmol per g DCW'!I:J,2,0)</f>
        <v>3.1214135839918505E-3</v>
      </c>
      <c r="D47" s="12"/>
      <c r="E47" s="2"/>
      <c r="F47" s="1">
        <v>-1</v>
      </c>
    </row>
    <row r="48" spans="2:9" ht="18.75" customHeight="1" thickBot="1" x14ac:dyDescent="0.2">
      <c r="B48" s="19" t="s">
        <v>1</v>
      </c>
      <c r="C48" s="23">
        <f>VLOOKUP(B48,'calculated mmol per g DCW'!I:J,2,0)</f>
        <v>1</v>
      </c>
      <c r="D48" s="20"/>
      <c r="E48" s="21"/>
      <c r="F48" s="19">
        <v>1</v>
      </c>
    </row>
    <row r="49" spans="2:6" ht="18.75" customHeight="1" x14ac:dyDescent="0.15">
      <c r="C49" s="14"/>
      <c r="D49" s="12"/>
      <c r="E49" s="2"/>
    </row>
    <row r="50" spans="2:6" ht="18.75" customHeight="1" thickBot="1" x14ac:dyDescent="0.2">
      <c r="B50" s="15" t="s">
        <v>156</v>
      </c>
      <c r="C50" s="14"/>
      <c r="D50" s="12"/>
      <c r="E50" s="2"/>
    </row>
    <row r="51" spans="2:6" ht="18.75" customHeight="1" thickBot="1" x14ac:dyDescent="0.2">
      <c r="B51" s="19" t="s">
        <v>8</v>
      </c>
      <c r="C51" s="23" t="s">
        <v>142</v>
      </c>
      <c r="D51" s="20"/>
      <c r="E51" s="21"/>
      <c r="F51" s="19" t="s">
        <v>144</v>
      </c>
    </row>
    <row r="52" spans="2:6" ht="18.75" customHeight="1" x14ac:dyDescent="0.15">
      <c r="B52" s="25" t="s">
        <v>58</v>
      </c>
      <c r="C52" s="14">
        <f>VLOOKUP(B52,'calculated mmol per g DCW'!I:J,2,0)</f>
        <v>2.5372650189817419E-2</v>
      </c>
      <c r="D52" s="12"/>
      <c r="E52" s="2"/>
      <c r="F52" s="1">
        <v>-1</v>
      </c>
    </row>
    <row r="53" spans="2:6" ht="18.75" customHeight="1" x14ac:dyDescent="0.15">
      <c r="B53" s="25" t="s">
        <v>57</v>
      </c>
      <c r="C53" s="14">
        <f>VLOOKUP(B53,'calculated mmol per g DCW'!I:J,2,0)</f>
        <v>2.5372650189817415E-2</v>
      </c>
      <c r="D53" s="12"/>
      <c r="E53" s="2"/>
      <c r="F53" s="1">
        <v>-1</v>
      </c>
    </row>
    <row r="54" spans="2:6" ht="18.75" customHeight="1" x14ac:dyDescent="0.15">
      <c r="B54" s="25" t="s">
        <v>60</v>
      </c>
      <c r="C54" s="14">
        <f>VLOOKUP(B54,'calculated mmol per g DCW'!I:J,2,0)</f>
        <v>2.6408268564912005E-2</v>
      </c>
      <c r="D54" s="12"/>
      <c r="E54" s="2"/>
      <c r="F54" s="1">
        <v>-1</v>
      </c>
    </row>
    <row r="55" spans="2:6" ht="18.75" customHeight="1" thickBot="1" x14ac:dyDescent="0.2">
      <c r="B55" s="25" t="s">
        <v>59</v>
      </c>
      <c r="C55" s="47">
        <f>VLOOKUP(B55,'calculated mmol per g DCW'!I:J,2,0)</f>
        <v>2.6408268564912005E-2</v>
      </c>
      <c r="D55" s="12"/>
      <c r="E55" s="2"/>
      <c r="F55" s="1">
        <v>-1</v>
      </c>
    </row>
    <row r="56" spans="2:6" ht="18.75" customHeight="1" thickBot="1" x14ac:dyDescent="0.2">
      <c r="B56" s="19" t="s">
        <v>2</v>
      </c>
      <c r="C56" s="23">
        <f>VLOOKUP(B56,'calculated mmol per g DCW'!I:J,2,0)</f>
        <v>1</v>
      </c>
      <c r="D56" s="20"/>
      <c r="E56" s="21"/>
      <c r="F56" s="19">
        <v>1</v>
      </c>
    </row>
    <row r="57" spans="2:6" ht="18.75" customHeight="1" x14ac:dyDescent="0.15">
      <c r="C57" s="14"/>
      <c r="D57" s="12"/>
      <c r="E57" s="2"/>
    </row>
    <row r="58" spans="2:6" ht="18.75" customHeight="1" x14ac:dyDescent="0.15">
      <c r="C58" s="14"/>
      <c r="D58" s="12"/>
      <c r="E58" s="2"/>
    </row>
    <row r="59" spans="2:6" ht="18.75" customHeight="1" thickBot="1" x14ac:dyDescent="0.2">
      <c r="B59" s="15" t="s">
        <v>158</v>
      </c>
      <c r="C59" s="14"/>
      <c r="D59" s="12"/>
      <c r="E59" s="2"/>
    </row>
    <row r="60" spans="2:6" ht="18.75" customHeight="1" thickBot="1" x14ac:dyDescent="0.2">
      <c r="B60" s="19" t="s">
        <v>8</v>
      </c>
      <c r="C60" s="23" t="s">
        <v>142</v>
      </c>
      <c r="D60" s="20"/>
      <c r="E60" s="21"/>
      <c r="F60" s="19" t="s">
        <v>144</v>
      </c>
    </row>
    <row r="61" spans="2:6" ht="18.75" customHeight="1" x14ac:dyDescent="0.15">
      <c r="B61" s="25" t="s">
        <v>11</v>
      </c>
      <c r="C61" s="14">
        <f>VLOOKUP(B61,'calculated mmol per g DCW'!I:J,2,0)</f>
        <v>1.577476038338658E-4</v>
      </c>
      <c r="D61" s="12"/>
      <c r="E61" s="2"/>
      <c r="F61" s="1">
        <v>-1</v>
      </c>
    </row>
    <row r="62" spans="2:6" ht="18.75" customHeight="1" x14ac:dyDescent="0.15">
      <c r="B62" s="25" t="s">
        <v>12</v>
      </c>
      <c r="C62" s="14">
        <f>VLOOKUP(B62,'calculated mmol per g DCW'!I:J,2,0)</f>
        <v>1.593834836675716E-4</v>
      </c>
      <c r="D62" s="12"/>
      <c r="E62" s="2"/>
      <c r="F62" s="1">
        <v>-1</v>
      </c>
    </row>
    <row r="63" spans="2:6" ht="18.75" customHeight="1" x14ac:dyDescent="0.15">
      <c r="B63" s="25" t="s">
        <v>13</v>
      </c>
      <c r="C63" s="14">
        <f>VLOOKUP(B63,'calculated mmol per g DCW'!I:J,2,0)</f>
        <v>5.5116079992574183E-4</v>
      </c>
      <c r="D63" s="12"/>
      <c r="E63" s="2"/>
      <c r="F63" s="1">
        <v>-1</v>
      </c>
    </row>
    <row r="64" spans="2:6" ht="18.75" customHeight="1" x14ac:dyDescent="0.15">
      <c r="B64" s="42" t="s">
        <v>14</v>
      </c>
      <c r="C64" s="14">
        <f>VLOOKUP(B64,'calculated mmol per g DCW'!I:J,2,0)</f>
        <v>2.7424276429435096E-2</v>
      </c>
      <c r="D64" s="12"/>
      <c r="E64" s="2"/>
      <c r="F64" s="1">
        <v>-1</v>
      </c>
    </row>
    <row r="65" spans="2:6" ht="18.75" customHeight="1" x14ac:dyDescent="0.15">
      <c r="B65" s="42" t="s">
        <v>15</v>
      </c>
      <c r="C65" s="14">
        <f>VLOOKUP(B65,'calculated mmol per g DCW'!I:J,2,0)</f>
        <v>2.0127391178812282E-3</v>
      </c>
      <c r="D65" s="12"/>
      <c r="E65" s="2"/>
      <c r="F65" s="1">
        <v>-1</v>
      </c>
    </row>
    <row r="66" spans="2:6" ht="18.75" customHeight="1" x14ac:dyDescent="0.15">
      <c r="B66" s="42" t="s">
        <v>17</v>
      </c>
      <c r="C66" s="14">
        <f>VLOOKUP(B66,'calculated mmol per g DCW'!I:J,2,0)</f>
        <v>1.5675273768044978E-2</v>
      </c>
      <c r="D66" s="12"/>
      <c r="E66" s="2"/>
      <c r="F66" s="1">
        <v>-1</v>
      </c>
    </row>
    <row r="67" spans="2:6" ht="18.75" customHeight="1" x14ac:dyDescent="0.15">
      <c r="B67" s="42" t="s">
        <v>16</v>
      </c>
      <c r="C67" s="14">
        <f>VLOOKUP(B67,'calculated mmol per g DCW'!I:J,2,0)</f>
        <v>3.1606333562271591E-2</v>
      </c>
      <c r="D67" s="12"/>
      <c r="E67" s="2"/>
      <c r="F67" s="1">
        <v>-1</v>
      </c>
    </row>
    <row r="68" spans="2:6" ht="18.75" customHeight="1" x14ac:dyDescent="0.15">
      <c r="B68" s="42" t="s">
        <v>10</v>
      </c>
      <c r="C68" s="14">
        <f>VLOOKUP(B68,'calculated mmol per g DCW'!I:J,2,0)</f>
        <v>3.0277321302816341E-2</v>
      </c>
      <c r="D68" s="12"/>
      <c r="E68" s="2"/>
      <c r="F68" s="1">
        <v>-1</v>
      </c>
    </row>
    <row r="69" spans="2:6" ht="18.75" customHeight="1" x14ac:dyDescent="0.15">
      <c r="B69" s="25" t="s">
        <v>18</v>
      </c>
      <c r="C69" s="14">
        <f>VLOOKUP(B69,'calculated mmol per g DCW'!I:J,2,0)</f>
        <v>4.5754915606021111E-4</v>
      </c>
      <c r="D69" s="12"/>
      <c r="E69" s="2"/>
      <c r="F69" s="1">
        <v>-1</v>
      </c>
    </row>
    <row r="70" spans="2:6" ht="18.75" customHeight="1" x14ac:dyDescent="0.15">
      <c r="B70" s="25" t="s">
        <v>19</v>
      </c>
      <c r="C70" s="14">
        <f>VLOOKUP(B70,'calculated mmol per g DCW'!I:J,2,0)</f>
        <v>8.4975320181542716E-5</v>
      </c>
      <c r="D70" s="12"/>
      <c r="E70" s="2"/>
      <c r="F70" s="1">
        <v>-1</v>
      </c>
    </row>
    <row r="71" spans="2:6" ht="18.75" customHeight="1" x14ac:dyDescent="0.15">
      <c r="B71" s="25" t="s">
        <v>21</v>
      </c>
      <c r="C71" s="14">
        <f>VLOOKUP(B71,'calculated mmol per g DCW'!I:J,2,0)</f>
        <v>2.1218431114683031E-4</v>
      </c>
      <c r="D71" s="12"/>
      <c r="E71" s="2"/>
      <c r="F71" s="1">
        <v>-1</v>
      </c>
    </row>
    <row r="72" spans="2:6" ht="18.75" customHeight="1" x14ac:dyDescent="0.15">
      <c r="B72" s="25" t="s">
        <v>20</v>
      </c>
      <c r="C72" s="14">
        <f>VLOOKUP(B72,'calculated mmol per g DCW'!I:J,2,0)</f>
        <v>2.5988118167267994E-4</v>
      </c>
      <c r="D72" s="12"/>
      <c r="E72" s="2"/>
      <c r="F72" s="1">
        <v>-1</v>
      </c>
    </row>
    <row r="73" spans="2:6" ht="18.75" customHeight="1" x14ac:dyDescent="0.15">
      <c r="B73" s="25" t="s">
        <v>84</v>
      </c>
      <c r="C73" s="14">
        <f>VLOOKUP(B73,'calculated mmol per g DCW'!I:J,2,0)</f>
        <v>3.1999999999999999E-5</v>
      </c>
      <c r="D73" s="12"/>
      <c r="E73" s="2"/>
      <c r="F73" s="1">
        <v>-1</v>
      </c>
    </row>
    <row r="74" spans="2:6" ht="18.75" customHeight="1" x14ac:dyDescent="0.15">
      <c r="B74" s="25" t="s">
        <v>85</v>
      </c>
      <c r="C74" s="14">
        <f>VLOOKUP(B74,'calculated mmol per g DCW'!I:J,2,0)</f>
        <v>1.5999999999999999E-5</v>
      </c>
      <c r="D74" s="12"/>
      <c r="E74" s="2"/>
      <c r="F74" s="1">
        <v>-1</v>
      </c>
    </row>
    <row r="75" spans="2:6" ht="18.75" customHeight="1" x14ac:dyDescent="0.15">
      <c r="B75" s="25" t="s">
        <v>86</v>
      </c>
      <c r="C75" s="14">
        <f>VLOOKUP(B75,'calculated mmol per g DCW'!I:J,2,0)</f>
        <v>8.0000000000000013E-6</v>
      </c>
      <c r="D75" s="12"/>
      <c r="E75" s="2"/>
      <c r="F75" s="1">
        <v>-1</v>
      </c>
    </row>
    <row r="76" spans="2:6" ht="18.75" customHeight="1" x14ac:dyDescent="0.15">
      <c r="B76" s="25" t="s">
        <v>87</v>
      </c>
      <c r="C76" s="14">
        <f>VLOOKUP(B76,'calculated mmol per g DCW'!I:J,2,0)</f>
        <v>3.1999999999999999E-5</v>
      </c>
      <c r="D76" s="12"/>
      <c r="E76" s="2"/>
      <c r="F76" s="1">
        <v>-1</v>
      </c>
    </row>
    <row r="77" spans="2:6" ht="18.75" customHeight="1" x14ac:dyDescent="0.15">
      <c r="B77" s="25" t="s">
        <v>88</v>
      </c>
      <c r="C77" s="14">
        <f>VLOOKUP(B77,'calculated mmol per g DCW'!I:J,2,0)</f>
        <v>3.2000000000000005E-5</v>
      </c>
      <c r="D77" s="12"/>
      <c r="E77" s="2"/>
      <c r="F77" s="1">
        <v>-1</v>
      </c>
    </row>
    <row r="78" spans="2:6" ht="18.75" customHeight="1" x14ac:dyDescent="0.15">
      <c r="B78" s="25" t="s">
        <v>65</v>
      </c>
      <c r="C78" s="14">
        <f>VLOOKUP(B78,'calculated mmol per g DCW'!I:J,2,0)</f>
        <v>7.8154544308584397E-4</v>
      </c>
      <c r="D78" s="12"/>
      <c r="E78" s="2"/>
      <c r="F78" s="1">
        <v>-1</v>
      </c>
    </row>
    <row r="79" spans="2:6" ht="18.75" customHeight="1" x14ac:dyDescent="0.15">
      <c r="B79" s="42" t="s">
        <v>146</v>
      </c>
      <c r="C79" s="14">
        <v>5.253451088564124E-2</v>
      </c>
      <c r="D79" s="12"/>
      <c r="E79" s="2"/>
      <c r="F79" s="1">
        <v>-1</v>
      </c>
    </row>
    <row r="80" spans="2:6" ht="18.75" customHeight="1" x14ac:dyDescent="0.15">
      <c r="B80" s="42" t="s">
        <v>145</v>
      </c>
      <c r="C80" s="14">
        <v>1.0857132255625665E-2</v>
      </c>
      <c r="D80" s="12"/>
      <c r="E80" s="2"/>
      <c r="F80" s="1">
        <v>-1</v>
      </c>
    </row>
    <row r="81" spans="2:6" ht="18.75" customHeight="1" thickBot="1" x14ac:dyDescent="0.2">
      <c r="B81" s="42" t="s">
        <v>147</v>
      </c>
      <c r="C81" s="47">
        <v>7.5713649547875014E-3</v>
      </c>
      <c r="D81" s="12"/>
      <c r="E81" s="2"/>
      <c r="F81" s="1">
        <v>-1</v>
      </c>
    </row>
    <row r="82" spans="2:6" ht="18.75" customHeight="1" thickBot="1" x14ac:dyDescent="0.2">
      <c r="B82" s="19" t="s">
        <v>3</v>
      </c>
      <c r="C82" s="23">
        <f>VLOOKUP(B82,'calculated mmol per g DCW'!I:J,2,0)</f>
        <v>1</v>
      </c>
      <c r="D82" s="20"/>
      <c r="E82" s="21"/>
      <c r="F82" s="19">
        <v>1</v>
      </c>
    </row>
    <row r="83" spans="2:6" ht="18.75" customHeight="1" x14ac:dyDescent="0.15">
      <c r="C83" s="14"/>
      <c r="D83" s="12"/>
      <c r="E83" s="2"/>
    </row>
    <row r="84" spans="2:6" ht="18.75" customHeight="1" thickBot="1" x14ac:dyDescent="0.2">
      <c r="B84" s="15" t="s">
        <v>159</v>
      </c>
      <c r="C84" s="14"/>
      <c r="D84" s="12"/>
      <c r="E84" s="2"/>
    </row>
    <row r="85" spans="2:6" ht="18.75" customHeight="1" thickBot="1" x14ac:dyDescent="0.2">
      <c r="B85" s="19" t="s">
        <v>8</v>
      </c>
      <c r="C85" s="23" t="s">
        <v>142</v>
      </c>
      <c r="D85" s="20"/>
      <c r="E85" s="21"/>
      <c r="F85" s="19" t="s">
        <v>144</v>
      </c>
    </row>
    <row r="86" spans="2:6" ht="18.75" customHeight="1" x14ac:dyDescent="0.15">
      <c r="B86" s="25" t="s">
        <v>98</v>
      </c>
      <c r="C86" s="14">
        <f>VLOOKUP(B86,'calculated mmol per g DCW'!I:J,2,0)</f>
        <v>0.60059372613707662</v>
      </c>
      <c r="D86" s="12"/>
      <c r="E86" s="2"/>
      <c r="F86" s="1">
        <v>-1</v>
      </c>
    </row>
    <row r="87" spans="2:6" ht="18.75" customHeight="1" x14ac:dyDescent="0.15">
      <c r="B87" s="25" t="s">
        <v>99</v>
      </c>
      <c r="C87" s="14">
        <f>VLOOKUP(B87,'calculated mmol per g DCW'!I:J,2,0)</f>
        <v>0.39349811074405355</v>
      </c>
      <c r="D87" s="12"/>
      <c r="E87" s="2"/>
      <c r="F87" s="1">
        <v>-1</v>
      </c>
    </row>
    <row r="88" spans="2:6" ht="18.75" customHeight="1" x14ac:dyDescent="0.15">
      <c r="B88" s="25" t="s">
        <v>101</v>
      </c>
      <c r="C88" s="14">
        <f>VLOOKUP(B88,'calculated mmol per g DCW'!I:J,2,0)</f>
        <v>9.5871385752926017E-2</v>
      </c>
      <c r="D88" s="12"/>
      <c r="E88" s="2"/>
      <c r="F88" s="1">
        <v>-1</v>
      </c>
    </row>
    <row r="89" spans="2:6" ht="18.75" customHeight="1" x14ac:dyDescent="0.15">
      <c r="B89" s="25" t="s">
        <v>102</v>
      </c>
      <c r="C89" s="14">
        <f>VLOOKUP(B89,'calculated mmol per g DCW'!I:J,2,0)</f>
        <v>0.20811272257722416</v>
      </c>
      <c r="D89" s="12"/>
      <c r="E89" s="2"/>
      <c r="F89" s="1">
        <v>-1</v>
      </c>
    </row>
    <row r="90" spans="2:6" ht="18.75" customHeight="1" thickBot="1" x14ac:dyDescent="0.2">
      <c r="B90" s="25" t="s">
        <v>100</v>
      </c>
      <c r="C90" s="47">
        <f>VLOOKUP(B90,'calculated mmol per g DCW'!I:J,2,0)</f>
        <v>4.9693715870086225E-2</v>
      </c>
      <c r="D90" s="12"/>
      <c r="E90" s="2"/>
      <c r="F90" s="1">
        <v>-1</v>
      </c>
    </row>
    <row r="91" spans="2:6" ht="18.75" customHeight="1" thickBot="1" x14ac:dyDescent="0.2">
      <c r="B91" s="19" t="s">
        <v>6</v>
      </c>
      <c r="C91" s="23">
        <f>VLOOKUP(B91,'calculated mmol per g DCW'!I:J,2,0)</f>
        <v>1</v>
      </c>
      <c r="D91" s="20"/>
      <c r="E91" s="21"/>
      <c r="F91" s="19">
        <v>1</v>
      </c>
    </row>
    <row r="92" spans="2:6" ht="18.75" customHeight="1" x14ac:dyDescent="0.15">
      <c r="C92" s="14"/>
      <c r="D92" s="12"/>
      <c r="E92" s="2"/>
    </row>
    <row r="93" spans="2:6" ht="18.75" customHeight="1" thickBot="1" x14ac:dyDescent="0.2">
      <c r="B93" s="15" t="s">
        <v>160</v>
      </c>
      <c r="C93" s="14"/>
      <c r="D93" s="12"/>
      <c r="E93" s="2"/>
    </row>
    <row r="94" spans="2:6" ht="18.75" customHeight="1" thickBot="1" x14ac:dyDescent="0.2">
      <c r="B94" s="19" t="s">
        <v>8</v>
      </c>
      <c r="C94" s="23" t="s">
        <v>142</v>
      </c>
      <c r="D94" s="20"/>
      <c r="E94" s="21"/>
      <c r="F94" s="19" t="s">
        <v>144</v>
      </c>
    </row>
    <row r="95" spans="2:6" ht="18.75" customHeight="1" x14ac:dyDescent="0.15">
      <c r="B95" s="25" t="s">
        <v>112</v>
      </c>
      <c r="C95" s="14">
        <f>VLOOKUP(B95,'calculated mmol per g DCW'!I:J,2,0)</f>
        <v>0.10715813642610518</v>
      </c>
      <c r="D95" s="12"/>
      <c r="E95" s="2"/>
      <c r="F95" s="1">
        <v>-1</v>
      </c>
    </row>
    <row r="96" spans="2:6" ht="18.75" customHeight="1" x14ac:dyDescent="0.15">
      <c r="B96" s="25" t="s">
        <v>116</v>
      </c>
      <c r="C96" s="14">
        <f>VLOOKUP(B96,'calculated mmol per g DCW'!I:J,2,0)</f>
        <v>4.213355518625039E-3</v>
      </c>
      <c r="D96" s="12"/>
      <c r="E96" s="2"/>
      <c r="F96" s="1">
        <v>-1</v>
      </c>
    </row>
    <row r="97" spans="2:6" ht="18.75" customHeight="1" x14ac:dyDescent="0.15">
      <c r="B97" s="25" t="s">
        <v>113</v>
      </c>
      <c r="C97" s="14">
        <f>VLOOKUP(B97,'calculated mmol per g DCW'!I:J,2,0)</f>
        <v>8.4103050430293872E-3</v>
      </c>
      <c r="D97" s="12"/>
      <c r="E97" s="2"/>
      <c r="F97" s="1">
        <v>-1</v>
      </c>
    </row>
    <row r="98" spans="2:6" ht="18.75" customHeight="1" x14ac:dyDescent="0.15">
      <c r="B98" s="25" t="s">
        <v>114</v>
      </c>
      <c r="C98" s="14">
        <f>VLOOKUP(B98,'calculated mmol per g DCW'!I:J,2,0)</f>
        <v>1.2549931863922135E-5</v>
      </c>
      <c r="D98" s="12"/>
      <c r="E98" s="2"/>
      <c r="F98" s="1">
        <v>-1</v>
      </c>
    </row>
    <row r="99" spans="2:6" ht="18.75" customHeight="1" x14ac:dyDescent="0.15">
      <c r="B99" s="25" t="s">
        <v>117</v>
      </c>
      <c r="C99" s="14">
        <f>VLOOKUP(B99,'calculated mmol per g DCW'!I:J,2,0)</f>
        <v>1.8224631761844161E-3</v>
      </c>
      <c r="D99" s="12"/>
      <c r="E99" s="2"/>
      <c r="F99" s="1">
        <v>-1</v>
      </c>
    </row>
    <row r="100" spans="2:6" ht="18.75" customHeight="1" x14ac:dyDescent="0.15">
      <c r="B100" s="25" t="s">
        <v>120</v>
      </c>
      <c r="C100" s="14" t="e">
        <f>VLOOKUP(B100,'calculated mmol per g DCW'!I:J,2,0)</f>
        <v>#N/A</v>
      </c>
      <c r="D100" s="12"/>
      <c r="E100" s="2"/>
      <c r="F100" s="1">
        <v>-1</v>
      </c>
    </row>
    <row r="101" spans="2:6" ht="18.75" customHeight="1" thickBot="1" x14ac:dyDescent="0.2">
      <c r="B101" s="25" t="s">
        <v>115</v>
      </c>
      <c r="C101" s="47">
        <f>VLOOKUP(B101,'calculated mmol per g DCW'!I:J,2,0)</f>
        <v>5.1529406010740273E-3</v>
      </c>
      <c r="D101" s="12"/>
      <c r="E101" s="2"/>
      <c r="F101" s="1">
        <v>-1</v>
      </c>
    </row>
    <row r="102" spans="2:6" ht="18.75" customHeight="1" thickBot="1" x14ac:dyDescent="0.2">
      <c r="B102" s="19" t="s">
        <v>141</v>
      </c>
      <c r="C102" s="23">
        <f>VLOOKUP(B102,'calculated mmol per g DCW'!I:J,2,0)</f>
        <v>1</v>
      </c>
      <c r="D102" s="20"/>
      <c r="E102" s="21"/>
      <c r="F102" s="19">
        <v>1</v>
      </c>
    </row>
    <row r="103" spans="2:6" ht="18.75" customHeight="1" x14ac:dyDescent="0.15">
      <c r="C103" s="14"/>
      <c r="D103" s="12"/>
      <c r="E103" s="2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"/>
  <sheetViews>
    <sheetView zoomScale="85" zoomScaleNormal="85" workbookViewId="0">
      <selection activeCell="A3" sqref="A3"/>
    </sheetView>
  </sheetViews>
  <sheetFormatPr baseColWidth="10" defaultColWidth="9" defaultRowHeight="13" x14ac:dyDescent="0.15"/>
  <cols>
    <col min="1" max="1" width="108.83203125" style="52" customWidth="1"/>
    <col min="2" max="3" width="9.33203125" customWidth="1"/>
    <col min="4" max="4" width="9.33203125" style="50" customWidth="1"/>
    <col min="5" max="12" width="9.33203125" customWidth="1"/>
    <col min="13" max="23" width="8" customWidth="1"/>
  </cols>
  <sheetData>
    <row r="1" spans="1:11" ht="14" x14ac:dyDescent="0.15">
      <c r="A1" s="52" t="str">
        <f>CONCATENATE(C1,D1,E1,F1,G1,H1,I1,J1,K1)</f>
        <v>cmtBiomass.rxns = {'cmt_protein';'cmt_DNA';'cmt_RNA';'cmt_lipid';'cmt_carbohydrate';'cmt_vitamins';'cmt_biomass'};</v>
      </c>
      <c r="C1" t="s">
        <v>161</v>
      </c>
      <c r="D1" s="49" t="s">
        <v>167</v>
      </c>
      <c r="E1" s="49" t="s">
        <v>168</v>
      </c>
      <c r="F1" s="49" t="s">
        <v>169</v>
      </c>
      <c r="G1" s="49" t="s">
        <v>170</v>
      </c>
      <c r="H1" s="49" t="s">
        <v>175</v>
      </c>
      <c r="I1" s="49" t="s">
        <v>173</v>
      </c>
      <c r="J1" s="49" t="s">
        <v>171</v>
      </c>
      <c r="K1" s="50" t="s">
        <v>162</v>
      </c>
    </row>
    <row r="2" spans="1:11" ht="28" x14ac:dyDescent="0.15">
      <c r="A2" s="52" t="str">
        <f t="shared" ref="A2" si="0">CONCATENATE(C2,D2,E2,F2,G2,H2,I2,J2,K2)</f>
        <v>cmtBiomass.rxns = {'cmtProtein pseudoreaction';'cmtDNA pseudoreaction';'cmtRNA pseudoreaction';'cmtlipid pseudoreaction';'cmtCarbohydrate pseudoreaction';'cmtVitamins pseudoreaction';'cmtBiomass pseudoreaction'};</v>
      </c>
      <c r="C2" t="s">
        <v>161</v>
      </c>
      <c r="D2" s="49" t="s">
        <v>179</v>
      </c>
      <c r="E2" s="49" t="s">
        <v>180</v>
      </c>
      <c r="F2" s="49" t="s">
        <v>178</v>
      </c>
      <c r="G2" s="49" t="s">
        <v>177</v>
      </c>
      <c r="H2" s="49" t="s">
        <v>176</v>
      </c>
      <c r="I2" s="49" t="s">
        <v>174</v>
      </c>
      <c r="J2" s="49" t="s">
        <v>172</v>
      </c>
      <c r="K2" t="s">
        <v>162</v>
      </c>
    </row>
    <row r="3" spans="1:11" ht="210" x14ac:dyDescent="0.15">
      <c r="A3" s="52" t="str">
        <f>CONCATENATE(C3,D3,";",E3,";",F3,";",G3,";",H3,";",I3,";",J3,K3)</f>
        <v>cmtBiomass.equations = {'0.21735 L-alanine + 0.14089 L-arginine + 0.07384 L-asparagine + 0.12686 L-aspartate + 0.02848 L-cysteine + 0.12401 L-glutamate + 0.08764 L-glutamine + 0.15359 L-glycine + 0.05456 L-histidine + 0.09772 L-isoleucine + 0.19742 L-leucine + 0.09772 L-lysine + 0.04864 L-methionine + 0.07932 L-phenylalanine + 0.13366 L-proline + 0.17222 L-serine + 0.12993 L-threonine + 0.03199 L-tryptophan + 0.05784 L-tyrosine + 0.13760 L-valine =&gt; cmtProtein';'0.00352 dAMP + 0.00352 dTMP + 0.00312 dCMP + 0.00312 dGMP =&gt; cmtDNA';'0.02537 AMP + 0.02537 UMP + 0.02641 CMP + 0.02641 GMP =&gt; cmtRNA';'0.00016 Lauric acid (12:0) + 0.00016 Myristic acid (14:0) + 0.00055 pentadecanoic acid (15:0) + 0.02742 Palmitic acid (16:0) + 0.00201 Palmitoleic acid (16:1) + 0.01568 Oleic acid (18:1) + 0.03161 Stearic acid (18:0) + 0.03028 Linoleic(18:2) + 0.00046 Linolenic acid (18:3) + 0.00008 Arachidic acid (20:0) + 0.00021 Docosahexanoic acid (DHA) + 0.00026 Lignoceric acid (24:0) + 0.00003 sphingosine + 0.00002 sphinganine + 0.00001 sphinganine 1-phosphate + 0.00003 sphingomyelin + 0.00003 ceramide + 0.00078 Ergosterol + 0.01219 glycerol 3-phosphate + 0.00252 CDP-choline + 0.00176 CDP-ethanolamine =&gt; cmtLipid';'0.60059 (1-&gt;3)-beta-D-glucan + 0.39350 D-glucose + 0.09587 D-glucosamine + 0.20811 D-mannose + 0.04969 D-galactose =&gt; cmtCarbohydrate';'0.10716 Cordycepin + 0.00421 Mannitol + 0.00841 Ergothioneine  + 0.00001 Riboflavin  + 0.00182 nicotinate + 0.02578 gamma-aminobutyrate + 0.00515 Retinol =&gt; cmtVitamins and cofactors';'Protein + DNA + RNA + Carbohydrate + Lipid + Vitamins and cofactors + 60.00 ATP + 60.00 H2O =&gt; Biomass + 60.00 ADP + 60.00 Phosphate + 60.00 H+'};</v>
      </c>
      <c r="C3" t="s">
        <v>163</v>
      </c>
      <c r="D3" s="51" t="str">
        <f>'calculated mmol per g DCW'!J18</f>
        <v>'0.21735 L-alanine + 0.14089 L-arginine + 0.07384 L-asparagine + 0.12686 L-aspartate + 0.02848 L-cysteine + 0.12401 L-glutamate + 0.08764 L-glutamine + 0.15359 L-glycine + 0.05456 L-histidine + 0.09772 L-isoleucine + 0.19742 L-leucine + 0.09772 L-lysine + 0.04864 L-methionine + 0.07932 L-phenylalanine + 0.13366 L-proline + 0.17222 L-serine + 0.12993 L-threonine + 0.03199 L-tryptophan + 0.05784 L-tyrosine + 0.13760 L-valine =&gt; cmtProtein'</v>
      </c>
      <c r="E3" t="str">
        <f>'calculated mmol per g DCW'!J42</f>
        <v>'0.00352 dAMP + 0.00352 dTMP + 0.00312 dCMP + 0.00312 dGMP =&gt; cmtDNA'</v>
      </c>
      <c r="F3" t="str">
        <f>'calculated mmol per g DCW'!J50</f>
        <v>'0.02537 AMP + 0.02537 UMP + 0.02641 CMP + 0.02641 GMP =&gt; cmtRNA'</v>
      </c>
      <c r="G3" t="str">
        <f>'calculated mmol per g DCW'!J59</f>
        <v>'0.00016 Lauric acid (12:0) + 0.00016 Myristic acid (14:0) + 0.00055 pentadecanoic acid (15:0) + 0.02742 Palmitic acid (16:0) + 0.00201 Palmitoleic acid (16:1) + 0.01568 Oleic acid (18:1) + 0.03161 Stearic acid (18:0) + 0.03028 Linoleic(18:2) + 0.00046 Linolenic acid (18:3) + 0.00008 Arachidic acid (20:0) + 0.00021 Docosahexanoic acid (DHA) + 0.00026 Lignoceric acid (24:0) + 0.00003 sphingosine + 0.00002 sphinganine + 0.00001 sphinganine 1-phosphate + 0.00003 sphingomyelin + 0.00003 ceramide + 0.00078 Ergosterol + 0.01219 glycerol 3-phosphate + 0.00252 CDP-choline + 0.00176 CDP-ethanolamine =&gt; cmtLipid'</v>
      </c>
      <c r="H3" t="str">
        <f>'calculated mmol per g DCW'!J84</f>
        <v>'0.60059 (1-&gt;3)-beta-D-glucan + 0.39350 D-glucose + 0.09587 D-glucosamine + 0.20811 D-mannose + 0.04969 D-galactose =&gt; cmtCarbohydrate'</v>
      </c>
      <c r="I3" t="str">
        <f>'calculated mmol per g DCW'!J93</f>
        <v>'0.10716 Cordycepin + 0.00421 Mannitol + 0.00841 Ergothioneine  + 0.00001 Riboflavin  + 0.00182 nicotinate + 0.02578 gamma-aminobutyrate + 0.00515 Retinol =&gt; cmtVitamins and cofactors'</v>
      </c>
      <c r="J3" t="str">
        <f>'calculated mmol per g DCW'!J3</f>
        <v>'Protein + DNA + RNA + Carbohydrate + Lipid + Vitamins and cofactors + 60.00 ATP + 60.00 H2O =&gt; Biomass + 60.00 ADP + 60.00 Phosphate + 60.00 H+'</v>
      </c>
      <c r="K3" t="s">
        <v>162</v>
      </c>
    </row>
    <row r="4" spans="1:11" ht="14" x14ac:dyDescent="0.15">
      <c r="A4" s="52" t="str">
        <f>CONCATENATE(C4,D4,E4,F4,G4,H4,I4,J4,K4)</f>
        <v/>
      </c>
      <c r="D4" s="49"/>
      <c r="E4" s="51"/>
      <c r="F4" s="49"/>
    </row>
    <row r="5" spans="1:11" x14ac:dyDescent="0.15">
      <c r="D5"/>
    </row>
    <row r="6" spans="1:11" x14ac:dyDescent="0.15">
      <c r="D6" s="49"/>
    </row>
    <row r="7" spans="1:11" x14ac:dyDescent="0.15">
      <c r="D7" s="49"/>
    </row>
    <row r="8" spans="1:11" x14ac:dyDescent="0.15">
      <c r="D8" s="49"/>
    </row>
    <row r="12" spans="1:11" x14ac:dyDescent="0.15">
      <c r="D12" s="49"/>
    </row>
    <row r="13" spans="1:11" x14ac:dyDescent="0.15">
      <c r="D13" s="49"/>
    </row>
    <row r="14" spans="1:11" x14ac:dyDescent="0.15">
      <c r="D14" s="49"/>
    </row>
    <row r="15" spans="1:11" x14ac:dyDescent="0.15">
      <c r="D15" s="49"/>
    </row>
    <row r="16" spans="1:11" x14ac:dyDescent="0.15">
      <c r="D16" s="49"/>
    </row>
    <row r="17" spans="4:6" x14ac:dyDescent="0.15">
      <c r="D17" s="49"/>
    </row>
    <row r="18" spans="4:6" x14ac:dyDescent="0.15">
      <c r="D18" s="49"/>
    </row>
    <row r="21" spans="4:6" x14ac:dyDescent="0.15">
      <c r="D21"/>
    </row>
    <row r="23" spans="4:6" ht="16" x14ac:dyDescent="0.15">
      <c r="E23" s="14"/>
      <c r="F23" s="25"/>
    </row>
    <row r="24" spans="4:6" ht="16" x14ac:dyDescent="0.15">
      <c r="E24" s="14"/>
      <c r="F24" s="25"/>
    </row>
    <row r="25" spans="4:6" ht="16" x14ac:dyDescent="0.15">
      <c r="E25" s="14"/>
      <c r="F25" s="25"/>
    </row>
    <row r="26" spans="4:6" ht="16" x14ac:dyDescent="0.15">
      <c r="E26" s="14"/>
      <c r="F26" s="25"/>
    </row>
    <row r="27" spans="4:6" ht="16" x14ac:dyDescent="0.15">
      <c r="E27" s="14"/>
      <c r="F27" s="25"/>
    </row>
    <row r="28" spans="4:6" ht="16" x14ac:dyDescent="0.15">
      <c r="E28" s="14"/>
      <c r="F28" s="25"/>
    </row>
    <row r="29" spans="4:6" ht="16" x14ac:dyDescent="0.15">
      <c r="E29" s="14"/>
      <c r="F29" s="25"/>
    </row>
    <row r="30" spans="4:6" ht="16" x14ac:dyDescent="0.15">
      <c r="E30" s="14"/>
      <c r="F30" s="25"/>
    </row>
    <row r="31" spans="4:6" ht="16" x14ac:dyDescent="0.15">
      <c r="E31" s="14"/>
      <c r="F31" s="25"/>
    </row>
    <row r="32" spans="4:6" ht="16" x14ac:dyDescent="0.15">
      <c r="E32" s="14"/>
      <c r="F32" s="25"/>
    </row>
    <row r="33" spans="5:6" ht="16" x14ac:dyDescent="0.15">
      <c r="E33" s="14"/>
      <c r="F33" s="25"/>
    </row>
    <row r="34" spans="5:6" ht="16" x14ac:dyDescent="0.15">
      <c r="E34" s="14"/>
      <c r="F34" s="25"/>
    </row>
    <row r="35" spans="5:6" ht="16" x14ac:dyDescent="0.15">
      <c r="E35" s="14"/>
      <c r="F35" s="25"/>
    </row>
    <row r="36" spans="5:6" ht="16" x14ac:dyDescent="0.15">
      <c r="E36" s="14"/>
      <c r="F36" s="25"/>
    </row>
    <row r="37" spans="5:6" ht="16" x14ac:dyDescent="0.15">
      <c r="E37" s="14"/>
      <c r="F37" s="25"/>
    </row>
    <row r="38" spans="5:6" ht="16" x14ac:dyDescent="0.15">
      <c r="E38" s="14"/>
      <c r="F38" s="25"/>
    </row>
    <row r="39" spans="5:6" ht="16" x14ac:dyDescent="0.15">
      <c r="E39" s="14"/>
      <c r="F39" s="25"/>
    </row>
    <row r="40" spans="5:6" ht="16" x14ac:dyDescent="0.15">
      <c r="E40" s="14"/>
      <c r="F40" s="25"/>
    </row>
    <row r="41" spans="5:6" ht="16" x14ac:dyDescent="0.15">
      <c r="E41" s="14"/>
      <c r="F41" s="25"/>
    </row>
    <row r="42" spans="5:6" ht="17" thickBot="1" x14ac:dyDescent="0.2">
      <c r="E42" s="14"/>
      <c r="F42" s="25"/>
    </row>
    <row r="43" spans="5:6" ht="17" thickBot="1" x14ac:dyDescent="0.2">
      <c r="E43" s="14"/>
      <c r="F43" s="19"/>
    </row>
  </sheetData>
  <pageMargins left="0.7" right="0.7" top="0.75" bottom="0.75" header="0.3" footer="0.3"/>
  <pageSetup orientation="portrait" horizontalDpi="4294967293" verticalDpi="0" r:id="rId1"/>
  <ignoredErrors>
    <ignoredError sqref="A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48"/>
  <sheetViews>
    <sheetView zoomScale="130" zoomScaleNormal="130" workbookViewId="0">
      <selection activeCell="A24" sqref="A24"/>
    </sheetView>
  </sheetViews>
  <sheetFormatPr baseColWidth="10" defaultColWidth="8.83203125" defaultRowHeight="13" x14ac:dyDescent="0.15"/>
  <cols>
    <col min="1" max="1" width="84" customWidth="1"/>
  </cols>
  <sheetData>
    <row r="1" spans="1:1" x14ac:dyDescent="0.15">
      <c r="A1" t="s">
        <v>1236</v>
      </c>
    </row>
    <row r="2" spans="1:1" x14ac:dyDescent="0.15">
      <c r="A2" s="53" t="s">
        <v>188</v>
      </c>
    </row>
    <row r="3" spans="1:1" x14ac:dyDescent="0.15">
      <c r="A3" s="53" t="s">
        <v>386</v>
      </c>
    </row>
    <row r="4" spans="1:1" x14ac:dyDescent="0.15">
      <c r="A4" s="53" t="s">
        <v>401</v>
      </c>
    </row>
    <row r="5" spans="1:1" x14ac:dyDescent="0.15">
      <c r="A5" s="53" t="s">
        <v>406</v>
      </c>
    </row>
    <row r="6" spans="1:1" x14ac:dyDescent="0.15">
      <c r="A6" s="53" t="s">
        <v>419</v>
      </c>
    </row>
    <row r="7" spans="1:1" x14ac:dyDescent="0.15">
      <c r="A7" s="53" t="s">
        <v>420</v>
      </c>
    </row>
    <row r="8" spans="1:1" x14ac:dyDescent="0.15">
      <c r="A8" s="53" t="s">
        <v>439</v>
      </c>
    </row>
    <row r="9" spans="1:1" x14ac:dyDescent="0.15">
      <c r="A9" s="53" t="s">
        <v>443</v>
      </c>
    </row>
    <row r="10" spans="1:1" x14ac:dyDescent="0.15">
      <c r="A10" s="53" t="s">
        <v>471</v>
      </c>
    </row>
    <row r="11" spans="1:1" x14ac:dyDescent="0.15">
      <c r="A11" s="53" t="s">
        <v>474</v>
      </c>
    </row>
    <row r="12" spans="1:1" x14ac:dyDescent="0.15">
      <c r="A12" s="53" t="s">
        <v>455</v>
      </c>
    </row>
    <row r="13" spans="1:1" x14ac:dyDescent="0.15">
      <c r="A13" s="53" t="s">
        <v>458</v>
      </c>
    </row>
    <row r="14" spans="1:1" x14ac:dyDescent="0.15">
      <c r="A14" s="53" t="s">
        <v>485</v>
      </c>
    </row>
    <row r="15" spans="1:1" x14ac:dyDescent="0.15">
      <c r="A15" s="53" t="s">
        <v>462</v>
      </c>
    </row>
    <row r="16" spans="1:1" x14ac:dyDescent="0.15">
      <c r="A16" s="53" t="s">
        <v>501</v>
      </c>
    </row>
    <row r="17" spans="1:1" x14ac:dyDescent="0.15">
      <c r="A17" s="53" t="s">
        <v>509</v>
      </c>
    </row>
    <row r="18" spans="1:1" x14ac:dyDescent="0.15">
      <c r="A18" s="53" t="s">
        <v>530</v>
      </c>
    </row>
    <row r="19" spans="1:1" x14ac:dyDescent="0.15">
      <c r="A19" s="53" t="s">
        <v>541</v>
      </c>
    </row>
    <row r="20" spans="1:1" x14ac:dyDescent="0.15">
      <c r="A20" s="53" t="s">
        <v>550</v>
      </c>
    </row>
    <row r="21" spans="1:1" x14ac:dyDescent="0.15">
      <c r="A21" s="53" t="s">
        <v>551</v>
      </c>
    </row>
    <row r="22" spans="1:1" x14ac:dyDescent="0.15">
      <c r="A22" s="54" t="s">
        <v>914</v>
      </c>
    </row>
    <row r="23" spans="1:1" x14ac:dyDescent="0.15">
      <c r="A23" s="54" t="s">
        <v>421</v>
      </c>
    </row>
    <row r="24" spans="1:1" x14ac:dyDescent="0.15">
      <c r="A24" s="54" t="s">
        <v>477</v>
      </c>
    </row>
    <row r="25" spans="1:1" x14ac:dyDescent="0.15">
      <c r="A25" s="54" t="s">
        <v>613</v>
      </c>
    </row>
    <row r="26" spans="1:1" x14ac:dyDescent="0.15">
      <c r="A26" s="54" t="s">
        <v>619</v>
      </c>
    </row>
    <row r="27" spans="1:1" x14ac:dyDescent="0.15">
      <c r="A27" s="54" t="s">
        <v>620</v>
      </c>
    </row>
    <row r="28" spans="1:1" x14ac:dyDescent="0.15">
      <c r="A28" s="54" t="s">
        <v>621</v>
      </c>
    </row>
    <row r="29" spans="1:1" x14ac:dyDescent="0.15">
      <c r="A29" s="54" t="s">
        <v>655</v>
      </c>
    </row>
    <row r="30" spans="1:1" x14ac:dyDescent="0.15">
      <c r="A30" s="54" t="s">
        <v>625</v>
      </c>
    </row>
    <row r="31" spans="1:1" x14ac:dyDescent="0.15">
      <c r="A31" s="54" t="s">
        <v>631</v>
      </c>
    </row>
    <row r="32" spans="1:1" x14ac:dyDescent="0.15">
      <c r="A32" s="54" t="s">
        <v>633</v>
      </c>
    </row>
    <row r="33" spans="1:1" x14ac:dyDescent="0.15">
      <c r="A33" s="54" t="s">
        <v>634</v>
      </c>
    </row>
    <row r="34" spans="1:1" x14ac:dyDescent="0.15">
      <c r="A34" s="54" t="s">
        <v>635</v>
      </c>
    </row>
    <row r="35" spans="1:1" x14ac:dyDescent="0.15">
      <c r="A35" s="54" t="s">
        <v>660</v>
      </c>
    </row>
    <row r="36" spans="1:1" x14ac:dyDescent="0.15">
      <c r="A36" s="54" t="s">
        <v>640</v>
      </c>
    </row>
    <row r="37" spans="1:1" x14ac:dyDescent="0.15">
      <c r="A37" s="54" t="s">
        <v>642</v>
      </c>
    </row>
    <row r="38" spans="1:1" x14ac:dyDescent="0.15">
      <c r="A38" s="54" t="s">
        <v>643</v>
      </c>
    </row>
    <row r="39" spans="1:1" x14ac:dyDescent="0.15">
      <c r="A39" s="54" t="s">
        <v>644</v>
      </c>
    </row>
    <row r="40" spans="1:1" x14ac:dyDescent="0.15">
      <c r="A40" s="54" t="s">
        <v>645</v>
      </c>
    </row>
    <row r="41" spans="1:1" x14ac:dyDescent="0.15">
      <c r="A41" s="54" t="s">
        <v>646</v>
      </c>
    </row>
    <row r="42" spans="1:1" x14ac:dyDescent="0.15">
      <c r="A42" s="54" t="s">
        <v>648</v>
      </c>
    </row>
    <row r="43" spans="1:1" x14ac:dyDescent="0.15">
      <c r="A43" s="54" t="s">
        <v>650</v>
      </c>
    </row>
    <row r="44" spans="1:1" x14ac:dyDescent="0.15">
      <c r="A44" s="54" t="s">
        <v>651</v>
      </c>
    </row>
    <row r="45" spans="1:1" x14ac:dyDescent="0.15">
      <c r="A45" s="54" t="s">
        <v>652</v>
      </c>
    </row>
    <row r="46" spans="1:1" x14ac:dyDescent="0.15">
      <c r="A46" s="54" t="s">
        <v>653</v>
      </c>
    </row>
    <row r="47" spans="1:1" x14ac:dyDescent="0.15">
      <c r="A47" s="54" t="s">
        <v>687</v>
      </c>
    </row>
    <row r="48" spans="1:1" x14ac:dyDescent="0.15">
      <c r="A48" s="54" t="s">
        <v>711</v>
      </c>
    </row>
    <row r="49" spans="1:1" x14ac:dyDescent="0.15">
      <c r="A49" s="54" t="s">
        <v>728</v>
      </c>
    </row>
    <row r="50" spans="1:1" x14ac:dyDescent="0.15">
      <c r="A50" s="54" t="s">
        <v>738</v>
      </c>
    </row>
    <row r="51" spans="1:1" x14ac:dyDescent="0.15">
      <c r="A51" s="54" t="s">
        <v>739</v>
      </c>
    </row>
    <row r="52" spans="1:1" x14ac:dyDescent="0.15">
      <c r="A52" s="54" t="s">
        <v>749</v>
      </c>
    </row>
    <row r="53" spans="1:1" x14ac:dyDescent="0.15">
      <c r="A53" s="54" t="s">
        <v>756</v>
      </c>
    </row>
    <row r="54" spans="1:1" x14ac:dyDescent="0.15">
      <c r="A54" s="54" t="s">
        <v>757</v>
      </c>
    </row>
    <row r="55" spans="1:1" x14ac:dyDescent="0.15">
      <c r="A55" s="54" t="s">
        <v>781</v>
      </c>
    </row>
    <row r="56" spans="1:1" x14ac:dyDescent="0.15">
      <c r="A56" s="54" t="s">
        <v>804</v>
      </c>
    </row>
    <row r="57" spans="1:1" x14ac:dyDescent="0.15">
      <c r="A57" s="54" t="s">
        <v>805</v>
      </c>
    </row>
    <row r="58" spans="1:1" x14ac:dyDescent="0.15">
      <c r="A58" s="54" t="s">
        <v>807</v>
      </c>
    </row>
    <row r="59" spans="1:1" x14ac:dyDescent="0.15">
      <c r="A59" s="54" t="s">
        <v>842</v>
      </c>
    </row>
    <row r="60" spans="1:1" x14ac:dyDescent="0.15">
      <c r="A60" s="54" t="s">
        <v>843</v>
      </c>
    </row>
    <row r="61" spans="1:1" x14ac:dyDescent="0.15">
      <c r="A61" s="54" t="s">
        <v>844</v>
      </c>
    </row>
    <row r="62" spans="1:1" x14ac:dyDescent="0.15">
      <c r="A62" t="s">
        <v>189</v>
      </c>
    </row>
    <row r="63" spans="1:1" x14ac:dyDescent="0.15">
      <c r="A63" t="s">
        <v>190</v>
      </c>
    </row>
    <row r="64" spans="1:1" x14ac:dyDescent="0.15">
      <c r="A64" t="s">
        <v>191</v>
      </c>
    </row>
    <row r="65" spans="1:1" x14ac:dyDescent="0.15">
      <c r="A65" t="s">
        <v>192</v>
      </c>
    </row>
    <row r="66" spans="1:1" x14ac:dyDescent="0.15">
      <c r="A66" t="s">
        <v>193</v>
      </c>
    </row>
    <row r="67" spans="1:1" x14ac:dyDescent="0.15">
      <c r="A67" t="s">
        <v>194</v>
      </c>
    </row>
    <row r="68" spans="1:1" x14ac:dyDescent="0.15">
      <c r="A68" t="s">
        <v>195</v>
      </c>
    </row>
    <row r="69" spans="1:1" x14ac:dyDescent="0.15">
      <c r="A69" t="s">
        <v>196</v>
      </c>
    </row>
    <row r="70" spans="1:1" x14ac:dyDescent="0.15">
      <c r="A70" t="s">
        <v>197</v>
      </c>
    </row>
    <row r="71" spans="1:1" x14ac:dyDescent="0.15">
      <c r="A71" t="s">
        <v>198</v>
      </c>
    </row>
    <row r="72" spans="1:1" x14ac:dyDescent="0.15">
      <c r="A72" t="s">
        <v>931</v>
      </c>
    </row>
    <row r="73" spans="1:1" x14ac:dyDescent="0.15">
      <c r="A73" t="s">
        <v>939</v>
      </c>
    </row>
    <row r="74" spans="1:1" x14ac:dyDescent="0.15">
      <c r="A74" t="s">
        <v>941</v>
      </c>
    </row>
    <row r="75" spans="1:1" x14ac:dyDescent="0.15">
      <c r="A75" t="s">
        <v>937</v>
      </c>
    </row>
    <row r="76" spans="1:1" x14ac:dyDescent="0.15">
      <c r="A76" t="s">
        <v>940</v>
      </c>
    </row>
    <row r="77" spans="1:1" x14ac:dyDescent="0.15">
      <c r="A77" t="s">
        <v>942</v>
      </c>
    </row>
    <row r="78" spans="1:1" x14ac:dyDescent="0.15">
      <c r="A78" t="s">
        <v>938</v>
      </c>
    </row>
    <row r="79" spans="1:1" x14ac:dyDescent="0.15">
      <c r="A79" t="s">
        <v>212</v>
      </c>
    </row>
    <row r="80" spans="1:1" x14ac:dyDescent="0.15">
      <c r="A80" t="s">
        <v>935</v>
      </c>
    </row>
    <row r="81" spans="1:1" x14ac:dyDescent="0.15">
      <c r="A81" t="s">
        <v>932</v>
      </c>
    </row>
    <row r="82" spans="1:1" x14ac:dyDescent="0.15">
      <c r="A82" t="s">
        <v>934</v>
      </c>
    </row>
    <row r="83" spans="1:1" x14ac:dyDescent="0.15">
      <c r="A83" t="s">
        <v>214</v>
      </c>
    </row>
    <row r="84" spans="1:1" x14ac:dyDescent="0.15">
      <c r="A84" t="s">
        <v>933</v>
      </c>
    </row>
    <row r="85" spans="1:1" x14ac:dyDescent="0.15">
      <c r="A85" t="s">
        <v>936</v>
      </c>
    </row>
    <row r="86" spans="1:1" x14ac:dyDescent="0.15">
      <c r="A86" t="s">
        <v>199</v>
      </c>
    </row>
    <row r="87" spans="1:1" x14ac:dyDescent="0.15">
      <c r="A87" t="s">
        <v>200</v>
      </c>
    </row>
    <row r="88" spans="1:1" x14ac:dyDescent="0.15">
      <c r="A88" t="s">
        <v>201</v>
      </c>
    </row>
    <row r="89" spans="1:1" x14ac:dyDescent="0.15">
      <c r="A89" t="s">
        <v>202</v>
      </c>
    </row>
    <row r="90" spans="1:1" x14ac:dyDescent="0.15">
      <c r="A90" t="s">
        <v>203</v>
      </c>
    </row>
    <row r="91" spans="1:1" x14ac:dyDescent="0.15">
      <c r="A91" t="s">
        <v>204</v>
      </c>
    </row>
    <row r="92" spans="1:1" x14ac:dyDescent="0.15">
      <c r="A92" t="s">
        <v>205</v>
      </c>
    </row>
    <row r="93" spans="1:1" x14ac:dyDescent="0.15">
      <c r="A93" t="s">
        <v>206</v>
      </c>
    </row>
    <row r="94" spans="1:1" x14ac:dyDescent="0.15">
      <c r="A94" t="s">
        <v>207</v>
      </c>
    </row>
    <row r="95" spans="1:1" x14ac:dyDescent="0.15">
      <c r="A95" t="s">
        <v>208</v>
      </c>
    </row>
    <row r="96" spans="1:1" x14ac:dyDescent="0.15">
      <c r="A96" t="s">
        <v>209</v>
      </c>
    </row>
    <row r="97" spans="1:1" x14ac:dyDescent="0.15">
      <c r="A97" t="s">
        <v>210</v>
      </c>
    </row>
    <row r="98" spans="1:1" x14ac:dyDescent="0.15">
      <c r="A98" t="s">
        <v>211</v>
      </c>
    </row>
    <row r="99" spans="1:1" x14ac:dyDescent="0.15">
      <c r="A99" t="s">
        <v>213</v>
      </c>
    </row>
    <row r="100" spans="1:1" x14ac:dyDescent="0.15">
      <c r="A100" t="s">
        <v>215</v>
      </c>
    </row>
    <row r="101" spans="1:1" x14ac:dyDescent="0.15">
      <c r="A101" t="s">
        <v>216</v>
      </c>
    </row>
    <row r="102" spans="1:1" x14ac:dyDescent="0.15">
      <c r="A102" t="s">
        <v>217</v>
      </c>
    </row>
    <row r="103" spans="1:1" x14ac:dyDescent="0.15">
      <c r="A103" t="s">
        <v>218</v>
      </c>
    </row>
    <row r="104" spans="1:1" x14ac:dyDescent="0.15">
      <c r="A104" t="s">
        <v>219</v>
      </c>
    </row>
    <row r="105" spans="1:1" x14ac:dyDescent="0.15">
      <c r="A105" t="s">
        <v>220</v>
      </c>
    </row>
    <row r="106" spans="1:1" x14ac:dyDescent="0.15">
      <c r="A106" t="s">
        <v>221</v>
      </c>
    </row>
    <row r="107" spans="1:1" x14ac:dyDescent="0.15">
      <c r="A107" t="s">
        <v>223</v>
      </c>
    </row>
    <row r="108" spans="1:1" x14ac:dyDescent="0.15">
      <c r="A108" t="s">
        <v>224</v>
      </c>
    </row>
    <row r="109" spans="1:1" x14ac:dyDescent="0.15">
      <c r="A109" t="s">
        <v>225</v>
      </c>
    </row>
    <row r="110" spans="1:1" x14ac:dyDescent="0.15">
      <c r="A110" t="s">
        <v>226</v>
      </c>
    </row>
    <row r="111" spans="1:1" x14ac:dyDescent="0.15">
      <c r="A111" t="s">
        <v>1217</v>
      </c>
    </row>
    <row r="112" spans="1:1" x14ac:dyDescent="0.15">
      <c r="A112" t="s">
        <v>1221</v>
      </c>
    </row>
    <row r="113" spans="1:1" x14ac:dyDescent="0.15">
      <c r="A113" t="s">
        <v>1218</v>
      </c>
    </row>
    <row r="114" spans="1:1" x14ac:dyDescent="0.15">
      <c r="A114" t="s">
        <v>1222</v>
      </c>
    </row>
    <row r="115" spans="1:1" x14ac:dyDescent="0.15">
      <c r="A115" t="s">
        <v>1219</v>
      </c>
    </row>
    <row r="116" spans="1:1" x14ac:dyDescent="0.15">
      <c r="A116" t="s">
        <v>1223</v>
      </c>
    </row>
    <row r="117" spans="1:1" x14ac:dyDescent="0.15">
      <c r="A117" t="s">
        <v>1220</v>
      </c>
    </row>
    <row r="118" spans="1:1" x14ac:dyDescent="0.15">
      <c r="A118" t="s">
        <v>1224</v>
      </c>
    </row>
    <row r="119" spans="1:1" x14ac:dyDescent="0.15">
      <c r="A119" t="s">
        <v>222</v>
      </c>
    </row>
    <row r="120" spans="1:1" x14ac:dyDescent="0.15">
      <c r="A120" t="s">
        <v>233</v>
      </c>
    </row>
    <row r="121" spans="1:1" x14ac:dyDescent="0.15">
      <c r="A121" t="s">
        <v>234</v>
      </c>
    </row>
    <row r="122" spans="1:1" x14ac:dyDescent="0.15">
      <c r="A122" t="s">
        <v>227</v>
      </c>
    </row>
    <row r="123" spans="1:1" x14ac:dyDescent="0.15">
      <c r="A123" t="s">
        <v>1145</v>
      </c>
    </row>
    <row r="124" spans="1:1" x14ac:dyDescent="0.15">
      <c r="A124" t="s">
        <v>1146</v>
      </c>
    </row>
    <row r="125" spans="1:1" x14ac:dyDescent="0.15">
      <c r="A125" t="s">
        <v>1147</v>
      </c>
    </row>
    <row r="126" spans="1:1" x14ac:dyDescent="0.15">
      <c r="A126" t="s">
        <v>1148</v>
      </c>
    </row>
    <row r="127" spans="1:1" x14ac:dyDescent="0.15">
      <c r="A127" t="s">
        <v>1193</v>
      </c>
    </row>
    <row r="128" spans="1:1" x14ac:dyDescent="0.15">
      <c r="A128" t="s">
        <v>1194</v>
      </c>
    </row>
    <row r="129" spans="1:1" x14ac:dyDescent="0.15">
      <c r="A129" t="s">
        <v>1195</v>
      </c>
    </row>
    <row r="130" spans="1:1" x14ac:dyDescent="0.15">
      <c r="A130" t="s">
        <v>1196</v>
      </c>
    </row>
    <row r="131" spans="1:1" x14ac:dyDescent="0.15">
      <c r="A131" t="s">
        <v>1213</v>
      </c>
    </row>
    <row r="132" spans="1:1" x14ac:dyDescent="0.15">
      <c r="A132" t="s">
        <v>1214</v>
      </c>
    </row>
    <row r="133" spans="1:1" x14ac:dyDescent="0.15">
      <c r="A133" t="s">
        <v>1215</v>
      </c>
    </row>
    <row r="134" spans="1:1" x14ac:dyDescent="0.15">
      <c r="A134" t="s">
        <v>1216</v>
      </c>
    </row>
    <row r="135" spans="1:1" x14ac:dyDescent="0.15">
      <c r="A135" t="s">
        <v>1208</v>
      </c>
    </row>
    <row r="136" spans="1:1" x14ac:dyDescent="0.15">
      <c r="A136" t="s">
        <v>1209</v>
      </c>
    </row>
    <row r="137" spans="1:1" x14ac:dyDescent="0.15">
      <c r="A137" t="s">
        <v>1210</v>
      </c>
    </row>
    <row r="138" spans="1:1" x14ac:dyDescent="0.15">
      <c r="A138" t="s">
        <v>1211</v>
      </c>
    </row>
    <row r="139" spans="1:1" x14ac:dyDescent="0.15">
      <c r="A139" t="s">
        <v>959</v>
      </c>
    </row>
    <row r="140" spans="1:1" x14ac:dyDescent="0.15">
      <c r="A140" t="s">
        <v>960</v>
      </c>
    </row>
    <row r="141" spans="1:1" x14ac:dyDescent="0.15">
      <c r="A141" t="s">
        <v>961</v>
      </c>
    </row>
    <row r="142" spans="1:1" x14ac:dyDescent="0.15">
      <c r="A142" t="s">
        <v>962</v>
      </c>
    </row>
    <row r="143" spans="1:1" x14ac:dyDescent="0.15">
      <c r="A143" t="s">
        <v>228</v>
      </c>
    </row>
    <row r="144" spans="1:1" x14ac:dyDescent="0.15">
      <c r="A144" t="s">
        <v>235</v>
      </c>
    </row>
    <row r="145" spans="1:1" x14ac:dyDescent="0.15">
      <c r="A145" t="s">
        <v>236</v>
      </c>
    </row>
    <row r="146" spans="1:1" x14ac:dyDescent="0.15">
      <c r="A146" t="s">
        <v>237</v>
      </c>
    </row>
    <row r="147" spans="1:1" x14ac:dyDescent="0.15">
      <c r="A147" t="s">
        <v>238</v>
      </c>
    </row>
    <row r="148" spans="1:1" x14ac:dyDescent="0.15">
      <c r="A148" t="s">
        <v>239</v>
      </c>
    </row>
    <row r="149" spans="1:1" x14ac:dyDescent="0.15">
      <c r="A149" t="s">
        <v>229</v>
      </c>
    </row>
    <row r="150" spans="1:1" x14ac:dyDescent="0.15">
      <c r="A150" t="s">
        <v>1225</v>
      </c>
    </row>
    <row r="151" spans="1:1" x14ac:dyDescent="0.15">
      <c r="A151" t="s">
        <v>1226</v>
      </c>
    </row>
    <row r="152" spans="1:1" x14ac:dyDescent="0.15">
      <c r="A152" t="s">
        <v>1227</v>
      </c>
    </row>
    <row r="153" spans="1:1" x14ac:dyDescent="0.15">
      <c r="A153" t="s">
        <v>1228</v>
      </c>
    </row>
    <row r="154" spans="1:1" x14ac:dyDescent="0.15">
      <c r="A154" t="s">
        <v>230</v>
      </c>
    </row>
    <row r="155" spans="1:1" x14ac:dyDescent="0.15">
      <c r="A155" t="s">
        <v>1031</v>
      </c>
    </row>
    <row r="156" spans="1:1" x14ac:dyDescent="0.15">
      <c r="A156" t="s">
        <v>1035</v>
      </c>
    </row>
    <row r="157" spans="1:1" x14ac:dyDescent="0.15">
      <c r="A157" t="s">
        <v>1032</v>
      </c>
    </row>
    <row r="158" spans="1:1" x14ac:dyDescent="0.15">
      <c r="A158" t="s">
        <v>1036</v>
      </c>
    </row>
    <row r="159" spans="1:1" x14ac:dyDescent="0.15">
      <c r="A159" t="s">
        <v>1033</v>
      </c>
    </row>
    <row r="160" spans="1:1" x14ac:dyDescent="0.15">
      <c r="A160" t="s">
        <v>1037</v>
      </c>
    </row>
    <row r="161" spans="1:1" x14ac:dyDescent="0.15">
      <c r="A161" t="s">
        <v>1034</v>
      </c>
    </row>
    <row r="162" spans="1:1" x14ac:dyDescent="0.15">
      <c r="A162" t="s">
        <v>1038</v>
      </c>
    </row>
    <row r="163" spans="1:1" x14ac:dyDescent="0.15">
      <c r="A163" t="s">
        <v>1185</v>
      </c>
    </row>
    <row r="164" spans="1:1" x14ac:dyDescent="0.15">
      <c r="A164" t="s">
        <v>1189</v>
      </c>
    </row>
    <row r="165" spans="1:1" x14ac:dyDescent="0.15">
      <c r="A165" t="s">
        <v>1186</v>
      </c>
    </row>
    <row r="166" spans="1:1" x14ac:dyDescent="0.15">
      <c r="A166" t="s">
        <v>1190</v>
      </c>
    </row>
    <row r="167" spans="1:1" x14ac:dyDescent="0.15">
      <c r="A167" t="s">
        <v>1187</v>
      </c>
    </row>
    <row r="168" spans="1:1" x14ac:dyDescent="0.15">
      <c r="A168" t="s">
        <v>1191</v>
      </c>
    </row>
    <row r="169" spans="1:1" x14ac:dyDescent="0.15">
      <c r="A169" t="s">
        <v>1188</v>
      </c>
    </row>
    <row r="170" spans="1:1" x14ac:dyDescent="0.15">
      <c r="A170" t="s">
        <v>1192</v>
      </c>
    </row>
    <row r="171" spans="1:1" x14ac:dyDescent="0.15">
      <c r="A171" t="s">
        <v>1169</v>
      </c>
    </row>
    <row r="172" spans="1:1" x14ac:dyDescent="0.15">
      <c r="A172" t="s">
        <v>1173</v>
      </c>
    </row>
    <row r="173" spans="1:1" x14ac:dyDescent="0.15">
      <c r="A173" t="s">
        <v>1170</v>
      </c>
    </row>
    <row r="174" spans="1:1" x14ac:dyDescent="0.15">
      <c r="A174" t="s">
        <v>1174</v>
      </c>
    </row>
    <row r="175" spans="1:1" x14ac:dyDescent="0.15">
      <c r="A175" t="s">
        <v>1171</v>
      </c>
    </row>
    <row r="176" spans="1:1" x14ac:dyDescent="0.15">
      <c r="A176" t="s">
        <v>1175</v>
      </c>
    </row>
    <row r="177" spans="1:1" x14ac:dyDescent="0.15">
      <c r="A177" t="s">
        <v>1172</v>
      </c>
    </row>
    <row r="178" spans="1:1" x14ac:dyDescent="0.15">
      <c r="A178" t="s">
        <v>1176</v>
      </c>
    </row>
    <row r="179" spans="1:1" x14ac:dyDescent="0.15">
      <c r="A179" t="s">
        <v>1177</v>
      </c>
    </row>
    <row r="180" spans="1:1" x14ac:dyDescent="0.15">
      <c r="A180" t="s">
        <v>1181</v>
      </c>
    </row>
    <row r="181" spans="1:1" x14ac:dyDescent="0.15">
      <c r="A181" t="s">
        <v>1178</v>
      </c>
    </row>
    <row r="182" spans="1:1" x14ac:dyDescent="0.15">
      <c r="A182" t="s">
        <v>1182</v>
      </c>
    </row>
    <row r="183" spans="1:1" x14ac:dyDescent="0.15">
      <c r="A183" t="s">
        <v>1179</v>
      </c>
    </row>
    <row r="184" spans="1:1" x14ac:dyDescent="0.15">
      <c r="A184" t="s">
        <v>1183</v>
      </c>
    </row>
    <row r="185" spans="1:1" x14ac:dyDescent="0.15">
      <c r="A185" t="s">
        <v>1180</v>
      </c>
    </row>
    <row r="186" spans="1:1" x14ac:dyDescent="0.15">
      <c r="A186" t="s">
        <v>1184</v>
      </c>
    </row>
    <row r="187" spans="1:1" x14ac:dyDescent="0.15">
      <c r="A187" t="s">
        <v>1161</v>
      </c>
    </row>
    <row r="188" spans="1:1" x14ac:dyDescent="0.15">
      <c r="A188" t="s">
        <v>1165</v>
      </c>
    </row>
    <row r="189" spans="1:1" x14ac:dyDescent="0.15">
      <c r="A189" t="s">
        <v>1162</v>
      </c>
    </row>
    <row r="190" spans="1:1" x14ac:dyDescent="0.15">
      <c r="A190" t="s">
        <v>1166</v>
      </c>
    </row>
    <row r="191" spans="1:1" x14ac:dyDescent="0.15">
      <c r="A191" t="s">
        <v>1163</v>
      </c>
    </row>
    <row r="192" spans="1:1" x14ac:dyDescent="0.15">
      <c r="A192" t="s">
        <v>1167</v>
      </c>
    </row>
    <row r="193" spans="1:1" x14ac:dyDescent="0.15">
      <c r="A193" t="s">
        <v>1164</v>
      </c>
    </row>
    <row r="194" spans="1:1" x14ac:dyDescent="0.15">
      <c r="A194" t="s">
        <v>1168</v>
      </c>
    </row>
    <row r="195" spans="1:1" x14ac:dyDescent="0.15">
      <c r="A195" t="s">
        <v>231</v>
      </c>
    </row>
    <row r="196" spans="1:1" x14ac:dyDescent="0.15">
      <c r="A196" t="s">
        <v>232</v>
      </c>
    </row>
    <row r="197" spans="1:1" x14ac:dyDescent="0.15">
      <c r="A197" t="s">
        <v>248</v>
      </c>
    </row>
    <row r="198" spans="1:1" x14ac:dyDescent="0.15">
      <c r="A198" t="s">
        <v>245</v>
      </c>
    </row>
    <row r="199" spans="1:1" x14ac:dyDescent="0.15">
      <c r="A199" t="s">
        <v>240</v>
      </c>
    </row>
    <row r="200" spans="1:1" x14ac:dyDescent="0.15">
      <c r="A200" t="s">
        <v>246</v>
      </c>
    </row>
    <row r="201" spans="1:1" x14ac:dyDescent="0.15">
      <c r="A201" t="s">
        <v>247</v>
      </c>
    </row>
    <row r="202" spans="1:1" x14ac:dyDescent="0.15">
      <c r="A202" t="s">
        <v>249</v>
      </c>
    </row>
    <row r="203" spans="1:1" x14ac:dyDescent="0.15">
      <c r="A203" t="s">
        <v>250</v>
      </c>
    </row>
    <row r="204" spans="1:1" x14ac:dyDescent="0.15">
      <c r="A204" t="s">
        <v>251</v>
      </c>
    </row>
    <row r="205" spans="1:1" x14ac:dyDescent="0.15">
      <c r="A205" t="s">
        <v>252</v>
      </c>
    </row>
    <row r="206" spans="1:1" x14ac:dyDescent="0.15">
      <c r="A206" t="s">
        <v>253</v>
      </c>
    </row>
    <row r="207" spans="1:1" x14ac:dyDescent="0.15">
      <c r="A207" t="s">
        <v>254</v>
      </c>
    </row>
    <row r="208" spans="1:1" x14ac:dyDescent="0.15">
      <c r="A208" t="s">
        <v>241</v>
      </c>
    </row>
    <row r="209" spans="1:1" x14ac:dyDescent="0.15">
      <c r="A209" t="s">
        <v>255</v>
      </c>
    </row>
    <row r="210" spans="1:1" x14ac:dyDescent="0.15">
      <c r="A210" t="s">
        <v>256</v>
      </c>
    </row>
    <row r="211" spans="1:1" x14ac:dyDescent="0.15">
      <c r="A211" t="s">
        <v>242</v>
      </c>
    </row>
    <row r="212" spans="1:1" x14ac:dyDescent="0.15">
      <c r="A212" t="s">
        <v>243</v>
      </c>
    </row>
    <row r="213" spans="1:1" x14ac:dyDescent="0.15">
      <c r="A213" t="s">
        <v>244</v>
      </c>
    </row>
    <row r="214" spans="1:1" x14ac:dyDescent="0.15">
      <c r="A214" t="s">
        <v>257</v>
      </c>
    </row>
    <row r="215" spans="1:1" x14ac:dyDescent="0.15">
      <c r="A215" t="s">
        <v>258</v>
      </c>
    </row>
    <row r="216" spans="1:1" x14ac:dyDescent="0.15">
      <c r="A216" t="s">
        <v>259</v>
      </c>
    </row>
    <row r="217" spans="1:1" x14ac:dyDescent="0.15">
      <c r="A217" t="s">
        <v>260</v>
      </c>
    </row>
    <row r="218" spans="1:1" x14ac:dyDescent="0.15">
      <c r="A218" t="s">
        <v>261</v>
      </c>
    </row>
    <row r="219" spans="1:1" x14ac:dyDescent="0.15">
      <c r="A219" t="s">
        <v>262</v>
      </c>
    </row>
    <row r="220" spans="1:1" x14ac:dyDescent="0.15">
      <c r="A220" t="s">
        <v>263</v>
      </c>
    </row>
    <row r="221" spans="1:1" x14ac:dyDescent="0.15">
      <c r="A221" t="s">
        <v>264</v>
      </c>
    </row>
    <row r="222" spans="1:1" x14ac:dyDescent="0.15">
      <c r="A222" t="s">
        <v>265</v>
      </c>
    </row>
    <row r="223" spans="1:1" x14ac:dyDescent="0.15">
      <c r="A223" t="s">
        <v>266</v>
      </c>
    </row>
    <row r="224" spans="1:1" x14ac:dyDescent="0.15">
      <c r="A224" t="s">
        <v>267</v>
      </c>
    </row>
    <row r="225" spans="1:1" x14ac:dyDescent="0.15">
      <c r="A225" t="s">
        <v>268</v>
      </c>
    </row>
    <row r="226" spans="1:1" x14ac:dyDescent="0.15">
      <c r="A226" t="s">
        <v>269</v>
      </c>
    </row>
    <row r="227" spans="1:1" x14ac:dyDescent="0.15">
      <c r="A227" t="s">
        <v>270</v>
      </c>
    </row>
    <row r="228" spans="1:1" x14ac:dyDescent="0.15">
      <c r="A228" t="s">
        <v>271</v>
      </c>
    </row>
    <row r="229" spans="1:1" x14ac:dyDescent="0.15">
      <c r="A229" t="s">
        <v>272</v>
      </c>
    </row>
    <row r="230" spans="1:1" x14ac:dyDescent="0.15">
      <c r="A230" t="s">
        <v>273</v>
      </c>
    </row>
    <row r="231" spans="1:1" x14ac:dyDescent="0.15">
      <c r="A231" t="s">
        <v>1073</v>
      </c>
    </row>
    <row r="232" spans="1:1" x14ac:dyDescent="0.15">
      <c r="A232" t="s">
        <v>1077</v>
      </c>
    </row>
    <row r="233" spans="1:1" x14ac:dyDescent="0.15">
      <c r="A233" t="s">
        <v>1074</v>
      </c>
    </row>
    <row r="234" spans="1:1" x14ac:dyDescent="0.15">
      <c r="A234" t="s">
        <v>1078</v>
      </c>
    </row>
    <row r="235" spans="1:1" x14ac:dyDescent="0.15">
      <c r="A235" t="s">
        <v>1075</v>
      </c>
    </row>
    <row r="236" spans="1:1" x14ac:dyDescent="0.15">
      <c r="A236" t="s">
        <v>1076</v>
      </c>
    </row>
    <row r="237" spans="1:1" x14ac:dyDescent="0.15">
      <c r="A237" t="s">
        <v>283</v>
      </c>
    </row>
    <row r="238" spans="1:1" x14ac:dyDescent="0.15">
      <c r="A238" t="s">
        <v>284</v>
      </c>
    </row>
    <row r="239" spans="1:1" x14ac:dyDescent="0.15">
      <c r="A239" t="s">
        <v>276</v>
      </c>
    </row>
    <row r="240" spans="1:1" x14ac:dyDescent="0.15">
      <c r="A240" t="s">
        <v>277</v>
      </c>
    </row>
    <row r="241" spans="1:1" x14ac:dyDescent="0.15">
      <c r="A241" t="s">
        <v>278</v>
      </c>
    </row>
    <row r="242" spans="1:1" x14ac:dyDescent="0.15">
      <c r="A242" t="s">
        <v>279</v>
      </c>
    </row>
    <row r="243" spans="1:1" x14ac:dyDescent="0.15">
      <c r="A243" t="s">
        <v>280</v>
      </c>
    </row>
    <row r="244" spans="1:1" x14ac:dyDescent="0.15">
      <c r="A244" t="s">
        <v>285</v>
      </c>
    </row>
    <row r="245" spans="1:1" x14ac:dyDescent="0.15">
      <c r="A245" t="s">
        <v>286</v>
      </c>
    </row>
    <row r="246" spans="1:1" x14ac:dyDescent="0.15">
      <c r="A246" t="s">
        <v>287</v>
      </c>
    </row>
    <row r="247" spans="1:1" x14ac:dyDescent="0.15">
      <c r="A247" t="s">
        <v>288</v>
      </c>
    </row>
    <row r="248" spans="1:1" x14ac:dyDescent="0.15">
      <c r="A248" t="s">
        <v>281</v>
      </c>
    </row>
    <row r="249" spans="1:1" x14ac:dyDescent="0.15">
      <c r="A249" t="s">
        <v>289</v>
      </c>
    </row>
    <row r="250" spans="1:1" x14ac:dyDescent="0.15">
      <c r="A250" t="s">
        <v>290</v>
      </c>
    </row>
    <row r="251" spans="1:1" x14ac:dyDescent="0.15">
      <c r="A251" t="s">
        <v>291</v>
      </c>
    </row>
    <row r="252" spans="1:1" x14ac:dyDescent="0.15">
      <c r="A252" t="s">
        <v>292</v>
      </c>
    </row>
    <row r="253" spans="1:1" x14ac:dyDescent="0.15">
      <c r="A253" t="s">
        <v>293</v>
      </c>
    </row>
    <row r="254" spans="1:1" x14ac:dyDescent="0.15">
      <c r="A254" t="s">
        <v>295</v>
      </c>
    </row>
    <row r="255" spans="1:1" x14ac:dyDescent="0.15">
      <c r="A255" t="s">
        <v>893</v>
      </c>
    </row>
    <row r="256" spans="1:1" x14ac:dyDescent="0.15">
      <c r="A256" t="s">
        <v>905</v>
      </c>
    </row>
    <row r="257" spans="1:1" x14ac:dyDescent="0.15">
      <c r="A257" t="s">
        <v>894</v>
      </c>
    </row>
    <row r="258" spans="1:1" x14ac:dyDescent="0.15">
      <c r="A258" t="s">
        <v>904</v>
      </c>
    </row>
    <row r="259" spans="1:1" x14ac:dyDescent="0.15">
      <c r="A259" t="s">
        <v>294</v>
      </c>
    </row>
    <row r="260" spans="1:1" x14ac:dyDescent="0.15">
      <c r="A260" t="s">
        <v>296</v>
      </c>
    </row>
    <row r="261" spans="1:1" x14ac:dyDescent="0.15">
      <c r="A261" t="s">
        <v>895</v>
      </c>
    </row>
    <row r="262" spans="1:1" x14ac:dyDescent="0.15">
      <c r="A262" t="s">
        <v>906</v>
      </c>
    </row>
    <row r="263" spans="1:1" x14ac:dyDescent="0.15">
      <c r="A263" t="s">
        <v>297</v>
      </c>
    </row>
    <row r="264" spans="1:1" x14ac:dyDescent="0.15">
      <c r="A264" t="s">
        <v>298</v>
      </c>
    </row>
    <row r="265" spans="1:1" x14ac:dyDescent="0.15">
      <c r="A265" t="s">
        <v>299</v>
      </c>
    </row>
    <row r="266" spans="1:1" x14ac:dyDescent="0.15">
      <c r="A266" t="s">
        <v>947</v>
      </c>
    </row>
    <row r="267" spans="1:1" x14ac:dyDescent="0.15">
      <c r="A267" t="s">
        <v>949</v>
      </c>
    </row>
    <row r="268" spans="1:1" x14ac:dyDescent="0.15">
      <c r="A268" t="s">
        <v>945</v>
      </c>
    </row>
    <row r="269" spans="1:1" x14ac:dyDescent="0.15">
      <c r="A269" t="s">
        <v>948</v>
      </c>
    </row>
    <row r="270" spans="1:1" x14ac:dyDescent="0.15">
      <c r="A270" t="s">
        <v>950</v>
      </c>
    </row>
    <row r="271" spans="1:1" x14ac:dyDescent="0.15">
      <c r="A271" t="s">
        <v>946</v>
      </c>
    </row>
    <row r="272" spans="1:1" x14ac:dyDescent="0.15">
      <c r="A272" t="s">
        <v>300</v>
      </c>
    </row>
    <row r="273" spans="1:1" x14ac:dyDescent="0.15">
      <c r="A273" t="s">
        <v>901</v>
      </c>
    </row>
    <row r="274" spans="1:1" x14ac:dyDescent="0.15">
      <c r="A274" t="s">
        <v>301</v>
      </c>
    </row>
    <row r="275" spans="1:1" x14ac:dyDescent="0.15">
      <c r="A275" t="s">
        <v>890</v>
      </c>
    </row>
    <row r="276" spans="1:1" x14ac:dyDescent="0.15">
      <c r="A276" t="s">
        <v>943</v>
      </c>
    </row>
    <row r="277" spans="1:1" x14ac:dyDescent="0.15">
      <c r="A277" t="s">
        <v>899</v>
      </c>
    </row>
    <row r="278" spans="1:1" x14ac:dyDescent="0.15">
      <c r="A278" t="s">
        <v>302</v>
      </c>
    </row>
    <row r="279" spans="1:1" x14ac:dyDescent="0.15">
      <c r="A279" t="s">
        <v>303</v>
      </c>
    </row>
    <row r="280" spans="1:1" x14ac:dyDescent="0.15">
      <c r="A280" t="s">
        <v>892</v>
      </c>
    </row>
    <row r="281" spans="1:1" x14ac:dyDescent="0.15">
      <c r="A281" t="s">
        <v>944</v>
      </c>
    </row>
    <row r="282" spans="1:1" x14ac:dyDescent="0.15">
      <c r="A282" t="s">
        <v>304</v>
      </c>
    </row>
    <row r="283" spans="1:1" x14ac:dyDescent="0.15">
      <c r="A283" t="s">
        <v>903</v>
      </c>
    </row>
    <row r="284" spans="1:1" x14ac:dyDescent="0.15">
      <c r="A284" t="s">
        <v>305</v>
      </c>
    </row>
    <row r="285" spans="1:1" x14ac:dyDescent="0.15">
      <c r="A285" t="s">
        <v>282</v>
      </c>
    </row>
    <row r="286" spans="1:1" x14ac:dyDescent="0.15">
      <c r="A286" t="s">
        <v>306</v>
      </c>
    </row>
    <row r="287" spans="1:1" x14ac:dyDescent="0.15">
      <c r="A287" t="s">
        <v>308</v>
      </c>
    </row>
    <row r="288" spans="1:1" x14ac:dyDescent="0.15">
      <c r="A288" t="s">
        <v>307</v>
      </c>
    </row>
    <row r="289" spans="1:1" x14ac:dyDescent="0.15">
      <c r="A289" t="s">
        <v>309</v>
      </c>
    </row>
    <row r="290" spans="1:1" x14ac:dyDescent="0.15">
      <c r="A290" t="s">
        <v>312</v>
      </c>
    </row>
    <row r="291" spans="1:1" x14ac:dyDescent="0.15">
      <c r="A291" t="s">
        <v>310</v>
      </c>
    </row>
    <row r="292" spans="1:1" x14ac:dyDescent="0.15">
      <c r="A292" t="s">
        <v>311</v>
      </c>
    </row>
    <row r="293" spans="1:1" x14ac:dyDescent="0.15">
      <c r="A293" t="s">
        <v>330</v>
      </c>
    </row>
    <row r="294" spans="1:1" x14ac:dyDescent="0.15">
      <c r="A294" t="s">
        <v>313</v>
      </c>
    </row>
    <row r="295" spans="1:1" x14ac:dyDescent="0.15">
      <c r="A295" t="s">
        <v>314</v>
      </c>
    </row>
    <row r="296" spans="1:1" x14ac:dyDescent="0.15">
      <c r="A296" t="s">
        <v>315</v>
      </c>
    </row>
    <row r="297" spans="1:1" x14ac:dyDescent="0.15">
      <c r="A297" t="s">
        <v>316</v>
      </c>
    </row>
    <row r="298" spans="1:1" x14ac:dyDescent="0.15">
      <c r="A298" t="s">
        <v>317</v>
      </c>
    </row>
    <row r="299" spans="1:1" x14ac:dyDescent="0.15">
      <c r="A299" t="s">
        <v>318</v>
      </c>
    </row>
    <row r="300" spans="1:1" x14ac:dyDescent="0.15">
      <c r="A300" t="s">
        <v>331</v>
      </c>
    </row>
    <row r="301" spans="1:1" x14ac:dyDescent="0.15">
      <c r="A301" t="s">
        <v>319</v>
      </c>
    </row>
    <row r="302" spans="1:1" x14ac:dyDescent="0.15">
      <c r="A302" t="s">
        <v>320</v>
      </c>
    </row>
    <row r="303" spans="1:1" x14ac:dyDescent="0.15">
      <c r="A303" t="s">
        <v>321</v>
      </c>
    </row>
    <row r="304" spans="1:1" x14ac:dyDescent="0.15">
      <c r="A304" t="s">
        <v>322</v>
      </c>
    </row>
    <row r="305" spans="1:1" x14ac:dyDescent="0.15">
      <c r="A305" t="s">
        <v>324</v>
      </c>
    </row>
    <row r="306" spans="1:1" x14ac:dyDescent="0.15">
      <c r="A306" t="s">
        <v>325</v>
      </c>
    </row>
    <row r="307" spans="1:1" x14ac:dyDescent="0.15">
      <c r="A307" t="s">
        <v>323</v>
      </c>
    </row>
    <row r="308" spans="1:1" x14ac:dyDescent="0.15">
      <c r="A308" t="s">
        <v>326</v>
      </c>
    </row>
    <row r="309" spans="1:1" x14ac:dyDescent="0.15">
      <c r="A309" t="s">
        <v>327</v>
      </c>
    </row>
    <row r="310" spans="1:1" x14ac:dyDescent="0.15">
      <c r="A310" t="s">
        <v>328</v>
      </c>
    </row>
    <row r="311" spans="1:1" x14ac:dyDescent="0.15">
      <c r="A311" t="s">
        <v>329</v>
      </c>
    </row>
    <row r="312" spans="1:1" x14ac:dyDescent="0.15">
      <c r="A312" t="s">
        <v>342</v>
      </c>
    </row>
    <row r="313" spans="1:1" x14ac:dyDescent="0.15">
      <c r="A313" t="s">
        <v>343</v>
      </c>
    </row>
    <row r="314" spans="1:1" x14ac:dyDescent="0.15">
      <c r="A314" t="s">
        <v>338</v>
      </c>
    </row>
    <row r="315" spans="1:1" x14ac:dyDescent="0.15">
      <c r="A315" t="s">
        <v>339</v>
      </c>
    </row>
    <row r="316" spans="1:1" x14ac:dyDescent="0.15">
      <c r="A316" t="s">
        <v>340</v>
      </c>
    </row>
    <row r="317" spans="1:1" x14ac:dyDescent="0.15">
      <c r="A317" t="s">
        <v>341</v>
      </c>
    </row>
    <row r="318" spans="1:1" x14ac:dyDescent="0.15">
      <c r="A318" t="s">
        <v>344</v>
      </c>
    </row>
    <row r="319" spans="1:1" x14ac:dyDescent="0.15">
      <c r="A319" t="s">
        <v>332</v>
      </c>
    </row>
    <row r="320" spans="1:1" x14ac:dyDescent="0.15">
      <c r="A320" t="s">
        <v>345</v>
      </c>
    </row>
    <row r="321" spans="1:1" x14ac:dyDescent="0.15">
      <c r="A321" t="s">
        <v>346</v>
      </c>
    </row>
    <row r="322" spans="1:1" x14ac:dyDescent="0.15">
      <c r="A322" t="s">
        <v>347</v>
      </c>
    </row>
    <row r="323" spans="1:1" x14ac:dyDescent="0.15">
      <c r="A323" t="s">
        <v>348</v>
      </c>
    </row>
    <row r="324" spans="1:1" x14ac:dyDescent="0.15">
      <c r="A324" t="s">
        <v>349</v>
      </c>
    </row>
    <row r="325" spans="1:1" x14ac:dyDescent="0.15">
      <c r="A325" t="s">
        <v>350</v>
      </c>
    </row>
    <row r="326" spans="1:1" x14ac:dyDescent="0.15">
      <c r="A326" t="s">
        <v>351</v>
      </c>
    </row>
    <row r="327" spans="1:1" x14ac:dyDescent="0.15">
      <c r="A327" t="s">
        <v>352</v>
      </c>
    </row>
    <row r="328" spans="1:1" x14ac:dyDescent="0.15">
      <c r="A328" t="s">
        <v>333</v>
      </c>
    </row>
    <row r="329" spans="1:1" x14ac:dyDescent="0.15">
      <c r="A329" t="s">
        <v>334</v>
      </c>
    </row>
    <row r="330" spans="1:1" x14ac:dyDescent="0.15">
      <c r="A330" t="s">
        <v>355</v>
      </c>
    </row>
    <row r="331" spans="1:1" x14ac:dyDescent="0.15">
      <c r="A331" t="s">
        <v>354</v>
      </c>
    </row>
    <row r="332" spans="1:1" x14ac:dyDescent="0.15">
      <c r="A332" t="s">
        <v>353</v>
      </c>
    </row>
    <row r="333" spans="1:1" x14ac:dyDescent="0.15">
      <c r="A333" t="s">
        <v>335</v>
      </c>
    </row>
    <row r="334" spans="1:1" x14ac:dyDescent="0.15">
      <c r="A334" t="s">
        <v>336</v>
      </c>
    </row>
    <row r="335" spans="1:1" x14ac:dyDescent="0.15">
      <c r="A335" t="s">
        <v>337</v>
      </c>
    </row>
    <row r="336" spans="1:1" x14ac:dyDescent="0.15">
      <c r="A336" t="s">
        <v>357</v>
      </c>
    </row>
    <row r="337" spans="1:1" x14ac:dyDescent="0.15">
      <c r="A337" t="s">
        <v>358</v>
      </c>
    </row>
    <row r="338" spans="1:1" x14ac:dyDescent="0.15">
      <c r="A338" t="s">
        <v>359</v>
      </c>
    </row>
    <row r="339" spans="1:1" x14ac:dyDescent="0.15">
      <c r="A339" t="s">
        <v>356</v>
      </c>
    </row>
    <row r="340" spans="1:1" x14ac:dyDescent="0.15">
      <c r="A340" t="s">
        <v>360</v>
      </c>
    </row>
    <row r="341" spans="1:1" x14ac:dyDescent="0.15">
      <c r="A341" t="s">
        <v>361</v>
      </c>
    </row>
    <row r="342" spans="1:1" x14ac:dyDescent="0.15">
      <c r="A342" t="s">
        <v>362</v>
      </c>
    </row>
    <row r="343" spans="1:1" x14ac:dyDescent="0.15">
      <c r="A343" t="s">
        <v>364</v>
      </c>
    </row>
    <row r="344" spans="1:1" x14ac:dyDescent="0.15">
      <c r="A344" t="s">
        <v>365</v>
      </c>
    </row>
    <row r="345" spans="1:1" x14ac:dyDescent="0.15">
      <c r="A345" t="s">
        <v>366</v>
      </c>
    </row>
    <row r="346" spans="1:1" x14ac:dyDescent="0.15">
      <c r="A346" t="s">
        <v>363</v>
      </c>
    </row>
    <row r="347" spans="1:1" x14ac:dyDescent="0.15">
      <c r="A347" t="s">
        <v>367</v>
      </c>
    </row>
    <row r="348" spans="1:1" x14ac:dyDescent="0.15">
      <c r="A348" t="s">
        <v>368</v>
      </c>
    </row>
    <row r="349" spans="1:1" x14ac:dyDescent="0.15">
      <c r="A349" t="s">
        <v>369</v>
      </c>
    </row>
    <row r="350" spans="1:1" x14ac:dyDescent="0.15">
      <c r="A350" t="s">
        <v>370</v>
      </c>
    </row>
    <row r="351" spans="1:1" x14ac:dyDescent="0.15">
      <c r="A351" t="s">
        <v>371</v>
      </c>
    </row>
    <row r="352" spans="1:1" x14ac:dyDescent="0.15">
      <c r="A352" t="s">
        <v>372</v>
      </c>
    </row>
    <row r="353" spans="1:1" x14ac:dyDescent="0.15">
      <c r="A353" t="s">
        <v>373</v>
      </c>
    </row>
    <row r="354" spans="1:1" x14ac:dyDescent="0.15">
      <c r="A354" t="s">
        <v>374</v>
      </c>
    </row>
    <row r="355" spans="1:1" x14ac:dyDescent="0.15">
      <c r="A355" t="s">
        <v>375</v>
      </c>
    </row>
    <row r="356" spans="1:1" x14ac:dyDescent="0.15">
      <c r="A356" t="s">
        <v>376</v>
      </c>
    </row>
    <row r="357" spans="1:1" x14ac:dyDescent="0.15">
      <c r="A357" t="s">
        <v>377</v>
      </c>
    </row>
    <row r="358" spans="1:1" x14ac:dyDescent="0.15">
      <c r="A358" t="s">
        <v>888</v>
      </c>
    </row>
    <row r="359" spans="1:1" x14ac:dyDescent="0.15">
      <c r="A359" t="s">
        <v>378</v>
      </c>
    </row>
    <row r="360" spans="1:1" x14ac:dyDescent="0.15">
      <c r="A360" t="s">
        <v>379</v>
      </c>
    </row>
    <row r="361" spans="1:1" x14ac:dyDescent="0.15">
      <c r="A361" t="s">
        <v>380</v>
      </c>
    </row>
    <row r="362" spans="1:1" x14ac:dyDescent="0.15">
      <c r="A362" t="s">
        <v>887</v>
      </c>
    </row>
    <row r="363" spans="1:1" x14ac:dyDescent="0.15">
      <c r="A363" t="s">
        <v>963</v>
      </c>
    </row>
    <row r="364" spans="1:1" x14ac:dyDescent="0.15">
      <c r="A364" t="s">
        <v>964</v>
      </c>
    </row>
    <row r="365" spans="1:1" x14ac:dyDescent="0.15">
      <c r="A365" t="s">
        <v>965</v>
      </c>
    </row>
    <row r="366" spans="1:1" x14ac:dyDescent="0.15">
      <c r="A366" t="s">
        <v>966</v>
      </c>
    </row>
    <row r="367" spans="1:1" x14ac:dyDescent="0.15">
      <c r="A367" t="s">
        <v>381</v>
      </c>
    </row>
    <row r="368" spans="1:1" x14ac:dyDescent="0.15">
      <c r="A368" t="s">
        <v>382</v>
      </c>
    </row>
    <row r="369" spans="1:1" x14ac:dyDescent="0.15">
      <c r="A369" t="s">
        <v>383</v>
      </c>
    </row>
    <row r="370" spans="1:1" x14ac:dyDescent="0.15">
      <c r="A370" t="s">
        <v>384</v>
      </c>
    </row>
    <row r="371" spans="1:1" x14ac:dyDescent="0.15">
      <c r="A371" t="s">
        <v>385</v>
      </c>
    </row>
    <row r="372" spans="1:1" x14ac:dyDescent="0.15">
      <c r="A372" t="s">
        <v>387</v>
      </c>
    </row>
    <row r="373" spans="1:1" x14ac:dyDescent="0.15">
      <c r="A373" t="s">
        <v>388</v>
      </c>
    </row>
    <row r="374" spans="1:1" x14ac:dyDescent="0.15">
      <c r="A374" t="s">
        <v>389</v>
      </c>
    </row>
    <row r="375" spans="1:1" x14ac:dyDescent="0.15">
      <c r="A375" t="s">
        <v>390</v>
      </c>
    </row>
    <row r="376" spans="1:1" x14ac:dyDescent="0.15">
      <c r="A376" t="s">
        <v>391</v>
      </c>
    </row>
    <row r="377" spans="1:1" x14ac:dyDescent="0.15">
      <c r="A377" t="s">
        <v>392</v>
      </c>
    </row>
    <row r="378" spans="1:1" x14ac:dyDescent="0.15">
      <c r="A378" t="s">
        <v>393</v>
      </c>
    </row>
    <row r="379" spans="1:1" x14ac:dyDescent="0.15">
      <c r="A379" t="s">
        <v>394</v>
      </c>
    </row>
    <row r="380" spans="1:1" x14ac:dyDescent="0.15">
      <c r="A380" t="s">
        <v>395</v>
      </c>
    </row>
    <row r="381" spans="1:1" x14ac:dyDescent="0.15">
      <c r="A381" t="s">
        <v>396</v>
      </c>
    </row>
    <row r="382" spans="1:1" x14ac:dyDescent="0.15">
      <c r="A382" t="s">
        <v>397</v>
      </c>
    </row>
    <row r="383" spans="1:1" x14ac:dyDescent="0.15">
      <c r="A383" t="s">
        <v>398</v>
      </c>
    </row>
    <row r="384" spans="1:1" x14ac:dyDescent="0.15">
      <c r="A384" t="s">
        <v>399</v>
      </c>
    </row>
    <row r="385" spans="1:1" x14ac:dyDescent="0.15">
      <c r="A385" t="s">
        <v>400</v>
      </c>
    </row>
    <row r="386" spans="1:1" x14ac:dyDescent="0.15">
      <c r="A386" t="s">
        <v>402</v>
      </c>
    </row>
    <row r="387" spans="1:1" x14ac:dyDescent="0.15">
      <c r="A387" t="s">
        <v>403</v>
      </c>
    </row>
    <row r="388" spans="1:1" x14ac:dyDescent="0.15">
      <c r="A388" t="s">
        <v>404</v>
      </c>
    </row>
    <row r="389" spans="1:1" x14ac:dyDescent="0.15">
      <c r="A389" t="s">
        <v>405</v>
      </c>
    </row>
    <row r="390" spans="1:1" x14ac:dyDescent="0.15">
      <c r="A390" t="s">
        <v>915</v>
      </c>
    </row>
    <row r="391" spans="1:1" x14ac:dyDescent="0.15">
      <c r="A391" t="s">
        <v>407</v>
      </c>
    </row>
    <row r="392" spans="1:1" x14ac:dyDescent="0.15">
      <c r="A392" t="s">
        <v>408</v>
      </c>
    </row>
    <row r="393" spans="1:1" x14ac:dyDescent="0.15">
      <c r="A393" t="s">
        <v>409</v>
      </c>
    </row>
    <row r="394" spans="1:1" x14ac:dyDescent="0.15">
      <c r="A394" t="s">
        <v>410</v>
      </c>
    </row>
    <row r="395" spans="1:1" x14ac:dyDescent="0.15">
      <c r="A395" t="s">
        <v>411</v>
      </c>
    </row>
    <row r="396" spans="1:1" x14ac:dyDescent="0.15">
      <c r="A396" t="s">
        <v>412</v>
      </c>
    </row>
    <row r="397" spans="1:1" x14ac:dyDescent="0.15">
      <c r="A397" t="s">
        <v>413</v>
      </c>
    </row>
    <row r="398" spans="1:1" x14ac:dyDescent="0.15">
      <c r="A398" t="s">
        <v>414</v>
      </c>
    </row>
    <row r="399" spans="1:1" x14ac:dyDescent="0.15">
      <c r="A399" t="s">
        <v>918</v>
      </c>
    </row>
    <row r="400" spans="1:1" x14ac:dyDescent="0.15">
      <c r="A400" t="s">
        <v>889</v>
      </c>
    </row>
    <row r="401" spans="1:1" x14ac:dyDescent="0.15">
      <c r="A401" t="s">
        <v>916</v>
      </c>
    </row>
    <row r="402" spans="1:1" x14ac:dyDescent="0.15">
      <c r="A402" t="s">
        <v>912</v>
      </c>
    </row>
    <row r="403" spans="1:1" x14ac:dyDescent="0.15">
      <c r="A403" t="s">
        <v>415</v>
      </c>
    </row>
    <row r="404" spans="1:1" x14ac:dyDescent="0.15">
      <c r="A404" t="s">
        <v>1232</v>
      </c>
    </row>
    <row r="405" spans="1:1" x14ac:dyDescent="0.15">
      <c r="A405" t="s">
        <v>416</v>
      </c>
    </row>
    <row r="406" spans="1:1" x14ac:dyDescent="0.15">
      <c r="A406" t="s">
        <v>417</v>
      </c>
    </row>
    <row r="407" spans="1:1" x14ac:dyDescent="0.15">
      <c r="A407" t="s">
        <v>1085</v>
      </c>
    </row>
    <row r="408" spans="1:1" x14ac:dyDescent="0.15">
      <c r="A408" t="s">
        <v>1089</v>
      </c>
    </row>
    <row r="409" spans="1:1" x14ac:dyDescent="0.15">
      <c r="A409" t="s">
        <v>1086</v>
      </c>
    </row>
    <row r="410" spans="1:1" x14ac:dyDescent="0.15">
      <c r="A410" t="s">
        <v>1090</v>
      </c>
    </row>
    <row r="411" spans="1:1" x14ac:dyDescent="0.15">
      <c r="A411" t="s">
        <v>1087</v>
      </c>
    </row>
    <row r="412" spans="1:1" x14ac:dyDescent="0.15">
      <c r="A412" t="s">
        <v>1088</v>
      </c>
    </row>
    <row r="413" spans="1:1" x14ac:dyDescent="0.15">
      <c r="A413" t="s">
        <v>1155</v>
      </c>
    </row>
    <row r="414" spans="1:1" x14ac:dyDescent="0.15">
      <c r="A414" t="s">
        <v>1109</v>
      </c>
    </row>
    <row r="415" spans="1:1" x14ac:dyDescent="0.15">
      <c r="A415" t="s">
        <v>1113</v>
      </c>
    </row>
    <row r="416" spans="1:1" x14ac:dyDescent="0.15">
      <c r="A416" t="s">
        <v>1110</v>
      </c>
    </row>
    <row r="417" spans="1:1" x14ac:dyDescent="0.15">
      <c r="A417" t="s">
        <v>1114</v>
      </c>
    </row>
    <row r="418" spans="1:1" x14ac:dyDescent="0.15">
      <c r="A418" t="s">
        <v>1111</v>
      </c>
    </row>
    <row r="419" spans="1:1" x14ac:dyDescent="0.15">
      <c r="A419" t="s">
        <v>1112</v>
      </c>
    </row>
    <row r="420" spans="1:1" x14ac:dyDescent="0.15">
      <c r="A420" t="s">
        <v>1159</v>
      </c>
    </row>
    <row r="421" spans="1:1" x14ac:dyDescent="0.15">
      <c r="A421" t="s">
        <v>1091</v>
      </c>
    </row>
    <row r="422" spans="1:1" x14ac:dyDescent="0.15">
      <c r="A422" t="s">
        <v>1095</v>
      </c>
    </row>
    <row r="423" spans="1:1" x14ac:dyDescent="0.15">
      <c r="A423" t="s">
        <v>1092</v>
      </c>
    </row>
    <row r="424" spans="1:1" x14ac:dyDescent="0.15">
      <c r="A424" t="s">
        <v>1096</v>
      </c>
    </row>
    <row r="425" spans="1:1" x14ac:dyDescent="0.15">
      <c r="A425" t="s">
        <v>1093</v>
      </c>
    </row>
    <row r="426" spans="1:1" x14ac:dyDescent="0.15">
      <c r="A426" t="s">
        <v>1094</v>
      </c>
    </row>
    <row r="427" spans="1:1" x14ac:dyDescent="0.15">
      <c r="A427" t="s">
        <v>1156</v>
      </c>
    </row>
    <row r="428" spans="1:1" x14ac:dyDescent="0.15">
      <c r="A428" t="s">
        <v>1115</v>
      </c>
    </row>
    <row r="429" spans="1:1" x14ac:dyDescent="0.15">
      <c r="A429" t="s">
        <v>1119</v>
      </c>
    </row>
    <row r="430" spans="1:1" x14ac:dyDescent="0.15">
      <c r="A430" t="s">
        <v>1116</v>
      </c>
    </row>
    <row r="431" spans="1:1" x14ac:dyDescent="0.15">
      <c r="A431" t="s">
        <v>1120</v>
      </c>
    </row>
    <row r="432" spans="1:1" x14ac:dyDescent="0.15">
      <c r="A432" t="s">
        <v>1117</v>
      </c>
    </row>
    <row r="433" spans="1:1" x14ac:dyDescent="0.15">
      <c r="A433" t="s">
        <v>1118</v>
      </c>
    </row>
    <row r="434" spans="1:1" x14ac:dyDescent="0.15">
      <c r="A434" t="s">
        <v>1160</v>
      </c>
    </row>
    <row r="435" spans="1:1" x14ac:dyDescent="0.15">
      <c r="A435" t="s">
        <v>1097</v>
      </c>
    </row>
    <row r="436" spans="1:1" x14ac:dyDescent="0.15">
      <c r="A436" t="s">
        <v>1101</v>
      </c>
    </row>
    <row r="437" spans="1:1" x14ac:dyDescent="0.15">
      <c r="A437" t="s">
        <v>1098</v>
      </c>
    </row>
    <row r="438" spans="1:1" x14ac:dyDescent="0.15">
      <c r="A438" t="s">
        <v>1102</v>
      </c>
    </row>
    <row r="439" spans="1:1" x14ac:dyDescent="0.15">
      <c r="A439" t="s">
        <v>1099</v>
      </c>
    </row>
    <row r="440" spans="1:1" x14ac:dyDescent="0.15">
      <c r="A440" t="s">
        <v>1100</v>
      </c>
    </row>
    <row r="441" spans="1:1" x14ac:dyDescent="0.15">
      <c r="A441" t="s">
        <v>1157</v>
      </c>
    </row>
    <row r="442" spans="1:1" x14ac:dyDescent="0.15">
      <c r="A442" t="s">
        <v>1103</v>
      </c>
    </row>
    <row r="443" spans="1:1" x14ac:dyDescent="0.15">
      <c r="A443" t="s">
        <v>1107</v>
      </c>
    </row>
    <row r="444" spans="1:1" x14ac:dyDescent="0.15">
      <c r="A444" t="s">
        <v>1104</v>
      </c>
    </row>
    <row r="445" spans="1:1" x14ac:dyDescent="0.15">
      <c r="A445" t="s">
        <v>1108</v>
      </c>
    </row>
    <row r="446" spans="1:1" x14ac:dyDescent="0.15">
      <c r="A446" t="s">
        <v>1105</v>
      </c>
    </row>
    <row r="447" spans="1:1" x14ac:dyDescent="0.15">
      <c r="A447" t="s">
        <v>1106</v>
      </c>
    </row>
    <row r="448" spans="1:1" x14ac:dyDescent="0.15">
      <c r="A448" t="s">
        <v>1158</v>
      </c>
    </row>
    <row r="449" spans="1:1" x14ac:dyDescent="0.15">
      <c r="A449" t="s">
        <v>1149</v>
      </c>
    </row>
    <row r="450" spans="1:1" x14ac:dyDescent="0.15">
      <c r="A450" t="s">
        <v>1153</v>
      </c>
    </row>
    <row r="451" spans="1:1" x14ac:dyDescent="0.15">
      <c r="A451" t="s">
        <v>1150</v>
      </c>
    </row>
    <row r="452" spans="1:1" x14ac:dyDescent="0.15">
      <c r="A452" t="s">
        <v>1154</v>
      </c>
    </row>
    <row r="453" spans="1:1" x14ac:dyDescent="0.15">
      <c r="A453" t="s">
        <v>1151</v>
      </c>
    </row>
    <row r="454" spans="1:1" x14ac:dyDescent="0.15">
      <c r="A454" t="s">
        <v>1152</v>
      </c>
    </row>
    <row r="455" spans="1:1" x14ac:dyDescent="0.15">
      <c r="A455" t="s">
        <v>418</v>
      </c>
    </row>
    <row r="456" spans="1:1" x14ac:dyDescent="0.15">
      <c r="A456" t="s">
        <v>1015</v>
      </c>
    </row>
    <row r="457" spans="1:1" x14ac:dyDescent="0.15">
      <c r="A457" t="s">
        <v>1019</v>
      </c>
    </row>
    <row r="458" spans="1:1" x14ac:dyDescent="0.15">
      <c r="A458" t="s">
        <v>1016</v>
      </c>
    </row>
    <row r="459" spans="1:1" x14ac:dyDescent="0.15">
      <c r="A459" t="s">
        <v>1020</v>
      </c>
    </row>
    <row r="460" spans="1:1" x14ac:dyDescent="0.15">
      <c r="A460" t="s">
        <v>1017</v>
      </c>
    </row>
    <row r="461" spans="1:1" x14ac:dyDescent="0.15">
      <c r="A461" t="s">
        <v>1021</v>
      </c>
    </row>
    <row r="462" spans="1:1" x14ac:dyDescent="0.15">
      <c r="A462" t="s">
        <v>1018</v>
      </c>
    </row>
    <row r="463" spans="1:1" x14ac:dyDescent="0.15">
      <c r="A463" t="s">
        <v>1022</v>
      </c>
    </row>
    <row r="464" spans="1:1" x14ac:dyDescent="0.15">
      <c r="A464" t="s">
        <v>422</v>
      </c>
    </row>
    <row r="465" spans="1:1" x14ac:dyDescent="0.15">
      <c r="A465" t="s">
        <v>423</v>
      </c>
    </row>
    <row r="466" spans="1:1" x14ac:dyDescent="0.15">
      <c r="A466" t="s">
        <v>425</v>
      </c>
    </row>
    <row r="467" spans="1:1" x14ac:dyDescent="0.15">
      <c r="A467" t="s">
        <v>424</v>
      </c>
    </row>
    <row r="468" spans="1:1" x14ac:dyDescent="0.15">
      <c r="A468" t="s">
        <v>426</v>
      </c>
    </row>
    <row r="469" spans="1:1" x14ac:dyDescent="0.15">
      <c r="A469" t="s">
        <v>427</v>
      </c>
    </row>
    <row r="470" spans="1:1" x14ac:dyDescent="0.15">
      <c r="A470" t="s">
        <v>428</v>
      </c>
    </row>
    <row r="471" spans="1:1" x14ac:dyDescent="0.15">
      <c r="A471" t="s">
        <v>429</v>
      </c>
    </row>
    <row r="472" spans="1:1" x14ac:dyDescent="0.15">
      <c r="A472" t="s">
        <v>430</v>
      </c>
    </row>
    <row r="473" spans="1:1" x14ac:dyDescent="0.15">
      <c r="A473" t="s">
        <v>431</v>
      </c>
    </row>
    <row r="474" spans="1:1" x14ac:dyDescent="0.15">
      <c r="A474" t="s">
        <v>432</v>
      </c>
    </row>
    <row r="475" spans="1:1" x14ac:dyDescent="0.15">
      <c r="A475" t="s">
        <v>433</v>
      </c>
    </row>
    <row r="476" spans="1:1" x14ac:dyDescent="0.15">
      <c r="A476" t="s">
        <v>434</v>
      </c>
    </row>
    <row r="477" spans="1:1" x14ac:dyDescent="0.15">
      <c r="A477" t="s">
        <v>435</v>
      </c>
    </row>
    <row r="478" spans="1:1" x14ac:dyDescent="0.15">
      <c r="A478" t="s">
        <v>436</v>
      </c>
    </row>
    <row r="479" spans="1:1" x14ac:dyDescent="0.15">
      <c r="A479" t="s">
        <v>437</v>
      </c>
    </row>
    <row r="480" spans="1:1" x14ac:dyDescent="0.15">
      <c r="A480" t="s">
        <v>951</v>
      </c>
    </row>
    <row r="481" spans="1:1" x14ac:dyDescent="0.15">
      <c r="A481" t="s">
        <v>952</v>
      </c>
    </row>
    <row r="482" spans="1:1" x14ac:dyDescent="0.15">
      <c r="A482" t="s">
        <v>924</v>
      </c>
    </row>
    <row r="483" spans="1:1" x14ac:dyDescent="0.15">
      <c r="A483" t="s">
        <v>927</v>
      </c>
    </row>
    <row r="484" spans="1:1" x14ac:dyDescent="0.15">
      <c r="A484" t="s">
        <v>929</v>
      </c>
    </row>
    <row r="485" spans="1:1" x14ac:dyDescent="0.15">
      <c r="A485" t="s">
        <v>922</v>
      </c>
    </row>
    <row r="486" spans="1:1" x14ac:dyDescent="0.15">
      <c r="A486" t="s">
        <v>438</v>
      </c>
    </row>
    <row r="487" spans="1:1" x14ac:dyDescent="0.15">
      <c r="A487" t="s">
        <v>440</v>
      </c>
    </row>
    <row r="488" spans="1:1" x14ac:dyDescent="0.15">
      <c r="A488" t="s">
        <v>441</v>
      </c>
    </row>
    <row r="489" spans="1:1" x14ac:dyDescent="0.15">
      <c r="A489" t="s">
        <v>442</v>
      </c>
    </row>
    <row r="490" spans="1:1" x14ac:dyDescent="0.15">
      <c r="A490" t="s">
        <v>444</v>
      </c>
    </row>
    <row r="491" spans="1:1" x14ac:dyDescent="0.15">
      <c r="A491" t="s">
        <v>445</v>
      </c>
    </row>
    <row r="492" spans="1:1" x14ac:dyDescent="0.15">
      <c r="A492" t="s">
        <v>446</v>
      </c>
    </row>
    <row r="493" spans="1:1" x14ac:dyDescent="0.15">
      <c r="A493" t="s">
        <v>470</v>
      </c>
    </row>
    <row r="494" spans="1:1" x14ac:dyDescent="0.15">
      <c r="A494" t="s">
        <v>447</v>
      </c>
    </row>
    <row r="495" spans="1:1" x14ac:dyDescent="0.15">
      <c r="A495" t="s">
        <v>448</v>
      </c>
    </row>
    <row r="496" spans="1:1" x14ac:dyDescent="0.15">
      <c r="A496" t="s">
        <v>472</v>
      </c>
    </row>
    <row r="497" spans="1:1" x14ac:dyDescent="0.15">
      <c r="A497" t="s">
        <v>473</v>
      </c>
    </row>
    <row r="498" spans="1:1" x14ac:dyDescent="0.15">
      <c r="A498" t="s">
        <v>475</v>
      </c>
    </row>
    <row r="499" spans="1:1" x14ac:dyDescent="0.15">
      <c r="A499" t="s">
        <v>476</v>
      </c>
    </row>
    <row r="500" spans="1:1" x14ac:dyDescent="0.15">
      <c r="A500" t="s">
        <v>478</v>
      </c>
    </row>
    <row r="501" spans="1:1" x14ac:dyDescent="0.15">
      <c r="A501" t="s">
        <v>479</v>
      </c>
    </row>
    <row r="502" spans="1:1" x14ac:dyDescent="0.15">
      <c r="A502" t="s">
        <v>480</v>
      </c>
    </row>
    <row r="503" spans="1:1" x14ac:dyDescent="0.15">
      <c r="A503" t="s">
        <v>481</v>
      </c>
    </row>
    <row r="504" spans="1:1" x14ac:dyDescent="0.15">
      <c r="A504" t="s">
        <v>482</v>
      </c>
    </row>
    <row r="505" spans="1:1" x14ac:dyDescent="0.15">
      <c r="A505" t="s">
        <v>449</v>
      </c>
    </row>
    <row r="506" spans="1:1" x14ac:dyDescent="0.15">
      <c r="A506" t="s">
        <v>450</v>
      </c>
    </row>
    <row r="507" spans="1:1" x14ac:dyDescent="0.15">
      <c r="A507" t="s">
        <v>483</v>
      </c>
    </row>
    <row r="508" spans="1:1" x14ac:dyDescent="0.15">
      <c r="A508" t="s">
        <v>451</v>
      </c>
    </row>
    <row r="509" spans="1:1" x14ac:dyDescent="0.15">
      <c r="A509" t="s">
        <v>452</v>
      </c>
    </row>
    <row r="510" spans="1:1" x14ac:dyDescent="0.15">
      <c r="A510" t="s">
        <v>453</v>
      </c>
    </row>
    <row r="511" spans="1:1" x14ac:dyDescent="0.15">
      <c r="A511" t="s">
        <v>454</v>
      </c>
    </row>
    <row r="512" spans="1:1" x14ac:dyDescent="0.15">
      <c r="A512" t="s">
        <v>456</v>
      </c>
    </row>
    <row r="513" spans="1:1" x14ac:dyDescent="0.15">
      <c r="A513" t="s">
        <v>484</v>
      </c>
    </row>
    <row r="514" spans="1:1" x14ac:dyDescent="0.15">
      <c r="A514" t="s">
        <v>457</v>
      </c>
    </row>
    <row r="515" spans="1:1" x14ac:dyDescent="0.15">
      <c r="A515" t="s">
        <v>459</v>
      </c>
    </row>
    <row r="516" spans="1:1" x14ac:dyDescent="0.15">
      <c r="A516" t="s">
        <v>460</v>
      </c>
    </row>
    <row r="517" spans="1:1" x14ac:dyDescent="0.15">
      <c r="A517" t="s">
        <v>461</v>
      </c>
    </row>
    <row r="518" spans="1:1" x14ac:dyDescent="0.15">
      <c r="A518" t="s">
        <v>486</v>
      </c>
    </row>
    <row r="519" spans="1:1" x14ac:dyDescent="0.15">
      <c r="A519" t="s">
        <v>487</v>
      </c>
    </row>
    <row r="520" spans="1:1" x14ac:dyDescent="0.15">
      <c r="A520" t="s">
        <v>488</v>
      </c>
    </row>
    <row r="521" spans="1:1" x14ac:dyDescent="0.15">
      <c r="A521" t="s">
        <v>975</v>
      </c>
    </row>
    <row r="522" spans="1:1" x14ac:dyDescent="0.15">
      <c r="A522" t="s">
        <v>976</v>
      </c>
    </row>
    <row r="523" spans="1:1" x14ac:dyDescent="0.15">
      <c r="A523" t="s">
        <v>977</v>
      </c>
    </row>
    <row r="524" spans="1:1" x14ac:dyDescent="0.15">
      <c r="A524" t="s">
        <v>978</v>
      </c>
    </row>
    <row r="525" spans="1:1" x14ac:dyDescent="0.15">
      <c r="A525" t="s">
        <v>979</v>
      </c>
    </row>
    <row r="526" spans="1:1" x14ac:dyDescent="0.15">
      <c r="A526" t="s">
        <v>980</v>
      </c>
    </row>
    <row r="527" spans="1:1" x14ac:dyDescent="0.15">
      <c r="A527" t="s">
        <v>981</v>
      </c>
    </row>
    <row r="528" spans="1:1" x14ac:dyDescent="0.15">
      <c r="A528" t="s">
        <v>982</v>
      </c>
    </row>
    <row r="529" spans="1:1" x14ac:dyDescent="0.15">
      <c r="A529" t="s">
        <v>489</v>
      </c>
    </row>
    <row r="530" spans="1:1" x14ac:dyDescent="0.15">
      <c r="A530" t="s">
        <v>490</v>
      </c>
    </row>
    <row r="531" spans="1:1" x14ac:dyDescent="0.15">
      <c r="A531" t="s">
        <v>491</v>
      </c>
    </row>
    <row r="532" spans="1:1" x14ac:dyDescent="0.15">
      <c r="A532" t="s">
        <v>492</v>
      </c>
    </row>
    <row r="533" spans="1:1" x14ac:dyDescent="0.15">
      <c r="A533" t="s">
        <v>493</v>
      </c>
    </row>
    <row r="534" spans="1:1" x14ac:dyDescent="0.15">
      <c r="A534" t="s">
        <v>494</v>
      </c>
    </row>
    <row r="535" spans="1:1" x14ac:dyDescent="0.15">
      <c r="A535" t="s">
        <v>463</v>
      </c>
    </row>
    <row r="536" spans="1:1" x14ac:dyDescent="0.15">
      <c r="A536" t="s">
        <v>464</v>
      </c>
    </row>
    <row r="537" spans="1:1" x14ac:dyDescent="0.15">
      <c r="A537" t="s">
        <v>1234</v>
      </c>
    </row>
    <row r="538" spans="1:1" x14ac:dyDescent="0.15">
      <c r="A538" t="s">
        <v>902</v>
      </c>
    </row>
    <row r="539" spans="1:1" x14ac:dyDescent="0.15">
      <c r="A539" t="s">
        <v>495</v>
      </c>
    </row>
    <row r="540" spans="1:1" x14ac:dyDescent="0.15">
      <c r="A540" t="s">
        <v>496</v>
      </c>
    </row>
    <row r="541" spans="1:1" x14ac:dyDescent="0.15">
      <c r="A541" t="s">
        <v>497</v>
      </c>
    </row>
    <row r="542" spans="1:1" x14ac:dyDescent="0.15">
      <c r="A542" t="s">
        <v>498</v>
      </c>
    </row>
    <row r="543" spans="1:1" x14ac:dyDescent="0.15">
      <c r="A543" t="s">
        <v>499</v>
      </c>
    </row>
    <row r="544" spans="1:1" x14ac:dyDescent="0.15">
      <c r="A544" t="s">
        <v>465</v>
      </c>
    </row>
    <row r="545" spans="1:1" x14ac:dyDescent="0.15">
      <c r="A545" t="s">
        <v>466</v>
      </c>
    </row>
    <row r="546" spans="1:1" x14ac:dyDescent="0.15">
      <c r="A546" t="s">
        <v>500</v>
      </c>
    </row>
    <row r="547" spans="1:1" x14ac:dyDescent="0.15">
      <c r="A547" t="s">
        <v>502</v>
      </c>
    </row>
    <row r="548" spans="1:1" x14ac:dyDescent="0.15">
      <c r="A548" t="s">
        <v>503</v>
      </c>
    </row>
    <row r="549" spans="1:1" x14ac:dyDescent="0.15">
      <c r="A549" t="s">
        <v>504</v>
      </c>
    </row>
    <row r="550" spans="1:1" x14ac:dyDescent="0.15">
      <c r="A550" t="s">
        <v>505</v>
      </c>
    </row>
    <row r="551" spans="1:1" x14ac:dyDescent="0.15">
      <c r="A551" t="s">
        <v>467</v>
      </c>
    </row>
    <row r="552" spans="1:1" x14ac:dyDescent="0.15">
      <c r="A552" t="s">
        <v>468</v>
      </c>
    </row>
    <row r="553" spans="1:1" x14ac:dyDescent="0.15">
      <c r="A553" t="s">
        <v>469</v>
      </c>
    </row>
    <row r="554" spans="1:1" x14ac:dyDescent="0.15">
      <c r="A554" t="s">
        <v>506</v>
      </c>
    </row>
    <row r="555" spans="1:1" x14ac:dyDescent="0.15">
      <c r="A555" t="s">
        <v>1197</v>
      </c>
    </row>
    <row r="556" spans="1:1" x14ac:dyDescent="0.15">
      <c r="A556" t="s">
        <v>1198</v>
      </c>
    </row>
    <row r="557" spans="1:1" x14ac:dyDescent="0.15">
      <c r="A557" t="s">
        <v>507</v>
      </c>
    </row>
    <row r="558" spans="1:1" x14ac:dyDescent="0.15">
      <c r="A558" t="s">
        <v>508</v>
      </c>
    </row>
    <row r="559" spans="1:1" x14ac:dyDescent="0.15">
      <c r="A559" t="s">
        <v>510</v>
      </c>
    </row>
    <row r="560" spans="1:1" x14ac:dyDescent="0.15">
      <c r="A560" t="s">
        <v>511</v>
      </c>
    </row>
    <row r="561" spans="1:1" x14ac:dyDescent="0.15">
      <c r="A561" t="s">
        <v>1203</v>
      </c>
    </row>
    <row r="562" spans="1:1" x14ac:dyDescent="0.15">
      <c r="A562" t="s">
        <v>1204</v>
      </c>
    </row>
    <row r="563" spans="1:1" x14ac:dyDescent="0.15">
      <c r="A563" t="s">
        <v>512</v>
      </c>
    </row>
    <row r="564" spans="1:1" x14ac:dyDescent="0.15">
      <c r="A564" t="s">
        <v>513</v>
      </c>
    </row>
    <row r="565" spans="1:1" x14ac:dyDescent="0.15">
      <c r="A565" t="s">
        <v>514</v>
      </c>
    </row>
    <row r="566" spans="1:1" x14ac:dyDescent="0.15">
      <c r="A566" t="s">
        <v>515</v>
      </c>
    </row>
    <row r="567" spans="1:1" x14ac:dyDescent="0.15">
      <c r="A567" t="s">
        <v>516</v>
      </c>
    </row>
    <row r="568" spans="1:1" x14ac:dyDescent="0.15">
      <c r="A568" t="s">
        <v>517</v>
      </c>
    </row>
    <row r="569" spans="1:1" x14ac:dyDescent="0.15">
      <c r="A569" t="s">
        <v>275</v>
      </c>
    </row>
    <row r="570" spans="1:1" x14ac:dyDescent="0.15">
      <c r="A570" t="s">
        <v>518</v>
      </c>
    </row>
    <row r="571" spans="1:1" x14ac:dyDescent="0.15">
      <c r="A571" t="s">
        <v>519</v>
      </c>
    </row>
    <row r="572" spans="1:1" x14ac:dyDescent="0.15">
      <c r="A572" t="s">
        <v>1199</v>
      </c>
    </row>
    <row r="573" spans="1:1" x14ac:dyDescent="0.15">
      <c r="A573" t="s">
        <v>1200</v>
      </c>
    </row>
    <row r="574" spans="1:1" x14ac:dyDescent="0.15">
      <c r="A574" t="s">
        <v>520</v>
      </c>
    </row>
    <row r="575" spans="1:1" x14ac:dyDescent="0.15">
      <c r="A575" t="s">
        <v>521</v>
      </c>
    </row>
    <row r="576" spans="1:1" x14ac:dyDescent="0.15">
      <c r="A576" t="s">
        <v>522</v>
      </c>
    </row>
    <row r="577" spans="1:1" x14ac:dyDescent="0.15">
      <c r="A577" t="s">
        <v>523</v>
      </c>
    </row>
    <row r="578" spans="1:1" x14ac:dyDescent="0.15">
      <c r="A578" t="s">
        <v>524</v>
      </c>
    </row>
    <row r="579" spans="1:1" x14ac:dyDescent="0.15">
      <c r="A579" t="s">
        <v>525</v>
      </c>
    </row>
    <row r="580" spans="1:1" x14ac:dyDescent="0.15">
      <c r="A580" t="s">
        <v>526</v>
      </c>
    </row>
    <row r="581" spans="1:1" x14ac:dyDescent="0.15">
      <c r="A581" t="s">
        <v>527</v>
      </c>
    </row>
    <row r="582" spans="1:1" x14ac:dyDescent="0.15">
      <c r="A582" t="s">
        <v>528</v>
      </c>
    </row>
    <row r="583" spans="1:1" x14ac:dyDescent="0.15">
      <c r="A583" t="s">
        <v>529</v>
      </c>
    </row>
    <row r="584" spans="1:1" x14ac:dyDescent="0.15">
      <c r="A584" t="s">
        <v>531</v>
      </c>
    </row>
    <row r="585" spans="1:1" x14ac:dyDescent="0.15">
      <c r="A585" t="s">
        <v>532</v>
      </c>
    </row>
    <row r="586" spans="1:1" x14ac:dyDescent="0.15">
      <c r="A586" t="s">
        <v>533</v>
      </c>
    </row>
    <row r="587" spans="1:1" x14ac:dyDescent="0.15">
      <c r="A587" t="s">
        <v>274</v>
      </c>
    </row>
    <row r="588" spans="1:1" x14ac:dyDescent="0.15">
      <c r="A588" t="s">
        <v>534</v>
      </c>
    </row>
    <row r="589" spans="1:1" x14ac:dyDescent="0.15">
      <c r="A589" t="s">
        <v>536</v>
      </c>
    </row>
    <row r="590" spans="1:1" x14ac:dyDescent="0.15">
      <c r="A590" t="s">
        <v>537</v>
      </c>
    </row>
    <row r="591" spans="1:1" x14ac:dyDescent="0.15">
      <c r="A591" t="s">
        <v>535</v>
      </c>
    </row>
    <row r="592" spans="1:1" x14ac:dyDescent="0.15">
      <c r="A592" t="s">
        <v>539</v>
      </c>
    </row>
    <row r="593" spans="1:1" x14ac:dyDescent="0.15">
      <c r="A593" t="s">
        <v>540</v>
      </c>
    </row>
    <row r="594" spans="1:1" x14ac:dyDescent="0.15">
      <c r="A594" t="s">
        <v>542</v>
      </c>
    </row>
    <row r="595" spans="1:1" x14ac:dyDescent="0.15">
      <c r="A595" t="s">
        <v>543</v>
      </c>
    </row>
    <row r="596" spans="1:1" x14ac:dyDescent="0.15">
      <c r="A596" t="s">
        <v>544</v>
      </c>
    </row>
    <row r="597" spans="1:1" x14ac:dyDescent="0.15">
      <c r="A597" t="s">
        <v>545</v>
      </c>
    </row>
    <row r="598" spans="1:1" x14ac:dyDescent="0.15">
      <c r="A598" t="s">
        <v>538</v>
      </c>
    </row>
    <row r="599" spans="1:1" x14ac:dyDescent="0.15">
      <c r="A599" t="s">
        <v>546</v>
      </c>
    </row>
    <row r="600" spans="1:1" x14ac:dyDescent="0.15">
      <c r="A600" t="s">
        <v>547</v>
      </c>
    </row>
    <row r="601" spans="1:1" x14ac:dyDescent="0.15">
      <c r="A601" t="s">
        <v>548</v>
      </c>
    </row>
    <row r="602" spans="1:1" x14ac:dyDescent="0.15">
      <c r="A602" t="s">
        <v>549</v>
      </c>
    </row>
    <row r="603" spans="1:1" x14ac:dyDescent="0.15">
      <c r="A603" t="s">
        <v>552</v>
      </c>
    </row>
    <row r="604" spans="1:1" x14ac:dyDescent="0.15">
      <c r="A604" t="s">
        <v>553</v>
      </c>
    </row>
    <row r="605" spans="1:1" x14ac:dyDescent="0.15">
      <c r="A605" t="s">
        <v>554</v>
      </c>
    </row>
    <row r="606" spans="1:1" x14ac:dyDescent="0.15">
      <c r="A606" t="s">
        <v>555</v>
      </c>
    </row>
    <row r="607" spans="1:1" x14ac:dyDescent="0.15">
      <c r="A607" t="s">
        <v>556</v>
      </c>
    </row>
    <row r="608" spans="1:1" x14ac:dyDescent="0.15">
      <c r="A608" t="s">
        <v>557</v>
      </c>
    </row>
    <row r="609" spans="1:1" x14ac:dyDescent="0.15">
      <c r="A609" t="s">
        <v>558</v>
      </c>
    </row>
    <row r="610" spans="1:1" x14ac:dyDescent="0.15">
      <c r="A610" t="s">
        <v>559</v>
      </c>
    </row>
    <row r="611" spans="1:1" x14ac:dyDescent="0.15">
      <c r="A611" t="s">
        <v>560</v>
      </c>
    </row>
    <row r="612" spans="1:1" x14ac:dyDescent="0.15">
      <c r="A612" t="s">
        <v>913</v>
      </c>
    </row>
    <row r="613" spans="1:1" x14ac:dyDescent="0.15">
      <c r="A613" t="s">
        <v>891</v>
      </c>
    </row>
    <row r="614" spans="1:1" x14ac:dyDescent="0.15">
      <c r="A614" t="s">
        <v>917</v>
      </c>
    </row>
    <row r="615" spans="1:1" x14ac:dyDescent="0.15">
      <c r="A615" t="s">
        <v>561</v>
      </c>
    </row>
    <row r="616" spans="1:1" x14ac:dyDescent="0.15">
      <c r="A616" t="s">
        <v>562</v>
      </c>
    </row>
    <row r="617" spans="1:1" x14ac:dyDescent="0.15">
      <c r="A617" t="s">
        <v>563</v>
      </c>
    </row>
    <row r="618" spans="1:1" x14ac:dyDescent="0.15">
      <c r="A618" t="s">
        <v>564</v>
      </c>
    </row>
    <row r="619" spans="1:1" x14ac:dyDescent="0.15">
      <c r="A619" t="s">
        <v>565</v>
      </c>
    </row>
    <row r="620" spans="1:1" x14ac:dyDescent="0.15">
      <c r="A620" t="s">
        <v>566</v>
      </c>
    </row>
    <row r="621" spans="1:1" x14ac:dyDescent="0.15">
      <c r="A621" t="s">
        <v>567</v>
      </c>
    </row>
    <row r="622" spans="1:1" x14ac:dyDescent="0.15">
      <c r="A622" t="s">
        <v>900</v>
      </c>
    </row>
    <row r="623" spans="1:1" x14ac:dyDescent="0.15">
      <c r="A623" t="s">
        <v>568</v>
      </c>
    </row>
    <row r="624" spans="1:1" x14ac:dyDescent="0.15">
      <c r="A624" t="s">
        <v>569</v>
      </c>
    </row>
    <row r="625" spans="1:1" x14ac:dyDescent="0.15">
      <c r="A625" t="s">
        <v>570</v>
      </c>
    </row>
    <row r="626" spans="1:1" x14ac:dyDescent="0.15">
      <c r="A626" t="s">
        <v>571</v>
      </c>
    </row>
    <row r="627" spans="1:1" x14ac:dyDescent="0.15">
      <c r="A627" t="s">
        <v>572</v>
      </c>
    </row>
    <row r="628" spans="1:1" x14ac:dyDescent="0.15">
      <c r="A628" t="s">
        <v>573</v>
      </c>
    </row>
    <row r="629" spans="1:1" x14ac:dyDescent="0.15">
      <c r="A629" t="s">
        <v>574</v>
      </c>
    </row>
    <row r="630" spans="1:1" x14ac:dyDescent="0.15">
      <c r="A630" t="s">
        <v>575</v>
      </c>
    </row>
    <row r="631" spans="1:1" x14ac:dyDescent="0.15">
      <c r="A631" t="s">
        <v>576</v>
      </c>
    </row>
    <row r="632" spans="1:1" x14ac:dyDescent="0.15">
      <c r="A632" t="s">
        <v>577</v>
      </c>
    </row>
    <row r="633" spans="1:1" x14ac:dyDescent="0.15">
      <c r="A633" t="s">
        <v>578</v>
      </c>
    </row>
    <row r="634" spans="1:1" x14ac:dyDescent="0.15">
      <c r="A634" t="s">
        <v>579</v>
      </c>
    </row>
    <row r="635" spans="1:1" x14ac:dyDescent="0.15">
      <c r="A635" t="s">
        <v>581</v>
      </c>
    </row>
    <row r="636" spans="1:1" x14ac:dyDescent="0.15">
      <c r="A636" t="s">
        <v>580</v>
      </c>
    </row>
    <row r="637" spans="1:1" x14ac:dyDescent="0.15">
      <c r="A637" t="s">
        <v>582</v>
      </c>
    </row>
    <row r="638" spans="1:1" x14ac:dyDescent="0.15">
      <c r="A638" t="s">
        <v>583</v>
      </c>
    </row>
    <row r="639" spans="1:1" x14ac:dyDescent="0.15">
      <c r="A639" t="s">
        <v>584</v>
      </c>
    </row>
    <row r="640" spans="1:1" x14ac:dyDescent="0.15">
      <c r="A640" t="s">
        <v>585</v>
      </c>
    </row>
    <row r="641" spans="1:1" x14ac:dyDescent="0.15">
      <c r="A641" t="s">
        <v>586</v>
      </c>
    </row>
    <row r="642" spans="1:1" x14ac:dyDescent="0.15">
      <c r="A642" t="s">
        <v>587</v>
      </c>
    </row>
    <row r="643" spans="1:1" x14ac:dyDescent="0.15">
      <c r="A643" t="s">
        <v>588</v>
      </c>
    </row>
    <row r="644" spans="1:1" x14ac:dyDescent="0.15">
      <c r="A644" t="s">
        <v>589</v>
      </c>
    </row>
    <row r="645" spans="1:1" x14ac:dyDescent="0.15">
      <c r="A645" t="s">
        <v>590</v>
      </c>
    </row>
    <row r="646" spans="1:1" x14ac:dyDescent="0.15">
      <c r="A646" t="s">
        <v>592</v>
      </c>
    </row>
    <row r="647" spans="1:1" x14ac:dyDescent="0.15">
      <c r="A647" t="s">
        <v>591</v>
      </c>
    </row>
    <row r="648" spans="1:1" x14ac:dyDescent="0.15">
      <c r="A648" t="s">
        <v>593</v>
      </c>
    </row>
    <row r="649" spans="1:1" x14ac:dyDescent="0.15">
      <c r="A649" t="s">
        <v>594</v>
      </c>
    </row>
    <row r="650" spans="1:1" x14ac:dyDescent="0.15">
      <c r="A650" t="s">
        <v>595</v>
      </c>
    </row>
    <row r="651" spans="1:1" x14ac:dyDescent="0.15">
      <c r="A651" t="s">
        <v>596</v>
      </c>
    </row>
    <row r="652" spans="1:1" x14ac:dyDescent="0.15">
      <c r="A652" t="s">
        <v>597</v>
      </c>
    </row>
    <row r="653" spans="1:1" x14ac:dyDescent="0.15">
      <c r="A653" t="s">
        <v>598</v>
      </c>
    </row>
    <row r="654" spans="1:1" x14ac:dyDescent="0.15">
      <c r="A654" t="s">
        <v>599</v>
      </c>
    </row>
    <row r="655" spans="1:1" x14ac:dyDescent="0.15">
      <c r="A655" t="s">
        <v>600</v>
      </c>
    </row>
    <row r="656" spans="1:1" x14ac:dyDescent="0.15">
      <c r="A656" t="s">
        <v>601</v>
      </c>
    </row>
    <row r="657" spans="1:1" x14ac:dyDescent="0.15">
      <c r="A657" t="s">
        <v>602</v>
      </c>
    </row>
    <row r="658" spans="1:1" x14ac:dyDescent="0.15">
      <c r="A658" t="s">
        <v>603</v>
      </c>
    </row>
    <row r="659" spans="1:1" x14ac:dyDescent="0.15">
      <c r="A659" t="s">
        <v>604</v>
      </c>
    </row>
    <row r="660" spans="1:1" x14ac:dyDescent="0.15">
      <c r="A660" t="s">
        <v>605</v>
      </c>
    </row>
    <row r="661" spans="1:1" x14ac:dyDescent="0.15">
      <c r="A661" t="s">
        <v>606</v>
      </c>
    </row>
    <row r="662" spans="1:1" x14ac:dyDescent="0.15">
      <c r="A662" t="s">
        <v>607</v>
      </c>
    </row>
    <row r="663" spans="1:1" x14ac:dyDescent="0.15">
      <c r="A663" t="s">
        <v>608</v>
      </c>
    </row>
    <row r="664" spans="1:1" x14ac:dyDescent="0.15">
      <c r="A664" t="s">
        <v>609</v>
      </c>
    </row>
    <row r="665" spans="1:1" x14ac:dyDescent="0.15">
      <c r="A665" t="s">
        <v>885</v>
      </c>
    </row>
    <row r="666" spans="1:1" x14ac:dyDescent="0.15">
      <c r="A666" t="s">
        <v>610</v>
      </c>
    </row>
    <row r="667" spans="1:1" x14ac:dyDescent="0.15">
      <c r="A667" t="s">
        <v>611</v>
      </c>
    </row>
    <row r="668" spans="1:1" x14ac:dyDescent="0.15">
      <c r="A668" t="s">
        <v>612</v>
      </c>
    </row>
    <row r="669" spans="1:1" x14ac:dyDescent="0.15">
      <c r="A669" t="s">
        <v>614</v>
      </c>
    </row>
    <row r="670" spans="1:1" x14ac:dyDescent="0.15">
      <c r="A670" t="s">
        <v>615</v>
      </c>
    </row>
    <row r="671" spans="1:1" x14ac:dyDescent="0.15">
      <c r="A671" t="s">
        <v>616</v>
      </c>
    </row>
    <row r="672" spans="1:1" x14ac:dyDescent="0.15">
      <c r="A672" t="s">
        <v>654</v>
      </c>
    </row>
    <row r="673" spans="1:1" x14ac:dyDescent="0.15">
      <c r="A673" t="s">
        <v>1201</v>
      </c>
    </row>
    <row r="674" spans="1:1" x14ac:dyDescent="0.15">
      <c r="A674" t="s">
        <v>1202</v>
      </c>
    </row>
    <row r="675" spans="1:1" x14ac:dyDescent="0.15">
      <c r="A675" t="s">
        <v>617</v>
      </c>
    </row>
    <row r="676" spans="1:1" x14ac:dyDescent="0.15">
      <c r="A676" t="s">
        <v>618</v>
      </c>
    </row>
    <row r="677" spans="1:1" x14ac:dyDescent="0.15">
      <c r="A677" t="s">
        <v>622</v>
      </c>
    </row>
    <row r="678" spans="1:1" x14ac:dyDescent="0.15">
      <c r="A678" t="s">
        <v>656</v>
      </c>
    </row>
    <row r="679" spans="1:1" x14ac:dyDescent="0.15">
      <c r="A679" t="s">
        <v>623</v>
      </c>
    </row>
    <row r="680" spans="1:1" x14ac:dyDescent="0.15">
      <c r="A680" t="s">
        <v>624</v>
      </c>
    </row>
    <row r="681" spans="1:1" x14ac:dyDescent="0.15">
      <c r="A681" t="s">
        <v>626</v>
      </c>
    </row>
    <row r="682" spans="1:1" x14ac:dyDescent="0.15">
      <c r="A682" t="s">
        <v>658</v>
      </c>
    </row>
    <row r="683" spans="1:1" x14ac:dyDescent="0.15">
      <c r="A683" t="s">
        <v>659</v>
      </c>
    </row>
    <row r="684" spans="1:1" x14ac:dyDescent="0.15">
      <c r="A684" t="s">
        <v>657</v>
      </c>
    </row>
    <row r="685" spans="1:1" x14ac:dyDescent="0.15">
      <c r="A685" t="s">
        <v>627</v>
      </c>
    </row>
    <row r="686" spans="1:1" x14ac:dyDescent="0.15">
      <c r="A686" t="s">
        <v>628</v>
      </c>
    </row>
    <row r="687" spans="1:1" x14ac:dyDescent="0.15">
      <c r="A687" t="s">
        <v>629</v>
      </c>
    </row>
    <row r="688" spans="1:1" x14ac:dyDescent="0.15">
      <c r="A688" t="s">
        <v>630</v>
      </c>
    </row>
    <row r="689" spans="1:1" x14ac:dyDescent="0.15">
      <c r="A689" t="s">
        <v>632</v>
      </c>
    </row>
    <row r="690" spans="1:1" x14ac:dyDescent="0.15">
      <c r="A690" t="s">
        <v>636</v>
      </c>
    </row>
    <row r="691" spans="1:1" x14ac:dyDescent="0.15">
      <c r="A691" t="s">
        <v>637</v>
      </c>
    </row>
    <row r="692" spans="1:1" x14ac:dyDescent="0.15">
      <c r="A692" t="s">
        <v>638</v>
      </c>
    </row>
    <row r="693" spans="1:1" x14ac:dyDescent="0.15">
      <c r="A693" t="s">
        <v>639</v>
      </c>
    </row>
    <row r="694" spans="1:1" x14ac:dyDescent="0.15">
      <c r="A694" t="s">
        <v>661</v>
      </c>
    </row>
    <row r="695" spans="1:1" x14ac:dyDescent="0.15">
      <c r="A695" t="s">
        <v>662</v>
      </c>
    </row>
    <row r="696" spans="1:1" x14ac:dyDescent="0.15">
      <c r="A696" t="s">
        <v>663</v>
      </c>
    </row>
    <row r="697" spans="1:1" x14ac:dyDescent="0.15">
      <c r="A697" t="s">
        <v>641</v>
      </c>
    </row>
    <row r="698" spans="1:1" x14ac:dyDescent="0.15">
      <c r="A698" t="s">
        <v>647</v>
      </c>
    </row>
    <row r="699" spans="1:1" x14ac:dyDescent="0.15">
      <c r="A699" t="s">
        <v>649</v>
      </c>
    </row>
    <row r="700" spans="1:1" x14ac:dyDescent="0.15">
      <c r="A700" t="s">
        <v>664</v>
      </c>
    </row>
    <row r="701" spans="1:1" x14ac:dyDescent="0.15">
      <c r="A701" t="s">
        <v>665</v>
      </c>
    </row>
    <row r="702" spans="1:1" x14ac:dyDescent="0.15">
      <c r="A702" t="s">
        <v>666</v>
      </c>
    </row>
    <row r="703" spans="1:1" x14ac:dyDescent="0.15">
      <c r="A703" t="s">
        <v>667</v>
      </c>
    </row>
    <row r="704" spans="1:1" x14ac:dyDescent="0.15">
      <c r="A704" t="s">
        <v>668</v>
      </c>
    </row>
    <row r="705" spans="1:1" x14ac:dyDescent="0.15">
      <c r="A705" t="s">
        <v>669</v>
      </c>
    </row>
    <row r="706" spans="1:1" x14ac:dyDescent="0.15">
      <c r="A706" t="s">
        <v>670</v>
      </c>
    </row>
    <row r="707" spans="1:1" x14ac:dyDescent="0.15">
      <c r="A707" t="s">
        <v>671</v>
      </c>
    </row>
    <row r="708" spans="1:1" x14ac:dyDescent="0.15">
      <c r="A708" t="s">
        <v>672</v>
      </c>
    </row>
    <row r="709" spans="1:1" x14ac:dyDescent="0.15">
      <c r="A709" t="s">
        <v>673</v>
      </c>
    </row>
    <row r="710" spans="1:1" x14ac:dyDescent="0.15">
      <c r="A710" t="s">
        <v>675</v>
      </c>
    </row>
    <row r="711" spans="1:1" x14ac:dyDescent="0.15">
      <c r="A711" t="s">
        <v>674</v>
      </c>
    </row>
    <row r="712" spans="1:1" x14ac:dyDescent="0.15">
      <c r="A712" t="s">
        <v>676</v>
      </c>
    </row>
    <row r="713" spans="1:1" x14ac:dyDescent="0.15">
      <c r="A713" t="s">
        <v>677</v>
      </c>
    </row>
    <row r="714" spans="1:1" x14ac:dyDescent="0.15">
      <c r="A714" t="s">
        <v>678</v>
      </c>
    </row>
    <row r="715" spans="1:1" x14ac:dyDescent="0.15">
      <c r="A715" t="s">
        <v>679</v>
      </c>
    </row>
    <row r="716" spans="1:1" x14ac:dyDescent="0.15">
      <c r="A716" t="s">
        <v>680</v>
      </c>
    </row>
    <row r="717" spans="1:1" x14ac:dyDescent="0.15">
      <c r="A717" t="s">
        <v>1230</v>
      </c>
    </row>
    <row r="718" spans="1:1" x14ac:dyDescent="0.15">
      <c r="A718" t="s">
        <v>682</v>
      </c>
    </row>
    <row r="719" spans="1:1" x14ac:dyDescent="0.15">
      <c r="A719" t="s">
        <v>683</v>
      </c>
    </row>
    <row r="720" spans="1:1" x14ac:dyDescent="0.15">
      <c r="A720" t="s">
        <v>681</v>
      </c>
    </row>
    <row r="721" spans="1:1" x14ac:dyDescent="0.15">
      <c r="A721" t="s">
        <v>1133</v>
      </c>
    </row>
    <row r="722" spans="1:1" x14ac:dyDescent="0.15">
      <c r="A722" t="s">
        <v>1134</v>
      </c>
    </row>
    <row r="723" spans="1:1" x14ac:dyDescent="0.15">
      <c r="A723" t="s">
        <v>1141</v>
      </c>
    </row>
    <row r="724" spans="1:1" x14ac:dyDescent="0.15">
      <c r="A724" t="s">
        <v>1142</v>
      </c>
    </row>
    <row r="725" spans="1:1" x14ac:dyDescent="0.15">
      <c r="A725" t="s">
        <v>1135</v>
      </c>
    </row>
    <row r="726" spans="1:1" x14ac:dyDescent="0.15">
      <c r="A726" t="s">
        <v>1136</v>
      </c>
    </row>
    <row r="727" spans="1:1" x14ac:dyDescent="0.15">
      <c r="A727" t="s">
        <v>1143</v>
      </c>
    </row>
    <row r="728" spans="1:1" x14ac:dyDescent="0.15">
      <c r="A728" t="s">
        <v>1144</v>
      </c>
    </row>
    <row r="729" spans="1:1" x14ac:dyDescent="0.15">
      <c r="A729" t="s">
        <v>1137</v>
      </c>
    </row>
    <row r="730" spans="1:1" x14ac:dyDescent="0.15">
      <c r="A730" t="s">
        <v>1138</v>
      </c>
    </row>
    <row r="731" spans="1:1" x14ac:dyDescent="0.15">
      <c r="A731" t="s">
        <v>1139</v>
      </c>
    </row>
    <row r="732" spans="1:1" x14ac:dyDescent="0.15">
      <c r="A732" t="s">
        <v>1140</v>
      </c>
    </row>
    <row r="733" spans="1:1" x14ac:dyDescent="0.15">
      <c r="A733" t="s">
        <v>1121</v>
      </c>
    </row>
    <row r="734" spans="1:1" x14ac:dyDescent="0.15">
      <c r="A734" t="s">
        <v>1125</v>
      </c>
    </row>
    <row r="735" spans="1:1" x14ac:dyDescent="0.15">
      <c r="A735" t="s">
        <v>1122</v>
      </c>
    </row>
    <row r="736" spans="1:1" x14ac:dyDescent="0.15">
      <c r="A736" t="s">
        <v>1126</v>
      </c>
    </row>
    <row r="737" spans="1:1" x14ac:dyDescent="0.15">
      <c r="A737" t="s">
        <v>1123</v>
      </c>
    </row>
    <row r="738" spans="1:1" x14ac:dyDescent="0.15">
      <c r="A738" t="s">
        <v>1124</v>
      </c>
    </row>
    <row r="739" spans="1:1" x14ac:dyDescent="0.15">
      <c r="A739" t="s">
        <v>1127</v>
      </c>
    </row>
    <row r="740" spans="1:1" x14ac:dyDescent="0.15">
      <c r="A740" t="s">
        <v>1131</v>
      </c>
    </row>
    <row r="741" spans="1:1" x14ac:dyDescent="0.15">
      <c r="A741" t="s">
        <v>1128</v>
      </c>
    </row>
    <row r="742" spans="1:1" x14ac:dyDescent="0.15">
      <c r="A742" t="s">
        <v>1132</v>
      </c>
    </row>
    <row r="743" spans="1:1" x14ac:dyDescent="0.15">
      <c r="A743" t="s">
        <v>1129</v>
      </c>
    </row>
    <row r="744" spans="1:1" x14ac:dyDescent="0.15">
      <c r="A744" t="s">
        <v>1130</v>
      </c>
    </row>
    <row r="745" spans="1:1" x14ac:dyDescent="0.15">
      <c r="A745" t="s">
        <v>684</v>
      </c>
    </row>
    <row r="746" spans="1:1" x14ac:dyDescent="0.15">
      <c r="A746" t="s">
        <v>685</v>
      </c>
    </row>
    <row r="747" spans="1:1" x14ac:dyDescent="0.15">
      <c r="A747" t="s">
        <v>686</v>
      </c>
    </row>
    <row r="748" spans="1:1" x14ac:dyDescent="0.15">
      <c r="A748" t="s">
        <v>688</v>
      </c>
    </row>
    <row r="749" spans="1:1" x14ac:dyDescent="0.15">
      <c r="A749" t="s">
        <v>689</v>
      </c>
    </row>
    <row r="750" spans="1:1" x14ac:dyDescent="0.15">
      <c r="A750" t="s">
        <v>690</v>
      </c>
    </row>
    <row r="751" spans="1:1" x14ac:dyDescent="0.15">
      <c r="A751" t="s">
        <v>691</v>
      </c>
    </row>
    <row r="752" spans="1:1" x14ac:dyDescent="0.15">
      <c r="A752" t="s">
        <v>695</v>
      </c>
    </row>
    <row r="753" spans="1:1" x14ac:dyDescent="0.15">
      <c r="A753" t="s">
        <v>692</v>
      </c>
    </row>
    <row r="754" spans="1:1" x14ac:dyDescent="0.15">
      <c r="A754" t="s">
        <v>693</v>
      </c>
    </row>
    <row r="755" spans="1:1" x14ac:dyDescent="0.15">
      <c r="A755" t="s">
        <v>694</v>
      </c>
    </row>
    <row r="756" spans="1:1" x14ac:dyDescent="0.15">
      <c r="A756" t="s">
        <v>696</v>
      </c>
    </row>
    <row r="757" spans="1:1" x14ac:dyDescent="0.15">
      <c r="A757" t="s">
        <v>697</v>
      </c>
    </row>
    <row r="758" spans="1:1" x14ac:dyDescent="0.15">
      <c r="A758" t="s">
        <v>698</v>
      </c>
    </row>
    <row r="759" spans="1:1" x14ac:dyDescent="0.15">
      <c r="A759" t="s">
        <v>699</v>
      </c>
    </row>
    <row r="760" spans="1:1" x14ac:dyDescent="0.15">
      <c r="A760" t="s">
        <v>700</v>
      </c>
    </row>
    <row r="761" spans="1:1" x14ac:dyDescent="0.15">
      <c r="A761" t="s">
        <v>701</v>
      </c>
    </row>
    <row r="762" spans="1:1" x14ac:dyDescent="0.15">
      <c r="A762" t="s">
        <v>705</v>
      </c>
    </row>
    <row r="763" spans="1:1" x14ac:dyDescent="0.15">
      <c r="A763" t="s">
        <v>706</v>
      </c>
    </row>
    <row r="764" spans="1:1" x14ac:dyDescent="0.15">
      <c r="A764" t="s">
        <v>707</v>
      </c>
    </row>
    <row r="765" spans="1:1" x14ac:dyDescent="0.15">
      <c r="A765" t="s">
        <v>708</v>
      </c>
    </row>
    <row r="766" spans="1:1" x14ac:dyDescent="0.15">
      <c r="A766" t="s">
        <v>702</v>
      </c>
    </row>
    <row r="767" spans="1:1" x14ac:dyDescent="0.15">
      <c r="A767" t="s">
        <v>703</v>
      </c>
    </row>
    <row r="768" spans="1:1" x14ac:dyDescent="0.15">
      <c r="A768" t="s">
        <v>704</v>
      </c>
    </row>
    <row r="769" spans="1:1" x14ac:dyDescent="0.15">
      <c r="A769" t="s">
        <v>709</v>
      </c>
    </row>
    <row r="770" spans="1:1" x14ac:dyDescent="0.15">
      <c r="A770" t="s">
        <v>710</v>
      </c>
    </row>
    <row r="771" spans="1:1" x14ac:dyDescent="0.15">
      <c r="A771" t="s">
        <v>712</v>
      </c>
    </row>
    <row r="772" spans="1:1" x14ac:dyDescent="0.15">
      <c r="A772" t="s">
        <v>713</v>
      </c>
    </row>
    <row r="773" spans="1:1" x14ac:dyDescent="0.15">
      <c r="A773" t="s">
        <v>714</v>
      </c>
    </row>
    <row r="774" spans="1:1" x14ac:dyDescent="0.15">
      <c r="A774" t="s">
        <v>715</v>
      </c>
    </row>
    <row r="775" spans="1:1" x14ac:dyDescent="0.15">
      <c r="A775" t="s">
        <v>716</v>
      </c>
    </row>
    <row r="776" spans="1:1" x14ac:dyDescent="0.15">
      <c r="A776" t="s">
        <v>719</v>
      </c>
    </row>
    <row r="777" spans="1:1" x14ac:dyDescent="0.15">
      <c r="A777" t="s">
        <v>717</v>
      </c>
    </row>
    <row r="778" spans="1:1" x14ac:dyDescent="0.15">
      <c r="A778" t="s">
        <v>718</v>
      </c>
    </row>
    <row r="779" spans="1:1" x14ac:dyDescent="0.15">
      <c r="A779" t="s">
        <v>723</v>
      </c>
    </row>
    <row r="780" spans="1:1" x14ac:dyDescent="0.15">
      <c r="A780" t="s">
        <v>724</v>
      </c>
    </row>
    <row r="781" spans="1:1" x14ac:dyDescent="0.15">
      <c r="A781" t="s">
        <v>725</v>
      </c>
    </row>
    <row r="782" spans="1:1" x14ac:dyDescent="0.15">
      <c r="A782" t="s">
        <v>726</v>
      </c>
    </row>
    <row r="783" spans="1:1" x14ac:dyDescent="0.15">
      <c r="A783" t="s">
        <v>727</v>
      </c>
    </row>
    <row r="784" spans="1:1" x14ac:dyDescent="0.15">
      <c r="A784" t="s">
        <v>729</v>
      </c>
    </row>
    <row r="785" spans="1:1" x14ac:dyDescent="0.15">
      <c r="A785" t="s">
        <v>721</v>
      </c>
    </row>
    <row r="786" spans="1:1" x14ac:dyDescent="0.15">
      <c r="A786" t="s">
        <v>720</v>
      </c>
    </row>
    <row r="787" spans="1:1" x14ac:dyDescent="0.15">
      <c r="A787" t="s">
        <v>730</v>
      </c>
    </row>
    <row r="788" spans="1:1" x14ac:dyDescent="0.15">
      <c r="A788" t="s">
        <v>731</v>
      </c>
    </row>
    <row r="789" spans="1:1" x14ac:dyDescent="0.15">
      <c r="A789" t="s">
        <v>732</v>
      </c>
    </row>
    <row r="790" spans="1:1" x14ac:dyDescent="0.15">
      <c r="A790" t="s">
        <v>722</v>
      </c>
    </row>
    <row r="791" spans="1:1" x14ac:dyDescent="0.15">
      <c r="A791" t="s">
        <v>733</v>
      </c>
    </row>
    <row r="792" spans="1:1" x14ac:dyDescent="0.15">
      <c r="A792" t="s">
        <v>734</v>
      </c>
    </row>
    <row r="793" spans="1:1" x14ac:dyDescent="0.15">
      <c r="A793" t="s">
        <v>735</v>
      </c>
    </row>
    <row r="794" spans="1:1" x14ac:dyDescent="0.15">
      <c r="A794" t="s">
        <v>736</v>
      </c>
    </row>
    <row r="795" spans="1:1" x14ac:dyDescent="0.15">
      <c r="A795" t="s">
        <v>737</v>
      </c>
    </row>
    <row r="796" spans="1:1" x14ac:dyDescent="0.15">
      <c r="A796" t="s">
        <v>911</v>
      </c>
    </row>
    <row r="797" spans="1:1" x14ac:dyDescent="0.15">
      <c r="A797" t="s">
        <v>740</v>
      </c>
    </row>
    <row r="798" spans="1:1" x14ac:dyDescent="0.15">
      <c r="A798" t="s">
        <v>741</v>
      </c>
    </row>
    <row r="799" spans="1:1" x14ac:dyDescent="0.15">
      <c r="A799" t="s">
        <v>742</v>
      </c>
    </row>
    <row r="800" spans="1:1" x14ac:dyDescent="0.15">
      <c r="A800" t="s">
        <v>743</v>
      </c>
    </row>
    <row r="801" spans="1:1" x14ac:dyDescent="0.15">
      <c r="A801" t="s">
        <v>744</v>
      </c>
    </row>
    <row r="802" spans="1:1" x14ac:dyDescent="0.15">
      <c r="A802" t="s">
        <v>746</v>
      </c>
    </row>
    <row r="803" spans="1:1" x14ac:dyDescent="0.15">
      <c r="A803" t="s">
        <v>747</v>
      </c>
    </row>
    <row r="804" spans="1:1" x14ac:dyDescent="0.15">
      <c r="A804" t="s">
        <v>748</v>
      </c>
    </row>
    <row r="805" spans="1:1" x14ac:dyDescent="0.15">
      <c r="A805" t="s">
        <v>745</v>
      </c>
    </row>
    <row r="806" spans="1:1" x14ac:dyDescent="0.15">
      <c r="A806" t="s">
        <v>967</v>
      </c>
    </row>
    <row r="807" spans="1:1" x14ac:dyDescent="0.15">
      <c r="A807" t="s">
        <v>968</v>
      </c>
    </row>
    <row r="808" spans="1:1" x14ac:dyDescent="0.15">
      <c r="A808" t="s">
        <v>969</v>
      </c>
    </row>
    <row r="809" spans="1:1" x14ac:dyDescent="0.15">
      <c r="A809" t="s">
        <v>970</v>
      </c>
    </row>
    <row r="810" spans="1:1" x14ac:dyDescent="0.15">
      <c r="A810" t="s">
        <v>971</v>
      </c>
    </row>
    <row r="811" spans="1:1" x14ac:dyDescent="0.15">
      <c r="A811" t="s">
        <v>972</v>
      </c>
    </row>
    <row r="812" spans="1:1" x14ac:dyDescent="0.15">
      <c r="A812" t="s">
        <v>973</v>
      </c>
    </row>
    <row r="813" spans="1:1" x14ac:dyDescent="0.15">
      <c r="A813" t="s">
        <v>974</v>
      </c>
    </row>
    <row r="814" spans="1:1" x14ac:dyDescent="0.15">
      <c r="A814" t="s">
        <v>751</v>
      </c>
    </row>
    <row r="815" spans="1:1" x14ac:dyDescent="0.15">
      <c r="A815" t="s">
        <v>1065</v>
      </c>
    </row>
    <row r="816" spans="1:1" x14ac:dyDescent="0.15">
      <c r="A816" t="s">
        <v>1069</v>
      </c>
    </row>
    <row r="817" spans="1:1" x14ac:dyDescent="0.15">
      <c r="A817" t="s">
        <v>1066</v>
      </c>
    </row>
    <row r="818" spans="1:1" x14ac:dyDescent="0.15">
      <c r="A818" t="s">
        <v>1070</v>
      </c>
    </row>
    <row r="819" spans="1:1" x14ac:dyDescent="0.15">
      <c r="A819" t="s">
        <v>1067</v>
      </c>
    </row>
    <row r="820" spans="1:1" x14ac:dyDescent="0.15">
      <c r="A820" t="s">
        <v>1071</v>
      </c>
    </row>
    <row r="821" spans="1:1" x14ac:dyDescent="0.15">
      <c r="A821" t="s">
        <v>1068</v>
      </c>
    </row>
    <row r="822" spans="1:1" x14ac:dyDescent="0.15">
      <c r="A822" t="s">
        <v>1072</v>
      </c>
    </row>
    <row r="823" spans="1:1" x14ac:dyDescent="0.15">
      <c r="A823" t="s">
        <v>752</v>
      </c>
    </row>
    <row r="824" spans="1:1" x14ac:dyDescent="0.15">
      <c r="A824" t="s">
        <v>1041</v>
      </c>
    </row>
    <row r="825" spans="1:1" x14ac:dyDescent="0.15">
      <c r="A825" t="s">
        <v>1045</v>
      </c>
    </row>
    <row r="826" spans="1:1" x14ac:dyDescent="0.15">
      <c r="A826" t="s">
        <v>1042</v>
      </c>
    </row>
    <row r="827" spans="1:1" x14ac:dyDescent="0.15">
      <c r="A827" t="s">
        <v>1046</v>
      </c>
    </row>
    <row r="828" spans="1:1" x14ac:dyDescent="0.15">
      <c r="A828" t="s">
        <v>1043</v>
      </c>
    </row>
    <row r="829" spans="1:1" x14ac:dyDescent="0.15">
      <c r="A829" t="s">
        <v>1047</v>
      </c>
    </row>
    <row r="830" spans="1:1" x14ac:dyDescent="0.15">
      <c r="A830" t="s">
        <v>1044</v>
      </c>
    </row>
    <row r="831" spans="1:1" x14ac:dyDescent="0.15">
      <c r="A831" t="s">
        <v>1048</v>
      </c>
    </row>
    <row r="832" spans="1:1" x14ac:dyDescent="0.15">
      <c r="A832" t="s">
        <v>1079</v>
      </c>
    </row>
    <row r="833" spans="1:1" x14ac:dyDescent="0.15">
      <c r="A833" t="s">
        <v>1083</v>
      </c>
    </row>
    <row r="834" spans="1:1" x14ac:dyDescent="0.15">
      <c r="A834" t="s">
        <v>1080</v>
      </c>
    </row>
    <row r="835" spans="1:1" x14ac:dyDescent="0.15">
      <c r="A835" t="s">
        <v>1084</v>
      </c>
    </row>
    <row r="836" spans="1:1" x14ac:dyDescent="0.15">
      <c r="A836" t="s">
        <v>1081</v>
      </c>
    </row>
    <row r="837" spans="1:1" x14ac:dyDescent="0.15">
      <c r="A837" t="s">
        <v>1082</v>
      </c>
    </row>
    <row r="838" spans="1:1" x14ac:dyDescent="0.15">
      <c r="A838" t="s">
        <v>750</v>
      </c>
    </row>
    <row r="839" spans="1:1" x14ac:dyDescent="0.15">
      <c r="A839" t="s">
        <v>1023</v>
      </c>
    </row>
    <row r="840" spans="1:1" x14ac:dyDescent="0.15">
      <c r="A840" t="s">
        <v>1027</v>
      </c>
    </row>
    <row r="841" spans="1:1" x14ac:dyDescent="0.15">
      <c r="A841" t="s">
        <v>1024</v>
      </c>
    </row>
    <row r="842" spans="1:1" x14ac:dyDescent="0.15">
      <c r="A842" t="s">
        <v>1028</v>
      </c>
    </row>
    <row r="843" spans="1:1" x14ac:dyDescent="0.15">
      <c r="A843" t="s">
        <v>1025</v>
      </c>
    </row>
    <row r="844" spans="1:1" x14ac:dyDescent="0.15">
      <c r="A844" t="s">
        <v>1029</v>
      </c>
    </row>
    <row r="845" spans="1:1" x14ac:dyDescent="0.15">
      <c r="A845" t="s">
        <v>1026</v>
      </c>
    </row>
    <row r="846" spans="1:1" x14ac:dyDescent="0.15">
      <c r="A846" t="s">
        <v>1030</v>
      </c>
    </row>
    <row r="847" spans="1:1" x14ac:dyDescent="0.15">
      <c r="A847" t="s">
        <v>1057</v>
      </c>
    </row>
    <row r="848" spans="1:1" x14ac:dyDescent="0.15">
      <c r="A848" t="s">
        <v>1061</v>
      </c>
    </row>
    <row r="849" spans="1:1" x14ac:dyDescent="0.15">
      <c r="A849" t="s">
        <v>1058</v>
      </c>
    </row>
    <row r="850" spans="1:1" x14ac:dyDescent="0.15">
      <c r="A850" t="s">
        <v>1062</v>
      </c>
    </row>
    <row r="851" spans="1:1" x14ac:dyDescent="0.15">
      <c r="A851" t="s">
        <v>1059</v>
      </c>
    </row>
    <row r="852" spans="1:1" x14ac:dyDescent="0.15">
      <c r="A852" t="s">
        <v>1063</v>
      </c>
    </row>
    <row r="853" spans="1:1" x14ac:dyDescent="0.15">
      <c r="A853" t="s">
        <v>1060</v>
      </c>
    </row>
    <row r="854" spans="1:1" x14ac:dyDescent="0.15">
      <c r="A854" t="s">
        <v>1064</v>
      </c>
    </row>
    <row r="855" spans="1:1" x14ac:dyDescent="0.15">
      <c r="A855" t="s">
        <v>1049</v>
      </c>
    </row>
    <row r="856" spans="1:1" x14ac:dyDescent="0.15">
      <c r="A856" t="s">
        <v>1053</v>
      </c>
    </row>
    <row r="857" spans="1:1" x14ac:dyDescent="0.15">
      <c r="A857" t="s">
        <v>1050</v>
      </c>
    </row>
    <row r="858" spans="1:1" x14ac:dyDescent="0.15">
      <c r="A858" t="s">
        <v>1054</v>
      </c>
    </row>
    <row r="859" spans="1:1" x14ac:dyDescent="0.15">
      <c r="A859" t="s">
        <v>1051</v>
      </c>
    </row>
    <row r="860" spans="1:1" x14ac:dyDescent="0.15">
      <c r="A860" t="s">
        <v>1055</v>
      </c>
    </row>
    <row r="861" spans="1:1" x14ac:dyDescent="0.15">
      <c r="A861" t="s">
        <v>1052</v>
      </c>
    </row>
    <row r="862" spans="1:1" x14ac:dyDescent="0.15">
      <c r="A862" t="s">
        <v>1056</v>
      </c>
    </row>
    <row r="863" spans="1:1" x14ac:dyDescent="0.15">
      <c r="A863" t="s">
        <v>753</v>
      </c>
    </row>
    <row r="864" spans="1:1" x14ac:dyDescent="0.15">
      <c r="A864" t="s">
        <v>754</v>
      </c>
    </row>
    <row r="865" spans="1:1" x14ac:dyDescent="0.15">
      <c r="A865" t="s">
        <v>755</v>
      </c>
    </row>
    <row r="866" spans="1:1" x14ac:dyDescent="0.15">
      <c r="A866" t="s">
        <v>758</v>
      </c>
    </row>
    <row r="867" spans="1:1" x14ac:dyDescent="0.15">
      <c r="A867" t="s">
        <v>759</v>
      </c>
    </row>
    <row r="868" spans="1:1" x14ac:dyDescent="0.15">
      <c r="A868" t="s">
        <v>760</v>
      </c>
    </row>
    <row r="869" spans="1:1" x14ac:dyDescent="0.15">
      <c r="A869" t="s">
        <v>761</v>
      </c>
    </row>
    <row r="870" spans="1:1" x14ac:dyDescent="0.15">
      <c r="A870" t="s">
        <v>762</v>
      </c>
    </row>
    <row r="871" spans="1:1" x14ac:dyDescent="0.15">
      <c r="A871" t="s">
        <v>763</v>
      </c>
    </row>
    <row r="872" spans="1:1" x14ac:dyDescent="0.15">
      <c r="A872" t="s">
        <v>764</v>
      </c>
    </row>
    <row r="873" spans="1:1" x14ac:dyDescent="0.15">
      <c r="A873" t="s">
        <v>765</v>
      </c>
    </row>
    <row r="874" spans="1:1" x14ac:dyDescent="0.15">
      <c r="A874" t="s">
        <v>767</v>
      </c>
    </row>
    <row r="875" spans="1:1" x14ac:dyDescent="0.15">
      <c r="A875" t="s">
        <v>1231</v>
      </c>
    </row>
    <row r="876" spans="1:1" x14ac:dyDescent="0.15">
      <c r="A876" t="s">
        <v>768</v>
      </c>
    </row>
    <row r="877" spans="1:1" x14ac:dyDescent="0.15">
      <c r="A877" t="s">
        <v>769</v>
      </c>
    </row>
    <row r="878" spans="1:1" x14ac:dyDescent="0.15">
      <c r="A878" t="s">
        <v>766</v>
      </c>
    </row>
    <row r="879" spans="1:1" x14ac:dyDescent="0.15">
      <c r="A879" t="s">
        <v>770</v>
      </c>
    </row>
    <row r="880" spans="1:1" x14ac:dyDescent="0.15">
      <c r="A880" t="s">
        <v>771</v>
      </c>
    </row>
    <row r="881" spans="1:1" x14ac:dyDescent="0.15">
      <c r="A881" t="s">
        <v>772</v>
      </c>
    </row>
    <row r="882" spans="1:1" x14ac:dyDescent="0.15">
      <c r="A882" t="s">
        <v>773</v>
      </c>
    </row>
    <row r="883" spans="1:1" x14ac:dyDescent="0.15">
      <c r="A883" t="s">
        <v>774</v>
      </c>
    </row>
    <row r="884" spans="1:1" x14ac:dyDescent="0.15">
      <c r="A884" t="s">
        <v>775</v>
      </c>
    </row>
    <row r="885" spans="1:1" x14ac:dyDescent="0.15">
      <c r="A885" t="s">
        <v>776</v>
      </c>
    </row>
    <row r="886" spans="1:1" x14ac:dyDescent="0.15">
      <c r="A886" t="s">
        <v>777</v>
      </c>
    </row>
    <row r="887" spans="1:1" x14ac:dyDescent="0.15">
      <c r="A887" t="s">
        <v>778</v>
      </c>
    </row>
    <row r="888" spans="1:1" x14ac:dyDescent="0.15">
      <c r="A888" t="s">
        <v>779</v>
      </c>
    </row>
    <row r="889" spans="1:1" x14ac:dyDescent="0.15">
      <c r="A889" t="s">
        <v>886</v>
      </c>
    </row>
    <row r="890" spans="1:1" x14ac:dyDescent="0.15">
      <c r="A890" t="s">
        <v>780</v>
      </c>
    </row>
    <row r="891" spans="1:1" x14ac:dyDescent="0.15">
      <c r="A891" t="s">
        <v>1229</v>
      </c>
    </row>
    <row r="892" spans="1:1" x14ac:dyDescent="0.15">
      <c r="A892" t="s">
        <v>782</v>
      </c>
    </row>
    <row r="893" spans="1:1" x14ac:dyDescent="0.15">
      <c r="A893" t="s">
        <v>1233</v>
      </c>
    </row>
    <row r="894" spans="1:1" x14ac:dyDescent="0.15">
      <c r="A894" t="s">
        <v>783</v>
      </c>
    </row>
    <row r="895" spans="1:1" x14ac:dyDescent="0.15">
      <c r="A895" t="s">
        <v>784</v>
      </c>
    </row>
    <row r="896" spans="1:1" x14ac:dyDescent="0.15">
      <c r="A896" t="s">
        <v>785</v>
      </c>
    </row>
    <row r="897" spans="1:1" x14ac:dyDescent="0.15">
      <c r="A897" t="s">
        <v>786</v>
      </c>
    </row>
    <row r="898" spans="1:1" x14ac:dyDescent="0.15">
      <c r="A898" t="s">
        <v>787</v>
      </c>
    </row>
    <row r="899" spans="1:1" x14ac:dyDescent="0.15">
      <c r="A899" t="s">
        <v>788</v>
      </c>
    </row>
    <row r="900" spans="1:1" x14ac:dyDescent="0.15">
      <c r="A900" t="s">
        <v>789</v>
      </c>
    </row>
    <row r="901" spans="1:1" x14ac:dyDescent="0.15">
      <c r="A901" t="s">
        <v>794</v>
      </c>
    </row>
    <row r="902" spans="1:1" x14ac:dyDescent="0.15">
      <c r="A902" t="s">
        <v>795</v>
      </c>
    </row>
    <row r="903" spans="1:1" x14ac:dyDescent="0.15">
      <c r="A903" t="s">
        <v>796</v>
      </c>
    </row>
    <row r="904" spans="1:1" x14ac:dyDescent="0.15">
      <c r="A904" t="s">
        <v>790</v>
      </c>
    </row>
    <row r="905" spans="1:1" x14ac:dyDescent="0.15">
      <c r="A905" t="s">
        <v>797</v>
      </c>
    </row>
    <row r="906" spans="1:1" x14ac:dyDescent="0.15">
      <c r="A906" t="s">
        <v>798</v>
      </c>
    </row>
    <row r="907" spans="1:1" x14ac:dyDescent="0.15">
      <c r="A907" t="s">
        <v>799</v>
      </c>
    </row>
    <row r="908" spans="1:1" x14ac:dyDescent="0.15">
      <c r="A908" t="s">
        <v>791</v>
      </c>
    </row>
    <row r="909" spans="1:1" x14ac:dyDescent="0.15">
      <c r="A909" t="s">
        <v>792</v>
      </c>
    </row>
    <row r="910" spans="1:1" x14ac:dyDescent="0.15">
      <c r="A910" t="s">
        <v>793</v>
      </c>
    </row>
    <row r="911" spans="1:1" x14ac:dyDescent="0.15">
      <c r="A911" t="s">
        <v>1039</v>
      </c>
    </row>
    <row r="912" spans="1:1" x14ac:dyDescent="0.15">
      <c r="A912" t="s">
        <v>1040</v>
      </c>
    </row>
    <row r="913" spans="1:1" x14ac:dyDescent="0.15">
      <c r="A913" t="s">
        <v>800</v>
      </c>
    </row>
    <row r="914" spans="1:1" x14ac:dyDescent="0.15">
      <c r="A914" t="s">
        <v>1207</v>
      </c>
    </row>
    <row r="915" spans="1:1" x14ac:dyDescent="0.15">
      <c r="A915" t="s">
        <v>1212</v>
      </c>
    </row>
    <row r="916" spans="1:1" x14ac:dyDescent="0.15">
      <c r="A916" t="s">
        <v>801</v>
      </c>
    </row>
    <row r="917" spans="1:1" x14ac:dyDescent="0.15">
      <c r="A917" t="s">
        <v>802</v>
      </c>
    </row>
    <row r="918" spans="1:1" x14ac:dyDescent="0.15">
      <c r="A918" t="s">
        <v>803</v>
      </c>
    </row>
    <row r="919" spans="1:1" x14ac:dyDescent="0.15">
      <c r="A919" t="s">
        <v>806</v>
      </c>
    </row>
    <row r="920" spans="1:1" x14ac:dyDescent="0.15">
      <c r="A920" t="s">
        <v>808</v>
      </c>
    </row>
    <row r="921" spans="1:1" x14ac:dyDescent="0.15">
      <c r="A921" t="s">
        <v>809</v>
      </c>
    </row>
    <row r="922" spans="1:1" x14ac:dyDescent="0.15">
      <c r="A922" t="s">
        <v>810</v>
      </c>
    </row>
    <row r="923" spans="1:1" x14ac:dyDescent="0.15">
      <c r="A923" t="s">
        <v>811</v>
      </c>
    </row>
    <row r="924" spans="1:1" x14ac:dyDescent="0.15">
      <c r="A924" t="s">
        <v>812</v>
      </c>
    </row>
    <row r="925" spans="1:1" x14ac:dyDescent="0.15">
      <c r="A925" t="s">
        <v>813</v>
      </c>
    </row>
    <row r="926" spans="1:1" x14ac:dyDescent="0.15">
      <c r="A926" t="s">
        <v>814</v>
      </c>
    </row>
    <row r="927" spans="1:1" x14ac:dyDescent="0.15">
      <c r="A927" t="s">
        <v>815</v>
      </c>
    </row>
    <row r="928" spans="1:1" x14ac:dyDescent="0.15">
      <c r="A928" t="s">
        <v>816</v>
      </c>
    </row>
    <row r="929" spans="1:1" x14ac:dyDescent="0.15">
      <c r="A929" t="s">
        <v>817</v>
      </c>
    </row>
    <row r="930" spans="1:1" x14ac:dyDescent="0.15">
      <c r="A930" t="s">
        <v>818</v>
      </c>
    </row>
    <row r="931" spans="1:1" x14ac:dyDescent="0.15">
      <c r="A931" t="s">
        <v>819</v>
      </c>
    </row>
    <row r="932" spans="1:1" x14ac:dyDescent="0.15">
      <c r="A932" t="s">
        <v>820</v>
      </c>
    </row>
    <row r="933" spans="1:1" x14ac:dyDescent="0.15">
      <c r="A933" t="s">
        <v>821</v>
      </c>
    </row>
    <row r="934" spans="1:1" x14ac:dyDescent="0.15">
      <c r="A934" t="s">
        <v>837</v>
      </c>
    </row>
    <row r="935" spans="1:1" x14ac:dyDescent="0.15">
      <c r="A935" t="s">
        <v>822</v>
      </c>
    </row>
    <row r="936" spans="1:1" x14ac:dyDescent="0.15">
      <c r="A936" t="s">
        <v>823</v>
      </c>
    </row>
    <row r="937" spans="1:1" x14ac:dyDescent="0.15">
      <c r="A937" t="s">
        <v>824</v>
      </c>
    </row>
    <row r="938" spans="1:1" x14ac:dyDescent="0.15">
      <c r="A938" t="s">
        <v>925</v>
      </c>
    </row>
    <row r="939" spans="1:1" x14ac:dyDescent="0.15">
      <c r="A939" t="s">
        <v>930</v>
      </c>
    </row>
    <row r="940" spans="1:1" x14ac:dyDescent="0.15">
      <c r="A940" t="s">
        <v>928</v>
      </c>
    </row>
    <row r="941" spans="1:1" x14ac:dyDescent="0.15">
      <c r="A941" t="s">
        <v>923</v>
      </c>
    </row>
    <row r="942" spans="1:1" x14ac:dyDescent="0.15">
      <c r="A942" t="s">
        <v>921</v>
      </c>
    </row>
    <row r="943" spans="1:1" x14ac:dyDescent="0.15">
      <c r="A943" t="s">
        <v>926</v>
      </c>
    </row>
    <row r="944" spans="1:1" x14ac:dyDescent="0.15">
      <c r="A944" t="s">
        <v>957</v>
      </c>
    </row>
    <row r="945" spans="1:1" x14ac:dyDescent="0.15">
      <c r="A945" t="s">
        <v>958</v>
      </c>
    </row>
    <row r="946" spans="1:1" x14ac:dyDescent="0.15">
      <c r="A946" t="s">
        <v>953</v>
      </c>
    </row>
    <row r="947" spans="1:1" x14ac:dyDescent="0.15">
      <c r="A947" t="s">
        <v>955</v>
      </c>
    </row>
    <row r="948" spans="1:1" x14ac:dyDescent="0.15">
      <c r="A948" t="s">
        <v>825</v>
      </c>
    </row>
    <row r="949" spans="1:1" x14ac:dyDescent="0.15">
      <c r="A949" t="s">
        <v>896</v>
      </c>
    </row>
    <row r="950" spans="1:1" x14ac:dyDescent="0.15">
      <c r="A950" t="s">
        <v>826</v>
      </c>
    </row>
    <row r="951" spans="1:1" x14ac:dyDescent="0.15">
      <c r="A951" t="s">
        <v>909</v>
      </c>
    </row>
    <row r="952" spans="1:1" x14ac:dyDescent="0.15">
      <c r="A952" t="s">
        <v>827</v>
      </c>
    </row>
    <row r="953" spans="1:1" x14ac:dyDescent="0.15">
      <c r="A953" t="s">
        <v>954</v>
      </c>
    </row>
    <row r="954" spans="1:1" x14ac:dyDescent="0.15">
      <c r="A954" t="s">
        <v>897</v>
      </c>
    </row>
    <row r="955" spans="1:1" x14ac:dyDescent="0.15">
      <c r="A955" t="s">
        <v>919</v>
      </c>
    </row>
    <row r="956" spans="1:1" x14ac:dyDescent="0.15">
      <c r="A956" t="s">
        <v>828</v>
      </c>
    </row>
    <row r="957" spans="1:1" x14ac:dyDescent="0.15">
      <c r="A957" t="s">
        <v>907</v>
      </c>
    </row>
    <row r="958" spans="1:1" x14ac:dyDescent="0.15">
      <c r="A958" t="s">
        <v>908</v>
      </c>
    </row>
    <row r="959" spans="1:1" x14ac:dyDescent="0.15">
      <c r="A959" t="s">
        <v>898</v>
      </c>
    </row>
    <row r="960" spans="1:1" x14ac:dyDescent="0.15">
      <c r="A960" t="s">
        <v>920</v>
      </c>
    </row>
    <row r="961" spans="1:1" x14ac:dyDescent="0.15">
      <c r="A961" t="s">
        <v>829</v>
      </c>
    </row>
    <row r="962" spans="1:1" x14ac:dyDescent="0.15">
      <c r="A962" t="s">
        <v>910</v>
      </c>
    </row>
    <row r="963" spans="1:1" x14ac:dyDescent="0.15">
      <c r="A963" t="s">
        <v>830</v>
      </c>
    </row>
    <row r="964" spans="1:1" x14ac:dyDescent="0.15">
      <c r="A964" t="s">
        <v>956</v>
      </c>
    </row>
    <row r="965" spans="1:1" x14ac:dyDescent="0.15">
      <c r="A965" t="s">
        <v>831</v>
      </c>
    </row>
    <row r="966" spans="1:1" x14ac:dyDescent="0.15">
      <c r="A966" t="s">
        <v>832</v>
      </c>
    </row>
    <row r="967" spans="1:1" x14ac:dyDescent="0.15">
      <c r="A967" t="s">
        <v>833</v>
      </c>
    </row>
    <row r="968" spans="1:1" x14ac:dyDescent="0.15">
      <c r="A968" t="s">
        <v>983</v>
      </c>
    </row>
    <row r="969" spans="1:1" x14ac:dyDescent="0.15">
      <c r="A969" t="s">
        <v>991</v>
      </c>
    </row>
    <row r="970" spans="1:1" x14ac:dyDescent="0.15">
      <c r="A970" t="s">
        <v>999</v>
      </c>
    </row>
    <row r="971" spans="1:1" x14ac:dyDescent="0.15">
      <c r="A971" t="s">
        <v>1007</v>
      </c>
    </row>
    <row r="972" spans="1:1" x14ac:dyDescent="0.15">
      <c r="A972" t="s">
        <v>984</v>
      </c>
    </row>
    <row r="973" spans="1:1" x14ac:dyDescent="0.15">
      <c r="A973" t="s">
        <v>992</v>
      </c>
    </row>
    <row r="974" spans="1:1" x14ac:dyDescent="0.15">
      <c r="A974" t="s">
        <v>1000</v>
      </c>
    </row>
    <row r="975" spans="1:1" x14ac:dyDescent="0.15">
      <c r="A975" t="s">
        <v>1008</v>
      </c>
    </row>
    <row r="976" spans="1:1" x14ac:dyDescent="0.15">
      <c r="A976" t="s">
        <v>985</v>
      </c>
    </row>
    <row r="977" spans="1:1" x14ac:dyDescent="0.15">
      <c r="A977" t="s">
        <v>993</v>
      </c>
    </row>
    <row r="978" spans="1:1" x14ac:dyDescent="0.15">
      <c r="A978" t="s">
        <v>1001</v>
      </c>
    </row>
    <row r="979" spans="1:1" x14ac:dyDescent="0.15">
      <c r="A979" t="s">
        <v>1009</v>
      </c>
    </row>
    <row r="980" spans="1:1" x14ac:dyDescent="0.15">
      <c r="A980" t="s">
        <v>986</v>
      </c>
    </row>
    <row r="981" spans="1:1" x14ac:dyDescent="0.15">
      <c r="A981" t="s">
        <v>994</v>
      </c>
    </row>
    <row r="982" spans="1:1" x14ac:dyDescent="0.15">
      <c r="A982" t="s">
        <v>1002</v>
      </c>
    </row>
    <row r="983" spans="1:1" x14ac:dyDescent="0.15">
      <c r="A983" t="s">
        <v>1010</v>
      </c>
    </row>
    <row r="984" spans="1:1" x14ac:dyDescent="0.15">
      <c r="A984" t="s">
        <v>987</v>
      </c>
    </row>
    <row r="985" spans="1:1" x14ac:dyDescent="0.15">
      <c r="A985" t="s">
        <v>995</v>
      </c>
    </row>
    <row r="986" spans="1:1" x14ac:dyDescent="0.15">
      <c r="A986" t="s">
        <v>1003</v>
      </c>
    </row>
    <row r="987" spans="1:1" x14ac:dyDescent="0.15">
      <c r="A987" t="s">
        <v>1011</v>
      </c>
    </row>
    <row r="988" spans="1:1" x14ac:dyDescent="0.15">
      <c r="A988" t="s">
        <v>988</v>
      </c>
    </row>
    <row r="989" spans="1:1" x14ac:dyDescent="0.15">
      <c r="A989" t="s">
        <v>996</v>
      </c>
    </row>
    <row r="990" spans="1:1" x14ac:dyDescent="0.15">
      <c r="A990" t="s">
        <v>1004</v>
      </c>
    </row>
    <row r="991" spans="1:1" x14ac:dyDescent="0.15">
      <c r="A991" t="s">
        <v>1012</v>
      </c>
    </row>
    <row r="992" spans="1:1" x14ac:dyDescent="0.15">
      <c r="A992" t="s">
        <v>989</v>
      </c>
    </row>
    <row r="993" spans="1:1" x14ac:dyDescent="0.15">
      <c r="A993" t="s">
        <v>997</v>
      </c>
    </row>
    <row r="994" spans="1:1" x14ac:dyDescent="0.15">
      <c r="A994" t="s">
        <v>1005</v>
      </c>
    </row>
    <row r="995" spans="1:1" x14ac:dyDescent="0.15">
      <c r="A995" t="s">
        <v>1013</v>
      </c>
    </row>
    <row r="996" spans="1:1" x14ac:dyDescent="0.15">
      <c r="A996" t="s">
        <v>990</v>
      </c>
    </row>
    <row r="997" spans="1:1" x14ac:dyDescent="0.15">
      <c r="A997" t="s">
        <v>998</v>
      </c>
    </row>
    <row r="998" spans="1:1" x14ac:dyDescent="0.15">
      <c r="A998" t="s">
        <v>1006</v>
      </c>
    </row>
    <row r="999" spans="1:1" x14ac:dyDescent="0.15">
      <c r="A999" t="s">
        <v>1014</v>
      </c>
    </row>
    <row r="1000" spans="1:1" x14ac:dyDescent="0.15">
      <c r="A1000" t="s">
        <v>834</v>
      </c>
    </row>
    <row r="1001" spans="1:1" x14ac:dyDescent="0.15">
      <c r="A1001" t="s">
        <v>863</v>
      </c>
    </row>
    <row r="1002" spans="1:1" x14ac:dyDescent="0.15">
      <c r="A1002" t="s">
        <v>864</v>
      </c>
    </row>
    <row r="1003" spans="1:1" x14ac:dyDescent="0.15">
      <c r="A1003" t="s">
        <v>865</v>
      </c>
    </row>
    <row r="1004" spans="1:1" x14ac:dyDescent="0.15">
      <c r="A1004" t="s">
        <v>866</v>
      </c>
    </row>
    <row r="1005" spans="1:1" x14ac:dyDescent="0.15">
      <c r="A1005" t="s">
        <v>867</v>
      </c>
    </row>
    <row r="1006" spans="1:1" x14ac:dyDescent="0.15">
      <c r="A1006" t="s">
        <v>868</v>
      </c>
    </row>
    <row r="1007" spans="1:1" x14ac:dyDescent="0.15">
      <c r="A1007" t="s">
        <v>869</v>
      </c>
    </row>
    <row r="1008" spans="1:1" x14ac:dyDescent="0.15">
      <c r="A1008" t="s">
        <v>870</v>
      </c>
    </row>
    <row r="1009" spans="1:1" x14ac:dyDescent="0.15">
      <c r="A1009" t="s">
        <v>871</v>
      </c>
    </row>
    <row r="1010" spans="1:1" x14ac:dyDescent="0.15">
      <c r="A1010" t="s">
        <v>872</v>
      </c>
    </row>
    <row r="1011" spans="1:1" x14ac:dyDescent="0.15">
      <c r="A1011" t="s">
        <v>873</v>
      </c>
    </row>
    <row r="1012" spans="1:1" x14ac:dyDescent="0.15">
      <c r="A1012" t="s">
        <v>874</v>
      </c>
    </row>
    <row r="1013" spans="1:1" x14ac:dyDescent="0.15">
      <c r="A1013" t="s">
        <v>875</v>
      </c>
    </row>
    <row r="1014" spans="1:1" x14ac:dyDescent="0.15">
      <c r="A1014" t="s">
        <v>876</v>
      </c>
    </row>
    <row r="1015" spans="1:1" x14ac:dyDescent="0.15">
      <c r="A1015" t="s">
        <v>877</v>
      </c>
    </row>
    <row r="1016" spans="1:1" x14ac:dyDescent="0.15">
      <c r="A1016" t="s">
        <v>878</v>
      </c>
    </row>
    <row r="1017" spans="1:1" x14ac:dyDescent="0.15">
      <c r="A1017" t="s">
        <v>879</v>
      </c>
    </row>
    <row r="1018" spans="1:1" x14ac:dyDescent="0.15">
      <c r="A1018" t="s">
        <v>880</v>
      </c>
    </row>
    <row r="1019" spans="1:1" x14ac:dyDescent="0.15">
      <c r="A1019" t="s">
        <v>881</v>
      </c>
    </row>
    <row r="1020" spans="1:1" x14ac:dyDescent="0.15">
      <c r="A1020" t="s">
        <v>882</v>
      </c>
    </row>
    <row r="1021" spans="1:1" x14ac:dyDescent="0.15">
      <c r="A1021" t="s">
        <v>835</v>
      </c>
    </row>
    <row r="1022" spans="1:1" x14ac:dyDescent="0.15">
      <c r="A1022" t="s">
        <v>883</v>
      </c>
    </row>
    <row r="1023" spans="1:1" x14ac:dyDescent="0.15">
      <c r="A1023" t="s">
        <v>884</v>
      </c>
    </row>
    <row r="1024" spans="1:1" x14ac:dyDescent="0.15">
      <c r="A1024" t="s">
        <v>836</v>
      </c>
    </row>
    <row r="1025" spans="1:1" x14ac:dyDescent="0.15">
      <c r="A1025" t="s">
        <v>838</v>
      </c>
    </row>
    <row r="1026" spans="1:1" x14ac:dyDescent="0.15">
      <c r="A1026" t="s">
        <v>839</v>
      </c>
    </row>
    <row r="1027" spans="1:1" x14ac:dyDescent="0.15">
      <c r="A1027" t="s">
        <v>840</v>
      </c>
    </row>
    <row r="1028" spans="1:1" x14ac:dyDescent="0.15">
      <c r="A1028" t="s">
        <v>841</v>
      </c>
    </row>
    <row r="1029" spans="1:1" x14ac:dyDescent="0.15">
      <c r="A1029" t="s">
        <v>845</v>
      </c>
    </row>
    <row r="1030" spans="1:1" x14ac:dyDescent="0.15">
      <c r="A1030" t="s">
        <v>846</v>
      </c>
    </row>
    <row r="1031" spans="1:1" x14ac:dyDescent="0.15">
      <c r="A1031" t="s">
        <v>847</v>
      </c>
    </row>
    <row r="1032" spans="1:1" x14ac:dyDescent="0.15">
      <c r="A1032" t="s">
        <v>848</v>
      </c>
    </row>
    <row r="1033" spans="1:1" x14ac:dyDescent="0.15">
      <c r="A1033" t="s">
        <v>849</v>
      </c>
    </row>
    <row r="1034" spans="1:1" x14ac:dyDescent="0.15">
      <c r="A1034" t="s">
        <v>850</v>
      </c>
    </row>
    <row r="1035" spans="1:1" x14ac:dyDescent="0.15">
      <c r="A1035" t="s">
        <v>851</v>
      </c>
    </row>
    <row r="1036" spans="1:1" x14ac:dyDescent="0.15">
      <c r="A1036" t="s">
        <v>852</v>
      </c>
    </row>
    <row r="1037" spans="1:1" x14ac:dyDescent="0.15">
      <c r="A1037" t="s">
        <v>853</v>
      </c>
    </row>
    <row r="1038" spans="1:1" x14ac:dyDescent="0.15">
      <c r="A1038" t="s">
        <v>854</v>
      </c>
    </row>
    <row r="1039" spans="1:1" x14ac:dyDescent="0.15">
      <c r="A1039" t="s">
        <v>855</v>
      </c>
    </row>
    <row r="1040" spans="1:1" x14ac:dyDescent="0.15">
      <c r="A1040" t="s">
        <v>856</v>
      </c>
    </row>
    <row r="1041" spans="1:1" x14ac:dyDescent="0.15">
      <c r="A1041" t="s">
        <v>857</v>
      </c>
    </row>
    <row r="1042" spans="1:1" x14ac:dyDescent="0.15">
      <c r="A1042" t="s">
        <v>858</v>
      </c>
    </row>
    <row r="1043" spans="1:1" x14ac:dyDescent="0.15">
      <c r="A1043" t="s">
        <v>859</v>
      </c>
    </row>
    <row r="1044" spans="1:1" x14ac:dyDescent="0.15">
      <c r="A1044" t="s">
        <v>860</v>
      </c>
    </row>
    <row r="1045" spans="1:1" x14ac:dyDescent="0.15">
      <c r="A1045" t="s">
        <v>861</v>
      </c>
    </row>
    <row r="1046" spans="1:1" x14ac:dyDescent="0.15">
      <c r="A1046" t="s">
        <v>862</v>
      </c>
    </row>
    <row r="1047" spans="1:1" x14ac:dyDescent="0.15">
      <c r="A1047" t="s">
        <v>1205</v>
      </c>
    </row>
    <row r="1048" spans="1:1" x14ac:dyDescent="0.15">
      <c r="A1048" t="s">
        <v>1206</v>
      </c>
    </row>
  </sheetData>
  <autoFilter ref="A1:A1048" xr:uid="{00000000-0009-0000-0000-000004000000}">
    <sortState xmlns:xlrd2="http://schemas.microsoft.com/office/spreadsheetml/2017/richdata2" ref="A2:A1048">
      <sortCondition sortBy="fontColor" ref="A1:A1048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calculated mmol per g DCW</vt:lpstr>
      <vt:lpstr>BCC7051</vt:lpstr>
      <vt:lpstr>Table S1</vt:lpstr>
      <vt:lpstr>Table S2</vt:lpstr>
      <vt:lpstr>note eq</vt:lpstr>
      <vt:lpstr>Sheet2</vt:lpstr>
    </vt:vector>
  </TitlesOfParts>
  <Company>江南大学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Liujie</dc:creator>
  <cp:lastModifiedBy>Microsoft Office User</cp:lastModifiedBy>
  <cp:lastPrinted>2013-04-05T08:21:35Z</cp:lastPrinted>
  <dcterms:created xsi:type="dcterms:W3CDTF">2012-09-18T07:09:36Z</dcterms:created>
  <dcterms:modified xsi:type="dcterms:W3CDTF">2023-09-05T03:51:23Z</dcterms:modified>
</cp:coreProperties>
</file>