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j_sheet\"/>
    </mc:Choice>
  </mc:AlternateContent>
  <xr:revisionPtr revIDLastSave="0" documentId="13_ncr:1_{817469E6-8B53-4CAF-AFC9-C785D4C3FEFE}" xr6:coauthVersionLast="47" xr6:coauthVersionMax="47" xr10:uidLastSave="{00000000-0000-0000-0000-000000000000}"/>
  <bookViews>
    <workbookView xWindow="-120" yWindow="-120" windowWidth="29040" windowHeight="15720" firstSheet="2" activeTab="9" xr2:uid="{00000000-000D-0000-FFFF-FFFF00000000}"/>
  </bookViews>
  <sheets>
    <sheet name="ebit_by_sector" sheetId="12" r:id="rId1"/>
    <sheet name="ebit_share_by_sector" sheetId="13" r:id="rId2"/>
    <sheet name="sector_pivot" sheetId="10" r:id="rId3"/>
    <sheet name="rev_per_comp" sheetId="3" r:id="rId4"/>
    <sheet name="validations" sheetId="5" r:id="rId5"/>
    <sheet name="cases" sheetId="8" r:id="rId6"/>
    <sheet name="rev_growth_company" sheetId="4" r:id="rId7"/>
    <sheet name="chtr_data" sheetId="7" r:id="rId8"/>
    <sheet name="projectdata" sheetId="1" r:id="rId9"/>
    <sheet name="task_1" sheetId="2" r:id="rId10"/>
    <sheet name="task_2" sheetId="14" r:id="rId11"/>
    <sheet name="task_3" sheetId="6" r:id="rId12"/>
  </sheets>
  <definedNames>
    <definedName name="_xlnm._FilterDatabase" localSheetId="8" hidden="1">projectdata!$C$1:$C$1711</definedName>
    <definedName name="_xlnm._FilterDatabase" localSheetId="6" hidden="1">rev_growth_company!$A$1:$D$431</definedName>
    <definedName name="case">cases!$A$2:$A$4</definedName>
    <definedName name="cogs">chtr_data!$C:$C</definedName>
    <definedName name="company">validations!$G:$G</definedName>
    <definedName name="label">projectdata!$B:$B</definedName>
    <definedName name="other_exp">chtr_data!$F:$F</definedName>
    <definedName name="r_d">chtr_data!$E:$E</definedName>
    <definedName name="sags">chtr_data!$D:$D</definedName>
    <definedName name="sec_sel">validations!$B$1:$B$11</definedName>
    <definedName name="SECTOR">projectdata!$K:$K</definedName>
    <definedName name="sum_cogs">#REF!</definedName>
    <definedName name="sum_other">#REF!</definedName>
    <definedName name="sum_r_d">#REF!</definedName>
    <definedName name="sum_rev">#REF!</definedName>
    <definedName name="sum_sags">#REF!</definedName>
    <definedName name="ttl_rev">chtr_data!$B:$B</definedName>
    <definedName name="YEAR">projectdata!$M:$M</definedName>
    <definedName name="year_num">projectdata!$C:$C</definedName>
    <definedName name="yr">chtr_data!$A:$A</definedName>
    <definedName name="yr_sel">validations!$B$13:$B$17</definedName>
  </definedNames>
  <calcPr calcId="191029"/>
  <pivotCaches>
    <pivotCache cacheId="0" r:id="rId13"/>
    <pivotCache cacheId="1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2" l="1"/>
  <c r="D41" i="2"/>
  <c r="E41" i="2"/>
  <c r="F41" i="2"/>
  <c r="G41" i="2"/>
  <c r="B41" i="2"/>
  <c r="E3" i="14" a="1"/>
  <c r="E3" i="14" s="1"/>
  <c r="E5" i="14" s="1"/>
  <c r="F3" i="14" a="1"/>
  <c r="F3" i="14" s="1"/>
  <c r="F5" i="14" s="1"/>
  <c r="F9" i="14" s="1"/>
  <c r="G3" i="14" a="1"/>
  <c r="G3" i="14" s="1"/>
  <c r="G5" i="14" s="1"/>
  <c r="G9" i="14" s="1"/>
  <c r="E4" i="14" a="1"/>
  <c r="E4" i="14" s="1"/>
  <c r="F4" i="14" a="1"/>
  <c r="F4" i="14" s="1"/>
  <c r="G4" i="14" a="1"/>
  <c r="G4" i="14" s="1"/>
  <c r="E6" i="14" a="1"/>
  <c r="E6" i="14" s="1"/>
  <c r="F6" i="14" a="1"/>
  <c r="F6" i="14"/>
  <c r="F8" i="14" s="1"/>
  <c r="G6" i="14" a="1"/>
  <c r="G6" i="14" s="1"/>
  <c r="G8" i="14" s="1"/>
  <c r="E7" i="14" a="1"/>
  <c r="E7" i="14" s="1"/>
  <c r="F7" i="14" a="1"/>
  <c r="F7" i="14" s="1"/>
  <c r="G7" i="14" a="1"/>
  <c r="G7" i="14" s="1"/>
  <c r="D9" i="14"/>
  <c r="D8" i="14"/>
  <c r="D7" i="14" a="1"/>
  <c r="D7" i="14" s="1"/>
  <c r="D5" i="14"/>
  <c r="D6" i="14" a="1"/>
  <c r="D6" i="14" s="1"/>
  <c r="D4" i="14" a="1"/>
  <c r="D4" i="14" s="1"/>
  <c r="D3" i="14" a="1"/>
  <c r="D3" i="14" s="1"/>
  <c r="E8" i="6"/>
  <c r="G27" i="2" a="1"/>
  <c r="G27" i="2" s="1"/>
  <c r="G24" i="2" a="1"/>
  <c r="G24" i="2" s="1"/>
  <c r="G23" i="2" a="1"/>
  <c r="G23" i="2" s="1"/>
  <c r="G21" i="2" a="1"/>
  <c r="G21" i="2" s="1"/>
  <c r="G22" i="2" a="1"/>
  <c r="G22" i="2" s="1"/>
  <c r="G20" i="2" a="1"/>
  <c r="G20" i="2" s="1"/>
  <c r="G19" i="2" a="1"/>
  <c r="G19" i="2" s="1"/>
  <c r="G18" i="2" a="1"/>
  <c r="G18" i="2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I21" i="6"/>
  <c r="H21" i="6"/>
  <c r="I20" i="6"/>
  <c r="H20" i="6"/>
  <c r="H19" i="6"/>
  <c r="I19" i="6"/>
  <c r="G26" i="2" l="1"/>
  <c r="E8" i="14"/>
  <c r="E9" i="14" s="1"/>
  <c r="G5" i="2" a="1"/>
  <c r="G5" i="2" s="1"/>
  <c r="G7" i="2" a="1"/>
  <c r="G7" i="2" s="1"/>
  <c r="G25" i="2"/>
  <c r="G8" i="2" a="1"/>
  <c r="G8" i="2" s="1"/>
  <c r="G9" i="2" a="1"/>
  <c r="G9" i="2" s="1"/>
  <c r="G12" i="2" s="1"/>
  <c r="G6" i="2" a="1"/>
  <c r="G6" i="2" s="1"/>
  <c r="G10" i="2" a="1"/>
  <c r="G10" i="2" s="1"/>
  <c r="F5" i="2" a="1"/>
  <c r="F5" i="2" s="1"/>
  <c r="G13" i="2" a="1"/>
  <c r="G13" i="2" s="1"/>
  <c r="F37" i="2" a="1"/>
  <c r="F37" i="2" s="1"/>
  <c r="G4" i="2" a="1"/>
  <c r="G4" i="2" s="1"/>
  <c r="F36" i="2" a="1"/>
  <c r="F36" i="2" s="1"/>
  <c r="G32" i="2" a="1"/>
  <c r="G32" i="2" s="1"/>
  <c r="G36" i="2" a="1"/>
  <c r="G36" i="2" s="1"/>
  <c r="G33" i="2" a="1"/>
  <c r="G33" i="2" s="1"/>
  <c r="G35" i="2" a="1"/>
  <c r="G35" i="2" s="1"/>
  <c r="G34" i="2" a="1"/>
  <c r="G34" i="2" s="1"/>
  <c r="G37" i="2" a="1"/>
  <c r="G37" i="2" s="1"/>
  <c r="G40" i="2" s="1"/>
  <c r="F42" i="2" a="1"/>
  <c r="F42" i="2" s="1"/>
  <c r="G38" i="2" a="1"/>
  <c r="G38" i="2" s="1"/>
  <c r="F39" i="2" a="1"/>
  <c r="F39" i="2" s="1"/>
  <c r="G39" i="2" a="1"/>
  <c r="G39" i="2" s="1"/>
  <c r="F38" i="2" a="1"/>
  <c r="F38" i="2" s="1"/>
  <c r="G42" i="2" a="1"/>
  <c r="G42" i="2" s="1"/>
  <c r="G11" i="2"/>
  <c r="F10" i="2" a="1"/>
  <c r="F10" i="2" s="1"/>
  <c r="F9" i="2" a="1"/>
  <c r="F9" i="2" s="1"/>
  <c r="F12" i="2" s="1"/>
  <c r="F8" i="2" a="1"/>
  <c r="F8" i="2" s="1"/>
  <c r="F7" i="2" a="1"/>
  <c r="F7" i="2" s="1"/>
  <c r="F6" i="2" a="1"/>
  <c r="F6" i="2" s="1"/>
  <c r="F11" i="6"/>
  <c r="G11" i="6"/>
  <c r="E11" i="6"/>
  <c r="F10" i="6"/>
  <c r="G10" i="6"/>
  <c r="E10" i="6"/>
  <c r="F7" i="6"/>
  <c r="G7" i="6"/>
  <c r="E7" i="6"/>
  <c r="F8" i="6"/>
  <c r="G8" i="6"/>
  <c r="E19" i="6"/>
  <c r="F19" i="6"/>
  <c r="G19" i="6"/>
  <c r="E12" i="6" l="1"/>
  <c r="F12" i="6"/>
  <c r="G9" i="6"/>
  <c r="G20" i="6" s="1"/>
  <c r="F9" i="6"/>
  <c r="H7" i="6"/>
  <c r="F11" i="2"/>
  <c r="E9" i="6"/>
  <c r="G12" i="6"/>
  <c r="F20" i="6"/>
  <c r="E20" i="6"/>
  <c r="C24" i="2" a="1"/>
  <c r="C24" i="2" s="1"/>
  <c r="D24" i="2" a="1"/>
  <c r="D24" i="2" s="1"/>
  <c r="E24" i="2" a="1"/>
  <c r="E24" i="2" s="1"/>
  <c r="F24" i="2" a="1"/>
  <c r="F24" i="2" s="1"/>
  <c r="B24" i="2" a="1"/>
  <c r="B24" i="2" s="1"/>
  <c r="C18" i="2" a="1"/>
  <c r="C18" i="2" s="1"/>
  <c r="D18" i="2" a="1"/>
  <c r="D18" i="2" s="1"/>
  <c r="E18" i="2" a="1"/>
  <c r="E18" i="2" s="1"/>
  <c r="F18" i="2" a="1"/>
  <c r="F18" i="2" s="1"/>
  <c r="B18" i="2" a="1"/>
  <c r="B18" i="2" s="1"/>
  <c r="B17" i="2" a="1"/>
  <c r="B17" i="2" s="1"/>
  <c r="B23" i="2" a="1"/>
  <c r="B23" i="2" s="1"/>
  <c r="C20" i="2" a="1"/>
  <c r="C20" i="2" s="1"/>
  <c r="D20" i="2" a="1"/>
  <c r="D20" i="2" s="1"/>
  <c r="E20" i="2" a="1"/>
  <c r="E20" i="2" s="1"/>
  <c r="F20" i="2" a="1"/>
  <c r="F20" i="2" s="1"/>
  <c r="B20" i="2" a="1"/>
  <c r="B20" i="2" s="1"/>
  <c r="C19" i="2" a="1"/>
  <c r="C19" i="2" s="1"/>
  <c r="D19" i="2" a="1"/>
  <c r="D19" i="2" s="1"/>
  <c r="E19" i="2" a="1"/>
  <c r="E19" i="2" s="1"/>
  <c r="F19" i="2" a="1"/>
  <c r="F19" i="2" s="1"/>
  <c r="B19" i="2" a="1"/>
  <c r="B19" i="2" s="1"/>
  <c r="C27" i="2" a="1"/>
  <c r="C27" i="2" s="1"/>
  <c r="D27" i="2" a="1"/>
  <c r="D27" i="2" s="1"/>
  <c r="E27" i="2" a="1"/>
  <c r="E27" i="2" s="1"/>
  <c r="F27" i="2" a="1"/>
  <c r="F27" i="2" s="1"/>
  <c r="B27" i="2" a="1"/>
  <c r="B27" i="2" s="1"/>
  <c r="D4" i="4"/>
  <c r="D5" i="4"/>
  <c r="D6" i="4"/>
  <c r="D300" i="4"/>
  <c r="D368" i="4"/>
  <c r="D8" i="4"/>
  <c r="D117" i="4"/>
  <c r="D10" i="4"/>
  <c r="D51" i="4"/>
  <c r="D285" i="4"/>
  <c r="D13" i="4"/>
  <c r="D14" i="4"/>
  <c r="D279" i="4"/>
  <c r="D16" i="4"/>
  <c r="D17" i="4"/>
  <c r="D18" i="4"/>
  <c r="D19" i="4"/>
  <c r="D20" i="4"/>
  <c r="D412" i="4"/>
  <c r="D22" i="4"/>
  <c r="D23" i="4"/>
  <c r="D24" i="4"/>
  <c r="D25" i="4"/>
  <c r="D115" i="4"/>
  <c r="D64" i="4"/>
  <c r="D92" i="4"/>
  <c r="D29" i="4"/>
  <c r="D150" i="4"/>
  <c r="D31" i="4"/>
  <c r="D32" i="4"/>
  <c r="D47" i="4"/>
  <c r="D196" i="4"/>
  <c r="D35" i="4"/>
  <c r="D36" i="4"/>
  <c r="D390" i="4"/>
  <c r="D333" i="4"/>
  <c r="D39" i="4"/>
  <c r="D40" i="4"/>
  <c r="D41" i="4"/>
  <c r="D21" i="4"/>
  <c r="D342" i="4"/>
  <c r="D44" i="4"/>
  <c r="D45" i="4"/>
  <c r="D53" i="4"/>
  <c r="D181" i="4"/>
  <c r="D306" i="4"/>
  <c r="D49" i="4"/>
  <c r="D50" i="4"/>
  <c r="D230" i="4"/>
  <c r="D52" i="4"/>
  <c r="D307" i="4"/>
  <c r="D110" i="4"/>
  <c r="D54" i="4"/>
  <c r="D421" i="4"/>
  <c r="D139" i="4"/>
  <c r="D58" i="4"/>
  <c r="D59" i="4"/>
  <c r="D60" i="4"/>
  <c r="D85" i="4"/>
  <c r="D62" i="4"/>
  <c r="D312" i="4"/>
  <c r="D57" i="4"/>
  <c r="D405" i="4"/>
  <c r="D66" i="4"/>
  <c r="D67" i="4"/>
  <c r="D68" i="4"/>
  <c r="D187" i="4"/>
  <c r="D55" i="4"/>
  <c r="D9" i="4"/>
  <c r="D72" i="4"/>
  <c r="D73" i="4"/>
  <c r="D74" i="4"/>
  <c r="D75" i="4"/>
  <c r="D76" i="4"/>
  <c r="D2" i="4"/>
  <c r="D78" i="4"/>
  <c r="D79" i="4"/>
  <c r="D80" i="4"/>
  <c r="D231" i="4"/>
  <c r="D163" i="4"/>
  <c r="D402" i="4"/>
  <c r="D373" i="4"/>
  <c r="D294" i="4"/>
  <c r="D86" i="4"/>
  <c r="D87" i="4"/>
  <c r="D88" i="4"/>
  <c r="D89" i="4"/>
  <c r="D263" i="4"/>
  <c r="D107" i="4"/>
  <c r="D227" i="4"/>
  <c r="D304" i="4"/>
  <c r="D48" i="4"/>
  <c r="D266" i="4"/>
  <c r="D180" i="4"/>
  <c r="D354" i="4"/>
  <c r="D106" i="4"/>
  <c r="D99" i="4"/>
  <c r="D100" i="4"/>
  <c r="D184" i="4"/>
  <c r="D71" i="4"/>
  <c r="D103" i="4"/>
  <c r="D104" i="4"/>
  <c r="D105" i="4"/>
  <c r="D316" i="4"/>
  <c r="D310" i="4"/>
  <c r="D367" i="4"/>
  <c r="D109" i="4"/>
  <c r="D122" i="4"/>
  <c r="D111" i="4"/>
  <c r="D90" i="4"/>
  <c r="D113" i="4"/>
  <c r="D155" i="4"/>
  <c r="D235" i="4"/>
  <c r="D239" i="4"/>
  <c r="D101" i="4"/>
  <c r="D118" i="4"/>
  <c r="D26" i="4"/>
  <c r="D120" i="4"/>
  <c r="D311" i="4"/>
  <c r="D221" i="4"/>
  <c r="D222" i="4"/>
  <c r="D124" i="4"/>
  <c r="D125" i="4"/>
  <c r="D364" i="4"/>
  <c r="D320" i="4"/>
  <c r="D175" i="4"/>
  <c r="D129" i="4"/>
  <c r="D336" i="4"/>
  <c r="D131" i="4"/>
  <c r="D132" i="4"/>
  <c r="D178" i="4"/>
  <c r="D134" i="4"/>
  <c r="D393" i="4"/>
  <c r="D136" i="4"/>
  <c r="D137" i="4"/>
  <c r="D138" i="4"/>
  <c r="D341" i="4"/>
  <c r="D140" i="4"/>
  <c r="D141" i="4"/>
  <c r="D142" i="4"/>
  <c r="D143" i="4"/>
  <c r="D144" i="4"/>
  <c r="D145" i="4"/>
  <c r="D130" i="4"/>
  <c r="D147" i="4"/>
  <c r="D38" i="4"/>
  <c r="D149" i="4"/>
  <c r="D243" i="4"/>
  <c r="D224" i="4"/>
  <c r="D27" i="4"/>
  <c r="D153" i="4"/>
  <c r="D154" i="4"/>
  <c r="D148" i="4"/>
  <c r="D156" i="4"/>
  <c r="D188" i="4"/>
  <c r="D158" i="4"/>
  <c r="D159" i="4"/>
  <c r="D194" i="4"/>
  <c r="D161" i="4"/>
  <c r="D160" i="4"/>
  <c r="D398" i="4"/>
  <c r="D164" i="4"/>
  <c r="D121" i="4"/>
  <c r="D166" i="4"/>
  <c r="D167" i="4"/>
  <c r="D283" i="4"/>
  <c r="D169" i="4"/>
  <c r="D170" i="4"/>
  <c r="D352" i="4"/>
  <c r="D199" i="4"/>
  <c r="D108" i="4"/>
  <c r="D174" i="4"/>
  <c r="D176" i="4"/>
  <c r="D339" i="4"/>
  <c r="D177" i="4"/>
  <c r="D369" i="4"/>
  <c r="D179" i="4"/>
  <c r="D413" i="4"/>
  <c r="D91" i="4"/>
  <c r="D182" i="4"/>
  <c r="D183" i="4"/>
  <c r="D11" i="4"/>
  <c r="D185" i="4"/>
  <c r="D186" i="4"/>
  <c r="D96" i="4"/>
  <c r="D133" i="4"/>
  <c r="D189" i="4"/>
  <c r="D190" i="4"/>
  <c r="D191" i="4"/>
  <c r="D172" i="4"/>
  <c r="D232" i="4"/>
  <c r="D431" i="4"/>
  <c r="D335" i="4"/>
  <c r="D353" i="4"/>
  <c r="D302" i="4"/>
  <c r="D214" i="4"/>
  <c r="D30" i="4"/>
  <c r="D200" i="4"/>
  <c r="D201" i="4"/>
  <c r="D202" i="4"/>
  <c r="D269" i="4"/>
  <c r="D204" i="4"/>
  <c r="D205" i="4"/>
  <c r="D206" i="4"/>
  <c r="D3" i="4"/>
  <c r="D123" i="4"/>
  <c r="D93" i="4"/>
  <c r="D210" i="4"/>
  <c r="D211" i="4"/>
  <c r="D212" i="4"/>
  <c r="D84" i="4"/>
  <c r="D244" i="4"/>
  <c r="D215" i="4"/>
  <c r="D216" i="4"/>
  <c r="D389" i="4"/>
  <c r="D218" i="4"/>
  <c r="D219" i="4"/>
  <c r="D127" i="4"/>
  <c r="D365" i="4"/>
  <c r="D94" i="4"/>
  <c r="D223" i="4"/>
  <c r="D152" i="4"/>
  <c r="D309" i="4"/>
  <c r="D385" i="4"/>
  <c r="D146" i="4"/>
  <c r="D228" i="4"/>
  <c r="D119" i="4"/>
  <c r="D249" i="4"/>
  <c r="D253" i="4"/>
  <c r="D329" i="4"/>
  <c r="D151" i="4"/>
  <c r="D234" i="4"/>
  <c r="D77" i="4"/>
  <c r="D236" i="4"/>
  <c r="D237" i="4"/>
  <c r="D238" i="4"/>
  <c r="D328" i="4"/>
  <c r="D240" i="4"/>
  <c r="D70" i="4"/>
  <c r="D242" i="4"/>
  <c r="D162" i="4"/>
  <c r="D95" i="4"/>
  <c r="D245" i="4"/>
  <c r="D203" i="4"/>
  <c r="D247" i="4"/>
  <c r="D248" i="4"/>
  <c r="D331" i="4"/>
  <c r="D97" i="4"/>
  <c r="D251" i="4"/>
  <c r="D252" i="4"/>
  <c r="D209" i="4"/>
  <c r="D254" i="4"/>
  <c r="D255" i="4"/>
  <c r="D250" i="4"/>
  <c r="D128" i="4"/>
  <c r="D258" i="4"/>
  <c r="D259" i="4"/>
  <c r="D260" i="4"/>
  <c r="D261" i="4"/>
  <c r="D262" i="4"/>
  <c r="D217" i="4"/>
  <c r="D264" i="4"/>
  <c r="D265" i="4"/>
  <c r="D287" i="4"/>
  <c r="D267" i="4"/>
  <c r="D268" i="4"/>
  <c r="D409" i="4"/>
  <c r="D270" i="4"/>
  <c r="D271" i="4"/>
  <c r="D272" i="4"/>
  <c r="D379" i="4"/>
  <c r="D274" i="4"/>
  <c r="D173" i="4"/>
  <c r="D410" i="4"/>
  <c r="D277" i="4"/>
  <c r="D278" i="4"/>
  <c r="D102" i="4"/>
  <c r="D280" i="4"/>
  <c r="D281" i="4"/>
  <c r="D282" i="4"/>
  <c r="D42" i="4"/>
  <c r="D284" i="4"/>
  <c r="D157" i="4"/>
  <c r="D225" i="4"/>
  <c r="D348" i="4"/>
  <c r="D387" i="4"/>
  <c r="D289" i="4"/>
  <c r="D126" i="4"/>
  <c r="D291" i="4"/>
  <c r="D292" i="4"/>
  <c r="D293" i="4"/>
  <c r="D233" i="4"/>
  <c r="D295" i="4"/>
  <c r="D296" i="4"/>
  <c r="D297" i="4"/>
  <c r="D298" i="4"/>
  <c r="D299" i="4"/>
  <c r="D168" i="4"/>
  <c r="D301" i="4"/>
  <c r="D33" i="4"/>
  <c r="D303" i="4"/>
  <c r="D286" i="4"/>
  <c r="D305" i="4"/>
  <c r="D195" i="4"/>
  <c r="D61" i="4"/>
  <c r="D308" i="4"/>
  <c r="D392" i="4"/>
  <c r="D43" i="4"/>
  <c r="D7" i="4"/>
  <c r="D246" i="4"/>
  <c r="D313" i="4"/>
  <c r="D314" i="4"/>
  <c r="D315" i="4"/>
  <c r="D276" i="4"/>
  <c r="D317" i="4"/>
  <c r="D318" i="4"/>
  <c r="D319" i="4"/>
  <c r="D323" i="4"/>
  <c r="D321" i="4"/>
  <c r="D322" i="4"/>
  <c r="D360" i="4"/>
  <c r="D28" i="4"/>
  <c r="D198" i="4"/>
  <c r="D326" i="4"/>
  <c r="D63" i="4"/>
  <c r="D207" i="4"/>
  <c r="D81" i="4"/>
  <c r="D324" i="4"/>
  <c r="D359" i="4"/>
  <c r="D332" i="4"/>
  <c r="D116" i="4"/>
  <c r="D334" i="4"/>
  <c r="D213" i="4"/>
  <c r="D98" i="4"/>
  <c r="D337" i="4"/>
  <c r="D338" i="4"/>
  <c r="D330" i="4"/>
  <c r="D340" i="4"/>
  <c r="D82" i="4"/>
  <c r="D34" i="4"/>
  <c r="D343" i="4"/>
  <c r="D12" i="4"/>
  <c r="D345" i="4"/>
  <c r="D346" i="4"/>
  <c r="D347" i="4"/>
  <c r="D358" i="4"/>
  <c r="D349" i="4"/>
  <c r="D350" i="4"/>
  <c r="D351" i="4"/>
  <c r="D408" i="4"/>
  <c r="D114" i="4"/>
  <c r="D15" i="4"/>
  <c r="D256" i="4"/>
  <c r="D356" i="4"/>
  <c r="D357" i="4"/>
  <c r="D83" i="4"/>
  <c r="D384" i="4"/>
  <c r="D197" i="4"/>
  <c r="D361" i="4"/>
  <c r="D37" i="4"/>
  <c r="D363" i="4"/>
  <c r="D69" i="4"/>
  <c r="D275" i="4"/>
  <c r="D366" i="4"/>
  <c r="D241" i="4"/>
  <c r="D327" i="4"/>
  <c r="D135" i="4"/>
  <c r="D370" i="4"/>
  <c r="D371" i="4"/>
  <c r="D372" i="4"/>
  <c r="D208" i="4"/>
  <c r="D374" i="4"/>
  <c r="D395" i="4"/>
  <c r="D376" i="4"/>
  <c r="D377" i="4"/>
  <c r="D378" i="4"/>
  <c r="D325" i="4"/>
  <c r="D380" i="4"/>
  <c r="D381" i="4"/>
  <c r="D382" i="4"/>
  <c r="D383" i="4"/>
  <c r="D56" i="4"/>
  <c r="D65" i="4"/>
  <c r="D386" i="4"/>
  <c r="D375" i="4"/>
  <c r="D388" i="4"/>
  <c r="D193" i="4"/>
  <c r="D355" i="4"/>
  <c r="D229" i="4"/>
  <c r="D112" i="4"/>
  <c r="D192" i="4"/>
  <c r="D257" i="4"/>
  <c r="D344" i="4"/>
  <c r="D396" i="4"/>
  <c r="D397" i="4"/>
  <c r="D273" i="4"/>
  <c r="D399" i="4"/>
  <c r="D400" i="4"/>
  <c r="D401" i="4"/>
  <c r="D171" i="4"/>
  <c r="D403" i="4"/>
  <c r="D404" i="4"/>
  <c r="D394" i="4"/>
  <c r="D406" i="4"/>
  <c r="D407" i="4"/>
  <c r="D226" i="4"/>
  <c r="D290" i="4"/>
  <c r="D165" i="4"/>
  <c r="D411" i="4"/>
  <c r="D288" i="4"/>
  <c r="D46" i="4"/>
  <c r="D414" i="4"/>
  <c r="D415" i="4"/>
  <c r="D416" i="4"/>
  <c r="D417" i="4"/>
  <c r="D418" i="4"/>
  <c r="D419" i="4"/>
  <c r="D420" i="4"/>
  <c r="D362" i="4"/>
  <c r="D422" i="4"/>
  <c r="D423" i="4"/>
  <c r="D424" i="4"/>
  <c r="D425" i="4"/>
  <c r="D426" i="4"/>
  <c r="D427" i="4"/>
  <c r="D428" i="4"/>
  <c r="D429" i="4"/>
  <c r="D220" i="4"/>
  <c r="D430" i="4"/>
  <c r="D391" i="4"/>
  <c r="C23" i="2" a="1"/>
  <c r="C23" i="2" s="1"/>
  <c r="C26" i="2" s="1"/>
  <c r="D23" i="2" a="1"/>
  <c r="D23" i="2" s="1"/>
  <c r="D26" i="2" s="1"/>
  <c r="E23" i="2" a="1"/>
  <c r="E23" i="2" s="1"/>
  <c r="E26" i="2" s="1"/>
  <c r="F23" i="2" a="1"/>
  <c r="F23" i="2" s="1"/>
  <c r="F26" i="2" s="1"/>
  <c r="C22" i="2" a="1"/>
  <c r="C22" i="2" s="1"/>
  <c r="C25" i="2" s="1"/>
  <c r="D22" i="2" a="1"/>
  <c r="D22" i="2" s="1"/>
  <c r="D25" i="2" s="1"/>
  <c r="E22" i="2" a="1"/>
  <c r="E22" i="2" s="1"/>
  <c r="E25" i="2" s="1"/>
  <c r="F22" i="2" a="1"/>
  <c r="F22" i="2" s="1"/>
  <c r="F25" i="2" s="1"/>
  <c r="B22" i="2" a="1"/>
  <c r="B22" i="2" s="1"/>
  <c r="B25" i="2" s="1"/>
  <c r="C21" i="2" a="1"/>
  <c r="C21" i="2" s="1"/>
  <c r="D21" i="2" a="1"/>
  <c r="D21" i="2" s="1"/>
  <c r="E21" i="2" a="1"/>
  <c r="E21" i="2" s="1"/>
  <c r="F21" i="2" a="1"/>
  <c r="F21" i="2" s="1"/>
  <c r="B21" i="2" a="1"/>
  <c r="B21" i="2" s="1"/>
  <c r="C17" i="2" a="1"/>
  <c r="C17" i="2" s="1"/>
  <c r="D17" i="2" a="1"/>
  <c r="D17" i="2" s="1"/>
  <c r="E17" i="2" a="1"/>
  <c r="E17" i="2" s="1"/>
  <c r="F17" i="2" a="1"/>
  <c r="F17" i="2" s="1"/>
  <c r="B26" i="2" l="1"/>
  <c r="E13" i="6"/>
  <c r="E21" i="6" s="1"/>
  <c r="F13" i="6"/>
  <c r="F21" i="6" s="1"/>
  <c r="G13" i="6"/>
  <c r="G21" i="6" s="1"/>
  <c r="I7" i="6"/>
  <c r="H9" i="6"/>
  <c r="H13" i="6"/>
  <c r="F4" i="2" a="1"/>
  <c r="F4" i="2" s="1"/>
  <c r="F13" i="2" a="1"/>
  <c r="F13" i="2" s="1"/>
  <c r="C5" i="2" a="1"/>
  <c r="C5" i="2" s="1"/>
  <c r="D34" i="2" a="1"/>
  <c r="D34" i="2" s="1"/>
  <c r="B36" i="2" a="1"/>
  <c r="B36" i="2" s="1"/>
  <c r="D37" i="2" a="1"/>
  <c r="D37" i="2" s="1"/>
  <c r="C4" i="2" a="1"/>
  <c r="C4" i="2" s="1"/>
  <c r="C33" i="2" a="1"/>
  <c r="C33" i="2" s="1"/>
  <c r="E39" i="2" a="1"/>
  <c r="E39" i="2" s="1"/>
  <c r="B6" i="2" a="1"/>
  <c r="B6" i="2" s="1"/>
  <c r="B32" i="2" a="1"/>
  <c r="B32" i="2" s="1"/>
  <c r="C34" i="2" a="1"/>
  <c r="C34" i="2" s="1"/>
  <c r="C37" i="2" a="1"/>
  <c r="C37" i="2" s="1"/>
  <c r="E42" i="2" a="1"/>
  <c r="E42" i="2" s="1"/>
  <c r="E10" i="2" a="1"/>
  <c r="E10" i="2" s="1"/>
  <c r="D39" i="2" a="1"/>
  <c r="D39" i="2" s="1"/>
  <c r="B13" i="2" a="1"/>
  <c r="B13" i="2" s="1"/>
  <c r="F32" i="2" a="1"/>
  <c r="F32" i="2" s="1"/>
  <c r="F34" i="2" a="1"/>
  <c r="F34" i="2" s="1"/>
  <c r="E36" i="2" a="1"/>
  <c r="E36" i="2" s="1"/>
  <c r="B42" i="2" a="1"/>
  <c r="B42" i="2" s="1"/>
  <c r="D42" i="2" a="1"/>
  <c r="D42" i="2" s="1"/>
  <c r="D10" i="2" a="1"/>
  <c r="D10" i="2" s="1"/>
  <c r="C39" i="2" a="1"/>
  <c r="C39" i="2" s="1"/>
  <c r="E6" i="2" a="1"/>
  <c r="E6" i="2" s="1"/>
  <c r="E32" i="2" a="1"/>
  <c r="E32" i="2" s="1"/>
  <c r="B35" i="2" a="1"/>
  <c r="B35" i="2" s="1"/>
  <c r="D36" i="2" a="1"/>
  <c r="D36" i="2" s="1"/>
  <c r="B38" i="2" a="1"/>
  <c r="B38" i="2" s="1"/>
  <c r="C42" i="2" a="1"/>
  <c r="C42" i="2" s="1"/>
  <c r="C10" i="2" a="1"/>
  <c r="C10" i="2" s="1"/>
  <c r="E13" i="2" a="1"/>
  <c r="E13" i="2" s="1"/>
  <c r="B5" i="2" a="1"/>
  <c r="B5" i="2" s="1"/>
  <c r="D6" i="2" a="1"/>
  <c r="D6" i="2" s="1"/>
  <c r="D32" i="2" a="1"/>
  <c r="D32" i="2" s="1"/>
  <c r="F35" i="2" a="1"/>
  <c r="F35" i="2" s="1"/>
  <c r="F40" i="2" s="1"/>
  <c r="C36" i="2" a="1"/>
  <c r="C36" i="2" s="1"/>
  <c r="E38" i="2" a="1"/>
  <c r="E38" i="2" s="1"/>
  <c r="B4" i="2" a="1"/>
  <c r="B4" i="2" s="1"/>
  <c r="B33" i="2" a="1"/>
  <c r="B33" i="2" s="1"/>
  <c r="D13" i="2" a="1"/>
  <c r="D13" i="2" s="1"/>
  <c r="C6" i="2" a="1"/>
  <c r="C6" i="2" s="1"/>
  <c r="C32" i="2" a="1"/>
  <c r="C32" i="2" s="1"/>
  <c r="E35" i="2" a="1"/>
  <c r="E35" i="2" s="1"/>
  <c r="B37" i="2" a="1"/>
  <c r="B37" i="2" s="1"/>
  <c r="B40" i="2" s="1"/>
  <c r="D38" i="2" a="1"/>
  <c r="D38" i="2" s="1"/>
  <c r="F33" i="2" a="1"/>
  <c r="F33" i="2" s="1"/>
  <c r="C13" i="2" a="1"/>
  <c r="C13" i="2" s="1"/>
  <c r="E5" i="2" a="1"/>
  <c r="E5" i="2" s="1"/>
  <c r="B34" i="2" a="1"/>
  <c r="B34" i="2" s="1"/>
  <c r="D35" i="2" a="1"/>
  <c r="D35" i="2" s="1"/>
  <c r="C38" i="2" a="1"/>
  <c r="C38" i="2" s="1"/>
  <c r="E4" i="2" a="1"/>
  <c r="E4" i="2" s="1"/>
  <c r="E33" i="2" a="1"/>
  <c r="E33" i="2" s="1"/>
  <c r="B39" i="2" a="1"/>
  <c r="B39" i="2" s="1"/>
  <c r="D5" i="2" a="1"/>
  <c r="D5" i="2" s="1"/>
  <c r="E34" i="2" a="1"/>
  <c r="E34" i="2" s="1"/>
  <c r="C35" i="2" a="1"/>
  <c r="C35" i="2" s="1"/>
  <c r="E37" i="2" a="1"/>
  <c r="E37" i="2" s="1"/>
  <c r="D4" i="2" a="1"/>
  <c r="D4" i="2" s="1"/>
  <c r="B10" i="2" a="1"/>
  <c r="B10" i="2" s="1"/>
  <c r="D33" i="2" a="1"/>
  <c r="D33" i="2" s="1"/>
  <c r="C8" i="2" a="1"/>
  <c r="C8" i="2" s="1"/>
  <c r="E7" i="2" a="1"/>
  <c r="E7" i="2" s="1"/>
  <c r="B9" i="2" a="1"/>
  <c r="B9" i="2" s="1"/>
  <c r="B12" i="2" s="1"/>
  <c r="D7" i="2" a="1"/>
  <c r="D7" i="2" s="1"/>
  <c r="B3" i="2" a="1"/>
  <c r="B3" i="2" s="1"/>
  <c r="C7" i="2" a="1"/>
  <c r="C7" i="2" s="1"/>
  <c r="E9" i="2" a="1"/>
  <c r="E9" i="2" s="1"/>
  <c r="E12" i="2" s="1"/>
  <c r="F3" i="2" a="1"/>
  <c r="F3" i="2" s="1"/>
  <c r="B8" i="2" a="1"/>
  <c r="B8" i="2" s="1"/>
  <c r="B11" i="2" s="1"/>
  <c r="D9" i="2" a="1"/>
  <c r="D9" i="2" s="1"/>
  <c r="D12" i="2" s="1"/>
  <c r="E3" i="2" a="1"/>
  <c r="E3" i="2" s="1"/>
  <c r="C9" i="2" a="1"/>
  <c r="C9" i="2" s="1"/>
  <c r="C12" i="2" s="1"/>
  <c r="D3" i="2" a="1"/>
  <c r="D3" i="2" s="1"/>
  <c r="E8" i="2" a="1"/>
  <c r="E8" i="2" s="1"/>
  <c r="B7" i="2" a="1"/>
  <c r="B7" i="2" s="1"/>
  <c r="D8" i="2" a="1"/>
  <c r="D8" i="2" s="1"/>
  <c r="C3" i="2" a="1"/>
  <c r="C3" i="2" s="1"/>
  <c r="I13" i="6" l="1"/>
  <c r="I9" i="6"/>
  <c r="H8" i="6"/>
  <c r="H12" i="6"/>
  <c r="E40" i="2"/>
  <c r="D11" i="2"/>
  <c r="E11" i="2"/>
  <c r="C11" i="2"/>
  <c r="C40" i="2"/>
  <c r="D40" i="2"/>
  <c r="I12" i="6" l="1"/>
  <c r="I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<sst xmlns="http://schemas.openxmlformats.org/spreadsheetml/2006/main" count="8309" uniqueCount="640">
  <si>
    <t>Years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</si>
  <si>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</si>
  <si>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</si>
  <si>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</si>
  <si>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</si>
  <si>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</si>
  <si>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</si>
  <si>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</si>
  <si>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</si>
  <si>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</si>
  <si>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</si>
  <si>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</si>
  <si>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</si>
  <si>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</si>
  <si>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</si>
  <si>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</si>
  <si>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</si>
  <si>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</si>
  <si>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</si>
  <si>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</si>
  <si>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</si>
  <si>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</si>
  <si>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</si>
  <si>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</si>
  <si>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</si>
  <si>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</si>
  <si>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</si>
  <si>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</si>
  <si>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</si>
  <si>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</si>
  <si>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</si>
  <si>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</si>
  <si>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</si>
  <si>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</si>
  <si>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</si>
  <si>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</si>
  <si>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</si>
  <si>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</si>
  <si>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</si>
  <si>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</si>
  <si>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</si>
  <si>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</si>
  <si>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</si>
  <si>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</si>
  <si>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</si>
  <si>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</si>
  <si>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</si>
  <si>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</si>
  <si>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</si>
  <si>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</si>
  <si>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</si>
  <si>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</si>
  <si>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</si>
  <si>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</si>
  <si>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</si>
  <si>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</si>
  <si>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</si>
  <si>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</si>
  <si>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</si>
  <si>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</si>
  <si>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</si>
  <si>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</si>
  <si>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</si>
  <si>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</si>
  <si>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</si>
  <si>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</si>
  <si>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</si>
  <si>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</si>
  <si>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</si>
  <si>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</si>
  <si>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</si>
  <si>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</si>
  <si>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</si>
  <si>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</si>
  <si>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</si>
  <si>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</si>
  <si>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</si>
  <si>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</si>
  <si>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</si>
  <si>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</si>
  <si>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</si>
  <si>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</si>
  <si>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</si>
  <si>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</si>
  <si>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</si>
  <si>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</si>
  <si>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</si>
  <si>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</si>
  <si>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</si>
  <si>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</si>
  <si>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</si>
  <si>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</si>
  <si>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</si>
  <si>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</si>
  <si>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</si>
  <si>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</si>
  <si>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</si>
  <si>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</si>
  <si>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</si>
  <si>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</si>
  <si>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</si>
  <si>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</si>
  <si>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</si>
  <si>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</si>
  <si>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</si>
  <si>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</si>
  <si>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</si>
  <si>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</si>
  <si>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</si>
  <si>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</si>
  <si>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</si>
  <si>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</si>
  <si>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</si>
  <si>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</si>
  <si>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</si>
  <si>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</si>
  <si>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</si>
  <si>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</si>
  <si>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</si>
  <si>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</si>
  <si>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</si>
  <si>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</si>
  <si>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</si>
  <si>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</si>
  <si>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</si>
  <si>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</si>
  <si>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</si>
  <si>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</si>
  <si>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</si>
  <si>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</si>
  <si>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</si>
  <si>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</si>
  <si>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</si>
  <si>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</si>
  <si>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</si>
  <si>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</si>
  <si>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</si>
  <si>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</si>
  <si>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</si>
  <si>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</si>
  <si>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</si>
  <si>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</si>
  <si>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</si>
  <si>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</si>
  <si>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</si>
  <si>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</si>
  <si>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</si>
  <si>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</si>
  <si>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</si>
  <si>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</si>
  <si>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</si>
  <si>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</si>
  <si>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</si>
  <si>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</si>
  <si>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</si>
  <si>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</si>
  <si>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</si>
  <si>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</si>
  <si>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</si>
  <si>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</si>
  <si>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</si>
  <si>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</si>
  <si>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</si>
  <si>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</si>
  <si>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</si>
  <si>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</si>
  <si>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</si>
  <si>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</si>
  <si>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</si>
  <si>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</si>
  <si>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</si>
  <si>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</si>
  <si>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</si>
  <si>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</si>
  <si>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</si>
  <si>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</si>
  <si>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</si>
  <si>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</si>
  <si>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</si>
  <si>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</si>
  <si>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</si>
  <si>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</si>
  <si>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</si>
  <si>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</si>
  <si>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</si>
  <si>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</si>
  <si>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</si>
  <si>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</si>
  <si>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</si>
  <si>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</si>
  <si>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</si>
  <si>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</si>
  <si>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</si>
  <si>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</si>
  <si>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</si>
  <si>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</si>
  <si>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</si>
  <si>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</si>
  <si>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</si>
  <si>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</si>
  <si>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</si>
  <si>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</si>
  <si>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</si>
  <si>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</si>
  <si>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</si>
  <si>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</si>
  <si>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</si>
  <si>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</si>
  <si>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</si>
  <si>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</si>
  <si>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</si>
  <si>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</si>
  <si>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</si>
  <si>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</si>
  <si>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</si>
  <si>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</si>
  <si>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</si>
  <si>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</si>
  <si>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</si>
  <si>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</si>
  <si>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</si>
  <si>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</si>
  <si>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</si>
  <si>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</si>
  <si>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</si>
  <si>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</si>
  <si>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</si>
  <si>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</si>
  <si>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</si>
  <si>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</si>
  <si>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</si>
  <si>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</si>
  <si>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</si>
  <si>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</si>
  <si>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</si>
  <si>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</si>
  <si>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</si>
  <si>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</si>
  <si>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</si>
  <si>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</si>
  <si>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</si>
  <si>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</si>
  <si>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</si>
  <si>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</si>
  <si>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</si>
  <si>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</si>
  <si>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</si>
  <si>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</si>
  <si>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</si>
  <si>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</si>
  <si>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</si>
  <si>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</si>
  <si>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</si>
  <si>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</si>
  <si>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</si>
  <si>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</si>
  <si>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</si>
  <si>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</si>
  <si>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</si>
  <si>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</si>
  <si>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</si>
  <si>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</si>
  <si>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</si>
  <si>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</si>
  <si>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</si>
  <si>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</si>
  <si>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</si>
  <si>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</si>
  <si>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</si>
  <si>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</si>
  <si>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</si>
  <si>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</si>
  <si>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</si>
  <si>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</si>
  <si>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</si>
  <si>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</si>
  <si>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</si>
  <si>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</si>
  <si>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</si>
  <si>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</si>
  <si>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</si>
  <si>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</si>
  <si>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</si>
  <si>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</si>
  <si>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</si>
  <si>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</si>
  <si>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</si>
  <si>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</si>
  <si>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</si>
  <si>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</si>
  <si>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</si>
  <si>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</si>
  <si>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</si>
  <si>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</si>
  <si>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</si>
  <si>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</si>
  <si>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</si>
  <si>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</si>
  <si>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</si>
  <si>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</si>
  <si>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</si>
  <si>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</si>
  <si>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</si>
  <si>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</si>
  <si>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</si>
  <si>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</si>
  <si>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</si>
  <si>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</si>
  <si>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</si>
  <si>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</si>
  <si>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</si>
  <si>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</si>
  <si>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</si>
  <si>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</si>
  <si>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</si>
  <si>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</si>
  <si>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</si>
  <si>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</si>
  <si>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</si>
  <si>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</si>
  <si>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</si>
  <si>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</si>
  <si>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</si>
  <si>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</si>
  <si>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</si>
  <si>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</si>
  <si>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</si>
  <si>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</si>
  <si>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</si>
  <si>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</si>
  <si>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</si>
  <si>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</si>
  <si>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</si>
  <si>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</si>
  <si>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</si>
  <si>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</si>
  <si>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</si>
  <si>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</si>
  <si>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</si>
  <si>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</si>
  <si>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</si>
  <si>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</si>
  <si>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</si>
  <si>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</si>
  <si>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</si>
  <si>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</si>
  <si>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</si>
  <si>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</si>
  <si>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</si>
  <si>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</si>
  <si>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</si>
  <si>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</si>
  <si>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</si>
  <si>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</si>
  <si>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</si>
  <si>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</si>
  <si>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</si>
  <si>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</si>
  <si>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</si>
  <si>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</si>
  <si>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</si>
  <si>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</si>
  <si>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</si>
  <si>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</si>
  <si>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</si>
  <si>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</si>
  <si>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</si>
  <si>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</si>
  <si>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</si>
  <si>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</si>
  <si>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</si>
  <si>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</si>
  <si>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</si>
  <si>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</si>
  <si>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</si>
  <si>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</si>
  <si>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</si>
  <si>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</si>
  <si>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</si>
  <si>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</si>
  <si>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</si>
  <si>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</si>
  <si>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</si>
  <si>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</si>
  <si>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</si>
  <si>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</si>
  <si>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</si>
  <si>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</si>
  <si>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</si>
  <si>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</si>
  <si>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</si>
  <si>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</si>
  <si>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</si>
  <si>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</si>
  <si>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</si>
  <si>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</si>
  <si>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</si>
  <si>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</si>
  <si>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</si>
  <si>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</si>
  <si>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</si>
  <si>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</si>
  <si>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</si>
  <si>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</si>
  <si>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</si>
  <si>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</si>
  <si>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</si>
  <si>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</si>
  <si>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</si>
  <si>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</si>
  <si>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</si>
  <si>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</si>
  <si>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</si>
  <si>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</si>
  <si>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</si>
  <si>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</si>
  <si>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</si>
  <si>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</si>
  <si>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</si>
  <si>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</si>
  <si>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</si>
  <si>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</si>
  <si>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</si>
  <si>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</si>
  <si>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</si>
  <si>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</si>
  <si>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</si>
  <si>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</si>
  <si>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</si>
  <si>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</si>
  <si>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</si>
  <si>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</si>
  <si>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</si>
  <si>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</si>
  <si>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</si>
  <si>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</si>
  <si>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</si>
  <si>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</si>
  <si>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</si>
  <si>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</si>
  <si>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</si>
  <si>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</si>
  <si>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</si>
  <si>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</si>
  <si>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</si>
  <si>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</si>
  <si>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</si>
  <si>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</si>
  <si>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</si>
  <si>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</si>
  <si>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</si>
  <si>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</si>
  <si>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</si>
  <si>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</si>
  <si>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</si>
  <si>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</si>
  <si>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</si>
  <si>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</si>
  <si>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</si>
  <si>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</si>
  <si>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</si>
  <si>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</si>
  <si>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</si>
  <si>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</si>
  <si>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</si>
  <si>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</si>
  <si>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</si>
  <si>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</si>
  <si>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</si>
  <si>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</si>
  <si>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</si>
  <si>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</si>
  <si>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</si>
  <si>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</si>
  <si>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</si>
  <si>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</si>
  <si>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</si>
  <si>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</si>
  <si>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</si>
  <si>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</si>
  <si>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</si>
  <si>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</si>
  <si>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</si>
  <si>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</si>
  <si>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</si>
  <si>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</si>
  <si>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</si>
  <si>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</si>
  <si>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</si>
  <si>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</si>
  <si>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</si>
  <si>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</si>
  <si>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</si>
  <si>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</si>
  <si>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</si>
  <si>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</si>
  <si>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</si>
  <si>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</si>
  <si>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</si>
  <si>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</si>
  <si>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</si>
  <si>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</si>
  <si>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</si>
  <si>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</si>
  <si>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</si>
  <si>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</si>
  <si>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</si>
  <si>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</si>
  <si>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</si>
  <si>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</si>
  <si>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</si>
  <si>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</si>
  <si>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</si>
  <si>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</si>
  <si>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</si>
  <si>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</si>
  <si>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</si>
  <si>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</si>
  <si>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</si>
  <si>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</si>
  <si>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</si>
  <si>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</si>
  <si>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</si>
  <si>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</si>
  <si>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</si>
  <si>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</si>
  <si>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</si>
  <si>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</si>
  <si>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</si>
  <si>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</si>
  <si>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</si>
  <si>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</si>
  <si>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</si>
  <si>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</si>
  <si>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</si>
  <si>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</si>
  <si>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</si>
  <si>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</si>
  <si>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</si>
  <si>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</si>
  <si>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</si>
  <si>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</si>
  <si>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</si>
  <si>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</si>
  <si>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</si>
  <si>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</si>
  <si>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</si>
  <si>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</si>
  <si>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</si>
  <si>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</si>
  <si>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</si>
  <si>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</si>
  <si>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</si>
  <si>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</si>
  <si>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</si>
  <si>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</si>
  <si>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</si>
  <si>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</si>
  <si>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</si>
  <si>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</si>
  <si>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</si>
  <si>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</si>
  <si>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</si>
  <si>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</si>
  <si>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</si>
  <si>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</si>
  <si>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</si>
  <si>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</si>
  <si>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</si>
  <si>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</si>
  <si>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</si>
  <si>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stat</t>
  </si>
  <si>
    <t>mean</t>
  </si>
  <si>
    <t>median</t>
  </si>
  <si>
    <t>min</t>
  </si>
  <si>
    <t>max</t>
  </si>
  <si>
    <t>q1</t>
  </si>
  <si>
    <t>q3</t>
  </si>
  <si>
    <t>Year</t>
  </si>
  <si>
    <t>Ticker_Symbol</t>
  </si>
  <si>
    <t>Period_Ending</t>
  </si>
  <si>
    <t>_Total_Revenue_</t>
  </si>
  <si>
    <t>_Cost_of_Goods_Sold_</t>
  </si>
  <si>
    <t>_Sales,_General_and_Admin._</t>
  </si>
  <si>
    <t>_Research_and_Development_</t>
  </si>
  <si>
    <t>_Other_Operating_Items_</t>
  </si>
  <si>
    <t>GICS_Sector</t>
  </si>
  <si>
    <t>GICS_Sub_Industry</t>
  </si>
  <si>
    <t>sector</t>
  </si>
  <si>
    <t>INDEX</t>
  </si>
  <si>
    <t>(all sectors)summary statistics by year:</t>
  </si>
  <si>
    <t>(all years)summary statistics by sector:</t>
  </si>
  <si>
    <t>Row Labels</t>
  </si>
  <si>
    <t>Grand Total</t>
  </si>
  <si>
    <t>Sum of _Total_Revenue_</t>
  </si>
  <si>
    <t>Column Labels</t>
  </si>
  <si>
    <t>revenue growth [%]</t>
  </si>
  <si>
    <t>grouping of revenue per company per year.</t>
  </si>
  <si>
    <t>total sum</t>
  </si>
  <si>
    <t>summary by year and sector:</t>
  </si>
  <si>
    <t>year</t>
  </si>
  <si>
    <t>mode</t>
  </si>
  <si>
    <t>std dev</t>
  </si>
  <si>
    <t>IQR</t>
  </si>
  <si>
    <t>this sheet contains three statistic summaries for the data,</t>
  </si>
  <si>
    <t>filtered in three different manners.</t>
  </si>
  <si>
    <t>Historical</t>
  </si>
  <si>
    <t>Forecast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</si>
  <si>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</si>
  <si>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</si>
  <si>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</si>
  <si>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</si>
  <si>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</si>
  <si>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</si>
  <si>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Operating statistics</t>
  </si>
  <si>
    <t>Revenue growth (%)</t>
  </si>
  <si>
    <t>Gross margin</t>
  </si>
  <si>
    <t>Operating margin</t>
  </si>
  <si>
    <t>Strong case</t>
  </si>
  <si>
    <t>Base case</t>
  </si>
  <si>
    <t>Weak case</t>
  </si>
  <si>
    <t>Gross Margin</t>
  </si>
  <si>
    <t>Operating Margin</t>
  </si>
  <si>
    <t>P&amp;L Statement</t>
  </si>
  <si>
    <t>#NOTE: r &amp; d is zero in every year, so I didn't include it in my calculations.</t>
  </si>
  <si>
    <t>#NOTE: I checked online for how chtr expanded its revenues by 197% in 2016, and found that has aquired bought 2 communcation companies.</t>
  </si>
  <si>
    <t>https://www.fool.com/investing/2017/01/03/how-charter-communications-inc-rose-57-in-2016.aspx</t>
  </si>
  <si>
    <t>source:</t>
  </si>
  <si>
    <t>scenario:</t>
  </si>
  <si>
    <t>More info here.</t>
  </si>
  <si>
    <t>operating_income</t>
  </si>
  <si>
    <t>Sum of operating_income</t>
  </si>
  <si>
    <t>was used to create the overall analysis charts</t>
  </si>
  <si>
    <r>
      <rPr>
        <sz val="14"/>
        <color theme="1"/>
        <rFont val="Calibri"/>
        <family val="2"/>
        <scheme val="minor"/>
      </rPr>
      <t>&gt;</t>
    </r>
    <r>
      <rPr>
        <sz val="16"/>
        <color theme="1"/>
        <rFont val="Calibri"/>
        <family val="2"/>
        <scheme val="minor"/>
      </rPr>
      <t>I chose this company to forecast for its recent revenue boom.</t>
    </r>
  </si>
  <si>
    <t>SPECIFIC CHTR 2016 DATA.</t>
  </si>
  <si>
    <t>company</t>
  </si>
  <si>
    <t>Other operating expenses(+R&amp;D)</t>
  </si>
  <si>
    <t>lists for the summary stastics' filters, as well as task 2 's company filter.</t>
  </si>
  <si>
    <t>company: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</si>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</sst>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00"/>
    <numFmt numFmtId="166" formatCode="&quot;$&quot;#,##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pivotButton="1"/>
    <xf numFmtId="9" fontId="0" fillId="0" borderId="0" xfId="42" applyFont="1"/>
    <xf numFmtId="9" fontId="0" fillId="33" borderId="0" xfId="42" applyFont="1" applyFill="1"/>
    <xf numFmtId="0" fontId="21" fillId="33" borderId="0" xfId="0" applyFont="1" applyFill="1"/>
    <xf numFmtId="0" fontId="0" fillId="34" borderId="0" xfId="0" applyFill="1"/>
    <xf numFmtId="0" fontId="16" fillId="0" borderId="0" xfId="0" applyFont="1"/>
    <xf numFmtId="0" fontId="22" fillId="0" borderId="0" xfId="0" applyFont="1"/>
    <xf numFmtId="0" fontId="14" fillId="0" borderId="0" xfId="0" applyFont="1"/>
    <xf numFmtId="10" fontId="0" fillId="0" borderId="0" xfId="0" applyNumberFormat="1"/>
    <xf numFmtId="10" fontId="0" fillId="0" borderId="0" xfId="42" applyNumberFormat="1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2" fontId="0" fillId="0" borderId="0" xfId="0" applyNumberFormat="1"/>
    <xf numFmtId="2" fontId="0" fillId="0" borderId="0" xfId="42" applyNumberFormat="1" applyFont="1"/>
    <xf numFmtId="165" fontId="0" fillId="0" borderId="0" xfId="0" applyNumberFormat="1"/>
    <xf numFmtId="0" fontId="26" fillId="0" borderId="0" xfId="43"/>
    <xf numFmtId="0" fontId="0" fillId="35" borderId="0" xfId="0" applyFill="1"/>
    <xf numFmtId="0" fontId="0" fillId="36" borderId="0" xfId="0" applyFill="1"/>
    <xf numFmtId="0" fontId="23" fillId="36" borderId="0" xfId="0" applyFont="1" applyFill="1"/>
    <xf numFmtId="0" fontId="23" fillId="33" borderId="0" xfId="0" applyFont="1" applyFill="1"/>
    <xf numFmtId="166" fontId="0" fillId="0" borderId="0" xfId="0" applyNumberFormat="1"/>
    <xf numFmtId="166" fontId="0" fillId="37" borderId="0" xfId="0" applyNumberFormat="1" applyFill="1"/>
    <xf numFmtId="3" fontId="0" fillId="0" borderId="0" xfId="0" applyNumberFormat="1"/>
    <xf numFmtId="0" fontId="20" fillId="33" borderId="0" xfId="0" applyFont="1" applyFill="1"/>
    <xf numFmtId="10" fontId="0" fillId="33" borderId="0" xfId="0" applyNumberFormat="1" applyFill="1"/>
    <xf numFmtId="0" fontId="27" fillId="33" borderId="0" xfId="0" applyFont="1" applyFill="1"/>
    <xf numFmtId="0" fontId="28" fillId="33" borderId="0" xfId="0" applyFont="1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23" fillId="41" borderId="0" xfId="0" applyFont="1" applyFill="1"/>
    <xf numFmtId="0" fontId="0" fillId="41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theme" Target="theme/theme1.xml"/><Relationship Id="rId10" Type="http://schemas.openxmlformats.org/officeDocument/2006/relationships/worksheet" Target="worksheets/sheet8.xml"/><Relationship Id="rId19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[prj_workbook.xlsx]sector_pivot!PivotTable2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Total Operating Income By Industry</a:t>
            </a:r>
          </a:p>
          <a:p>
            <a:pPr>
              <a:defRPr sz="2000"/>
            </a:pPr>
            <a:r>
              <a:rPr lang="en-US" sz="2000"/>
              <a:t>(2016)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sector_pivot!$B$3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sector_pivot!$A$4:$A$14</c:f>
              <c:strCache>
                <c:ptCount val="10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Utilities</c:v>
                </c:pt>
              </c:strCache>
            </c:strRef>
          </c:cat>
          <c:val>
            <c:numRef>
              <c:f>sector_pivot!$B$4:$B$14</c:f>
              <c:numCache>
                <c:formatCode>"$"#,##0.00</c:formatCode>
                <c:ptCount val="10"/>
                <c:pt idx="0">
                  <c:v>132266944000</c:v>
                </c:pt>
                <c:pt idx="1">
                  <c:v>113395514000</c:v>
                </c:pt>
                <c:pt idx="2">
                  <c:v>3929047000</c:v>
                </c:pt>
                <c:pt idx="3">
                  <c:v>8815050000</c:v>
                </c:pt>
                <c:pt idx="4">
                  <c:v>56640278000</c:v>
                </c:pt>
                <c:pt idx="5">
                  <c:v>93794923000</c:v>
                </c:pt>
                <c:pt idx="6">
                  <c:v>173693841000</c:v>
                </c:pt>
                <c:pt idx="7">
                  <c:v>11958800000</c:v>
                </c:pt>
                <c:pt idx="8">
                  <c:v>2653677000</c:v>
                </c:pt>
                <c:pt idx="9">
                  <c:v>9105000000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79-4AE1-9757-E591A5C178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610431487"/>
        <c:axId val="1610429407"/>
      </c:barChart>
      <c:catAx>
        <c:axId val="161043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10429407"/>
        <c:crosses val="autoZero"/>
        <c:auto val="1"/>
        <c:lblAlgn val="ctr"/>
        <c:lblOffset val="100"/>
        <c:noMultiLvlLbl val="0"/>
      </c:catAx>
      <c:valAx>
        <c:axId val="16104294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 i="1"/>
                  <a:t>sectoral</a:t>
                </a:r>
                <a:r>
                  <a:rPr lang="en-US" sz="2000" b="1" i="1" baseline="0"/>
                  <a:t> ebit [billion $]</a:t>
                </a:r>
              </a:p>
            </c:rich>
          </c:tx>
          <c:layout>
            <c:manualLayout>
              <c:xMode val="edge"/>
              <c:yMode val="edge"/>
              <c:x val="7.7405247578146374E-2"/>
              <c:y val="0.17901280472069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#,##0" sourceLinked="0"/>
        <c:majorTickMark val="none"/>
        <c:minorTickMark val="none"/>
        <c:tickLblPos val="nextTo"/>
        <c:crossAx val="1610431487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4.7188538932633417E-2"/>
                <c:y val="0.20916666666666667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900" b="0" i="0" u="none" strike="noStrike" kern="1200" cap="all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Sectoral EBIT [Billion $] 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[prj_workbook.xlsx]sector_pivot!PivotTable2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EBIT Share By Industry</a:t>
            </a:r>
          </a:p>
        </c:rich>
      </c:tx>
      <c:layout>
        <c:manualLayout>
          <c:xMode val="edge"/>
          <c:yMode val="edge"/>
          <c:x val="0.55977725194863048"/>
          <c:y val="9.2828822507223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solidFill>
              <a:srgbClr val="FF00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solidFill>
              <a:srgbClr val="FF0000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sector_pivot!$B$3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3E4-4ABC-943B-3885BE067D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3E4-4ABC-943B-3885BE067D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3E4-4ABC-943B-3885BE067D0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3E4-4ABC-943B-3885BE067D0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3E4-4ABC-943B-3885BE067D0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3E4-4ABC-943B-3885BE067D0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3E4-4ABC-943B-3885BE067D0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3E4-4ABC-943B-3885BE067D0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3E4-4ABC-943B-3885BE067D0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3E4-4ABC-943B-3885BE067D00}"/>
              </c:ext>
            </c:extLst>
          </c:dPt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sector_pivot!$A$4:$A$14</c:f>
              <c:strCache>
                <c:ptCount val="10"/>
                <c:pt idx="0">
                  <c:v>Consumer Discretionary</c:v>
                </c:pt>
                <c:pt idx="1">
                  <c:v>Consumer Staples</c:v>
                </c:pt>
                <c:pt idx="2">
                  <c:v>Energy</c:v>
                </c:pt>
                <c:pt idx="3">
                  <c:v>Financials</c:v>
                </c:pt>
                <c:pt idx="4">
                  <c:v>Health Care</c:v>
                </c:pt>
                <c:pt idx="5">
                  <c:v>Industrials</c:v>
                </c:pt>
                <c:pt idx="6">
                  <c:v>Information Technology</c:v>
                </c:pt>
                <c:pt idx="7">
                  <c:v>Materials</c:v>
                </c:pt>
                <c:pt idx="8">
                  <c:v>Real Estate</c:v>
                </c:pt>
                <c:pt idx="9">
                  <c:v>Utilities</c:v>
                </c:pt>
              </c:strCache>
            </c:strRef>
          </c:cat>
          <c:val>
            <c:numRef>
              <c:f>sector_pivot!$B$4:$B$14</c:f>
              <c:numCache>
                <c:formatCode>"$"#,##0.00</c:formatCode>
                <c:ptCount val="10"/>
                <c:pt idx="0">
                  <c:v>132266944000</c:v>
                </c:pt>
                <c:pt idx="1">
                  <c:v>113395514000</c:v>
                </c:pt>
                <c:pt idx="2">
                  <c:v>3929047000</c:v>
                </c:pt>
                <c:pt idx="3">
                  <c:v>8815050000</c:v>
                </c:pt>
                <c:pt idx="4">
                  <c:v>56640278000</c:v>
                </c:pt>
                <c:pt idx="5">
                  <c:v>93794923000</c:v>
                </c:pt>
                <c:pt idx="6">
                  <c:v>173693841000</c:v>
                </c:pt>
                <c:pt idx="7">
                  <c:v>11958800000</c:v>
                </c:pt>
                <c:pt idx="8">
                  <c:v>2653677000</c:v>
                </c:pt>
                <c:pt idx="9">
                  <c:v>9105000000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3E4-4ABC-943B-3885BE067D00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72729F-47ED-41F3-88BA-D1925F39D7ED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457EF2-CD7C-481B-A953-4FEA530AEF71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6A56F6-B4CE-6951-77A6-9BA118F85B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213BE-0F22-25C9-9697-B5DB4384063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dav oved" refreshedDate="44838.872881249998" createdVersion="8" refreshedVersion="8" minRefreshableVersion="3" recordCount="1711" xr:uid="{BE63A60A-BC3F-418F-868C-636CA33AED91}">
  <cacheSource type="worksheet">
    <worksheetSource ref="A1:M1048576" sheet="projectdata"/>
  </cacheSource>
  <cacheFields count="12">
    <cacheField name="INDEX" numFmtId="0">
      <sharedItems containsString="0" containsBlank="1" containsNumber="1" containsInteger="1" minValue="0" maxValue="1780"/>
    </cacheField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/>
    </cacheField>
    <cacheField name="Period_Ending" numFmtId="14">
      <sharedItems containsNonDate="0" containsDate="1" containsString="0" containsBlank="1" minDate="2003-06-30T00:00:00" maxDate="2017-01-02T00:00:00"/>
    </cacheField>
    <cacheField name="_Total_Revenue_" numFmtId="164">
      <sharedItems containsString="0" containsBlank="1" containsNumber="1" containsInteger="1" minValue="1514000" maxValue="485651000000"/>
    </cacheField>
    <cacheField name="_Cost_of_Goods_Sold_" numFmtId="164">
      <sharedItems containsString="0" containsBlank="1" containsNumber="1" containsInteger="1" minValue="0" maxValue="365086000000"/>
    </cacheField>
    <cacheField name="_Sales,_General_and_Admin._" numFmtId="164">
      <sharedItems containsString="0" containsBlank="1" containsNumber="1" containsInteger="1" minValue="0" maxValue="97041000000"/>
    </cacheField>
    <cacheField name="_Research_and_Development_" numFmtId="164">
      <sharedItems containsString="0" containsBlank="1" containsNumber="1" containsInteger="1" minValue="0" maxValue="12740000000"/>
    </cacheField>
    <cacheField name="_Other_Operating_Items_" numFmtId="164">
      <sharedItems containsString="0" containsBlank="1" containsNumber="1" containsInteger="1" minValue="0" maxValue="54872000000"/>
    </cacheField>
    <cacheField name="GICS_Sector" numFmtId="0">
      <sharedItems containsBlank="1"/>
    </cacheField>
    <cacheField name="GICS_Sub_Industry" numFmtId="0">
      <sharedItems containsBlank="1"/>
    </cacheField>
    <cacheField name="Year" numFmtId="0">
      <sharedItems containsString="0" containsBlank="1" containsNumber="1" containsInteger="1" minValue="2003" maxValue="2017" count="11">
        <n v="2012"/>
        <n v="2013"/>
        <n v="2014"/>
        <n v="2015"/>
        <n v="2016"/>
        <n v="2003"/>
        <n v="2004"/>
        <n v="2006"/>
        <n v="2007"/>
        <n v="201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dav oved" refreshedDate="44839.723667245373" createdVersion="8" refreshedVersion="8" minRefreshableVersion="3" recordCount="1710" xr:uid="{54516AFC-F159-4292-9C06-49DC480457D7}">
  <cacheSource type="worksheet">
    <worksheetSource ref="A1:N1711" sheet="projectdata"/>
  </cacheSource>
  <cacheFields count="13">
    <cacheField name="INDEX" numFmtId="0">
      <sharedItems containsSemiMixedTypes="0" containsString="0" containsNumber="1" containsInteger="1" minValue="0" maxValue="1780"/>
    </cacheField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/>
    </cacheField>
    <cacheField name="_Total_Revenue_" numFmtId="164">
      <sharedItems containsSemiMixedTypes="0" containsString="0" containsNumber="1" containsInteger="1" minValue="1514000" maxValue="485651000000"/>
    </cacheField>
    <cacheField name="_Cost_of_Goods_Sold_" numFmtId="164">
      <sharedItems containsSemiMixedTypes="0" containsString="0" containsNumber="1" containsInteger="1" minValue="0" maxValue="365086000000"/>
    </cacheField>
    <cacheField name="_Sales,_General_and_Admin._" numFmtId="164">
      <sharedItems containsSemiMixedTypes="0" containsString="0" containsNumber="1" containsInteger="1" minValue="0" maxValue="97041000000"/>
    </cacheField>
    <cacheField name="_Research_and_Development_" numFmtId="164">
      <sharedItems containsSemiMixedTypes="0" containsString="0" containsNumber="1" containsInteger="1" minValue="0" maxValue="12740000000"/>
    </cacheField>
    <cacheField name="_Other_Operating_Items_" numFmtId="164">
      <sharedItems containsSemiMixedTypes="0" containsString="0" containsNumber="1" containsInteger="1" minValue="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/>
    </cacheField>
    <cacheField name="Year" numFmtId="0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operating_income" numFmtId="164">
      <sharedItems containsSemiMixedTypes="0" containsString="0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n v="0"/>
    <x v="0"/>
    <s v="Year 1"/>
    <d v="2012-12-31T00:00:00"/>
    <n v="24855000000"/>
    <n v="10499000000"/>
    <n v="12977000000"/>
    <n v="0"/>
    <n v="845000000"/>
    <s v="Industrials"/>
    <s v="Airlines"/>
    <x v="0"/>
  </r>
  <r>
    <n v="1"/>
    <x v="0"/>
    <s v="Year 2"/>
    <d v="2013-12-31T00:00:00"/>
    <n v="26743000000"/>
    <n v="11019000000"/>
    <n v="12913000000"/>
    <n v="0"/>
    <n v="853000000"/>
    <s v="Industrials"/>
    <s v="Airlines"/>
    <x v="1"/>
  </r>
  <r>
    <n v="2"/>
    <x v="0"/>
    <s v="Year 3"/>
    <d v="2014-12-31T00:00:00"/>
    <n v="42650000000"/>
    <n v="15620000000"/>
    <n v="20686000000"/>
    <n v="0"/>
    <n v="1295000000"/>
    <s v="Industrials"/>
    <s v="Airlines"/>
    <x v="2"/>
  </r>
  <r>
    <n v="3"/>
    <x v="0"/>
    <s v="Year 4"/>
    <d v="2015-12-31T00:00:00"/>
    <n v="40990000000"/>
    <n v="11096000000"/>
    <n v="21275000000"/>
    <n v="0"/>
    <n v="1364000000"/>
    <s v="Industrials"/>
    <s v="Airlines"/>
    <x v="3"/>
  </r>
  <r>
    <n v="4"/>
    <x v="1"/>
    <s v="Year 1"/>
    <d v="2012-12-29T00:00:00"/>
    <n v="6205003000"/>
    <n v="3106967000"/>
    <n v="2440721000"/>
    <n v="0"/>
    <n v="0"/>
    <s v="Consumer Discretionary"/>
    <s v="Automotive Retail"/>
    <x v="0"/>
  </r>
  <r>
    <n v="5"/>
    <x v="1"/>
    <s v="Year 2"/>
    <d v="2013-12-28T00:00:00"/>
    <n v="6493814000"/>
    <n v="3241668000"/>
    <n v="2591828000"/>
    <n v="0"/>
    <n v="0"/>
    <s v="Consumer Discretionary"/>
    <s v="Automotive Retail"/>
    <x v="1"/>
  </r>
  <r>
    <n v="6"/>
    <x v="1"/>
    <s v="Year 3"/>
    <d v="2015-01-03T00:00:00"/>
    <n v="9843861000"/>
    <n v="5390248000"/>
    <n v="3601903000"/>
    <n v="0"/>
    <n v="0"/>
    <s v="Consumer Discretionary"/>
    <s v="Automotive Retail"/>
    <x v="3"/>
  </r>
  <r>
    <n v="7"/>
    <x v="1"/>
    <s v="Year 4"/>
    <d v="2016-01-02T00:00:00"/>
    <n v="9737018000"/>
    <n v="5314246000"/>
    <n v="3596992000"/>
    <n v="0"/>
    <n v="0"/>
    <s v="Consumer Discretionary"/>
    <s v="Automotive Retail"/>
    <x v="4"/>
  </r>
  <r>
    <n v="8"/>
    <x v="2"/>
    <s v="Year 1"/>
    <d v="2013-09-28T00:00:00"/>
    <n v="170910000000"/>
    <n v="106606000000"/>
    <n v="10830000000"/>
    <n v="4475000000"/>
    <n v="0"/>
    <s v="Information Technology"/>
    <s v="Computer Hardware"/>
    <x v="1"/>
  </r>
  <r>
    <n v="9"/>
    <x v="2"/>
    <s v="Year 2"/>
    <d v="2014-09-27T00:00:00"/>
    <n v="182795000000"/>
    <n v="112258000000"/>
    <n v="11993000000"/>
    <n v="6041000000"/>
    <n v="0"/>
    <s v="Information Technology"/>
    <s v="Computer Hardware"/>
    <x v="2"/>
  </r>
  <r>
    <n v="10"/>
    <x v="2"/>
    <s v="Year 3"/>
    <d v="2015-09-26T00:00:00"/>
    <n v="233715000000"/>
    <n v="140089000000"/>
    <n v="14329000000"/>
    <n v="8067000000"/>
    <n v="0"/>
    <s v="Information Technology"/>
    <s v="Computer Hardware"/>
    <x v="3"/>
  </r>
  <r>
    <n v="11"/>
    <x v="2"/>
    <s v="Year 4"/>
    <d v="2016-09-24T00:00:00"/>
    <n v="215639000000"/>
    <n v="131376000000"/>
    <n v="14194000000"/>
    <n v="10045000000"/>
    <n v="0"/>
    <s v="Information Technology"/>
    <s v="Computer Hardware"/>
    <x v="4"/>
  </r>
  <r>
    <n v="12"/>
    <x v="3"/>
    <s v="Year 1"/>
    <d v="2012-12-31T00:00:00"/>
    <n v="18380000000"/>
    <n v="4508000000"/>
    <n v="4989000000"/>
    <n v="2778000000"/>
    <n v="0"/>
    <s v="Health Care"/>
    <s v="Pharmaceuticals"/>
    <x v="0"/>
  </r>
  <r>
    <n v="13"/>
    <x v="3"/>
    <s v="Year 2"/>
    <d v="2013-12-31T00:00:00"/>
    <n v="18790000000"/>
    <n v="4581000000"/>
    <n v="5352000000"/>
    <n v="2855000000"/>
    <n v="0"/>
    <s v="Health Care"/>
    <s v="Pharmaceuticals"/>
    <x v="1"/>
  </r>
  <r>
    <n v="14"/>
    <x v="3"/>
    <s v="Year 3"/>
    <d v="2014-12-31T00:00:00"/>
    <n v="19960000000"/>
    <n v="4426000000"/>
    <n v="8474000000"/>
    <n v="3297000000"/>
    <n v="0"/>
    <s v="Health Care"/>
    <s v="Pharmaceuticals"/>
    <x v="2"/>
  </r>
  <r>
    <n v="15"/>
    <x v="3"/>
    <s v="Year 4"/>
    <d v="2015-12-31T00:00:00"/>
    <n v="22859000000"/>
    <n v="4500000000"/>
    <n v="6387000000"/>
    <n v="4285000000"/>
    <n v="0"/>
    <s v="Health Care"/>
    <s v="Pharmaceuticals"/>
    <x v="3"/>
  </r>
  <r>
    <n v="16"/>
    <x v="4"/>
    <s v="Year 1"/>
    <d v="2013-09-30T00:00:00"/>
    <n v="87959167000"/>
    <n v="85451348000"/>
    <n v="1447234000"/>
    <n v="0"/>
    <n v="162186000"/>
    <s v="Health Care"/>
    <s v="Health Care Distributors"/>
    <x v="1"/>
  </r>
  <r>
    <n v="17"/>
    <x v="4"/>
    <s v="Year 2"/>
    <d v="2014-09-30T00:00:00"/>
    <n v="119569127000"/>
    <n v="116586761000"/>
    <n v="2011595000"/>
    <n v="0"/>
    <n v="188680000"/>
    <s v="Health Care"/>
    <s v="Health Care Distributors"/>
    <x v="2"/>
  </r>
  <r>
    <n v="18"/>
    <x v="4"/>
    <s v="Year 3"/>
    <d v="2015-09-30T00:00:00"/>
    <n v="135961803000"/>
    <n v="132432490000"/>
    <n v="2858458000"/>
    <n v="0"/>
    <n v="248635000"/>
    <s v="Health Care"/>
    <s v="Health Care Distributors"/>
    <x v="3"/>
  </r>
  <r>
    <n v="19"/>
    <x v="4"/>
    <s v="Year 4"/>
    <d v="2016-09-30T00:00:00"/>
    <n v="146849686000"/>
    <n v="142577080000"/>
    <n v="2382097000"/>
    <n v="0"/>
    <n v="364735000"/>
    <s v="Health Care"/>
    <s v="Health Care Distributors"/>
    <x v="4"/>
  </r>
  <r>
    <n v="20"/>
    <x v="5"/>
    <s v="Year 1"/>
    <d v="2012-12-31T00:00:00"/>
    <n v="19050000000"/>
    <n v="8899000000"/>
    <n v="6735000000"/>
    <n v="1461000000"/>
    <n v="595000000"/>
    <s v="Health Care"/>
    <s v="Health Care Equipment"/>
    <x v="0"/>
  </r>
  <r>
    <n v="21"/>
    <x v="5"/>
    <s v="Year 2"/>
    <d v="2013-12-31T00:00:00"/>
    <n v="19657000000"/>
    <n v="9193000000"/>
    <n v="6372000000"/>
    <n v="1371000000"/>
    <n v="588000000"/>
    <s v="Health Care"/>
    <s v="Health Care Equipment"/>
    <x v="1"/>
  </r>
  <r>
    <n v="22"/>
    <x v="5"/>
    <s v="Year 3"/>
    <d v="2014-12-31T00:00:00"/>
    <n v="20247000000"/>
    <n v="9218000000"/>
    <n v="6530000000"/>
    <n v="1345000000"/>
    <n v="555000000"/>
    <s v="Health Care"/>
    <s v="Health Care Equipment"/>
    <x v="2"/>
  </r>
  <r>
    <n v="23"/>
    <x v="5"/>
    <s v="Year 4"/>
    <d v="2015-12-31T00:00:00"/>
    <n v="20405000000"/>
    <n v="8747000000"/>
    <n v="6785000000"/>
    <n v="1405000000"/>
    <n v="601000000"/>
    <s v="Health Care"/>
    <s v="Health Care Equipment"/>
    <x v="3"/>
  </r>
  <r>
    <n v="24"/>
    <x v="6"/>
    <s v="Year 1"/>
    <d v="2013-11-29T00:00:00"/>
    <n v="4055240000"/>
    <n v="586557000"/>
    <n v="2140578000"/>
    <n v="826631000"/>
    <n v="52254000"/>
    <s v="Information Technology"/>
    <s v="Application Software"/>
    <x v="1"/>
  </r>
  <r>
    <n v="25"/>
    <x v="6"/>
    <s v="Year 2"/>
    <d v="2014-11-28T00:00:00"/>
    <n v="4147065000"/>
    <n v="622080000"/>
    <n v="2195640000"/>
    <n v="844353000"/>
    <n v="52424000"/>
    <s v="Information Technology"/>
    <s v="Application Software"/>
    <x v="2"/>
  </r>
  <r>
    <n v="26"/>
    <x v="6"/>
    <s v="Year 3"/>
    <d v="2015-11-27T00:00:00"/>
    <n v="4795511000"/>
    <n v="744317000"/>
    <n v="2215161000"/>
    <n v="862730000"/>
    <n v="68649000"/>
    <s v="Information Technology"/>
    <s v="Application Software"/>
    <x v="3"/>
  </r>
  <r>
    <n v="27"/>
    <x v="6"/>
    <s v="Year 4"/>
    <d v="2016-12-02T00:00:00"/>
    <n v="5854430000"/>
    <n v="819908000"/>
    <n v="2487907000"/>
    <n v="975987000"/>
    <n v="78534000"/>
    <s v="Information Technology"/>
    <s v="Application Software"/>
    <x v="4"/>
  </r>
  <r>
    <n v="28"/>
    <x v="7"/>
    <s v="Year 1"/>
    <d v="2013-11-02T00:00:00"/>
    <n v="2633689000"/>
    <n v="941278000"/>
    <n v="396233000"/>
    <n v="513035000"/>
    <n v="220000"/>
    <s v="Information Technology"/>
    <s v="Semiconductors"/>
    <x v="1"/>
  </r>
  <r>
    <n v="29"/>
    <x v="7"/>
    <s v="Year 2"/>
    <d v="2014-11-01T00:00:00"/>
    <n v="2864773000"/>
    <n v="1034585000"/>
    <n v="454676000"/>
    <n v="559686000"/>
    <n v="26020000"/>
    <s v="Information Technology"/>
    <s v="Semiconductors"/>
    <x v="2"/>
  </r>
  <r>
    <n v="30"/>
    <x v="7"/>
    <s v="Year 3"/>
    <d v="2015-10-31T00:00:00"/>
    <n v="3435092000"/>
    <n v="1175830000"/>
    <n v="702644000"/>
    <n v="637459000"/>
    <n v="88318000"/>
    <s v="Information Technology"/>
    <s v="Semiconductors"/>
    <x v="3"/>
  </r>
  <r>
    <n v="31"/>
    <x v="7"/>
    <s v="Year 4"/>
    <d v="2016-10-29T00:00:00"/>
    <n v="3421409000"/>
    <n v="1194236000"/>
    <n v="461438000"/>
    <n v="653816000"/>
    <n v="70123000"/>
    <s v="Information Technology"/>
    <s v="Semiconductors"/>
    <x v="4"/>
  </r>
  <r>
    <n v="32"/>
    <x v="8"/>
    <s v="Year 1"/>
    <d v="2012-12-31T00:00:00"/>
    <n v="90559000000"/>
    <n v="86936000000"/>
    <n v="1665000000"/>
    <n v="0"/>
    <n v="0"/>
    <s v="Consumer Staples"/>
    <s v="Agricultural Products"/>
    <x v="0"/>
  </r>
  <r>
    <n v="33"/>
    <x v="8"/>
    <s v="Year 2"/>
    <d v="2013-12-31T00:00:00"/>
    <n v="89804000000"/>
    <n v="85915000000"/>
    <n v="1759000000"/>
    <n v="0"/>
    <n v="0"/>
    <s v="Consumer Staples"/>
    <s v="Agricultural Products"/>
    <x v="1"/>
  </r>
  <r>
    <n v="34"/>
    <x v="8"/>
    <s v="Year 3"/>
    <d v="2014-12-31T00:00:00"/>
    <n v="81201000000"/>
    <n v="76433000000"/>
    <n v="1907000000"/>
    <n v="0"/>
    <n v="0"/>
    <s v="Consumer Staples"/>
    <s v="Agricultural Products"/>
    <x v="2"/>
  </r>
  <r>
    <n v="35"/>
    <x v="8"/>
    <s v="Year 4"/>
    <d v="2015-12-31T00:00:00"/>
    <n v="67702000000"/>
    <n v="63682000000"/>
    <n v="2010000000"/>
    <n v="0"/>
    <n v="0"/>
    <s v="Consumer Staples"/>
    <s v="Agricultural Products"/>
    <x v="3"/>
  </r>
  <r>
    <n v="36"/>
    <x v="9"/>
    <s v="Year 1"/>
    <d v="2012-12-31T00:00:00"/>
    <n v="3641390000"/>
    <n v="2392091000"/>
    <n v="108059000"/>
    <n v="0"/>
    <n v="166876000"/>
    <s v="Information Technology"/>
    <s v="Data Processing &amp; Outsourced Services"/>
    <x v="0"/>
  </r>
  <r>
    <n v="37"/>
    <x v="9"/>
    <s v="Year 2"/>
    <d v="2013-12-31T00:00:00"/>
    <n v="4319063000"/>
    <n v="2894917000"/>
    <n v="109115000"/>
    <n v="0"/>
    <n v="216119000"/>
    <s v="Information Technology"/>
    <s v="Data Processing &amp; Outsourced Services"/>
    <x v="1"/>
  </r>
  <r>
    <n v="38"/>
    <x v="9"/>
    <s v="Year 3"/>
    <d v="2014-12-31T00:00:00"/>
    <n v="5302940000"/>
    <n v="3643979000"/>
    <n v="247412000"/>
    <n v="0"/>
    <n v="313082000"/>
    <s v="Information Technology"/>
    <s v="Data Processing &amp; Outsourced Services"/>
    <x v="2"/>
  </r>
  <r>
    <n v="39"/>
    <x v="9"/>
    <s v="Year 4"/>
    <d v="2015-12-31T00:00:00"/>
    <n v="6439746000"/>
    <n v="4482700000"/>
    <n v="203046000"/>
    <n v="0"/>
    <n v="492140000"/>
    <s v="Information Technology"/>
    <s v="Data Processing &amp; Outsourced Services"/>
    <x v="3"/>
  </r>
  <r>
    <n v="40"/>
    <x v="10"/>
    <s v="Year 1"/>
    <d v="2013-01-31T00:00:00"/>
    <n v="2312200000"/>
    <n v="238500000"/>
    <n v="1081800000"/>
    <n v="600000000"/>
    <n v="42100000"/>
    <s v="Information Technology"/>
    <s v="Application Software"/>
    <x v="1"/>
  </r>
  <r>
    <n v="41"/>
    <x v="10"/>
    <s v="Year 2"/>
    <d v="2014-01-31T00:00:00"/>
    <n v="2273900000"/>
    <n v="274300000"/>
    <n v="1054400000"/>
    <n v="611100000"/>
    <n v="36500000"/>
    <s v="Information Technology"/>
    <s v="Application Software"/>
    <x v="2"/>
  </r>
  <r>
    <n v="42"/>
    <x v="10"/>
    <s v="Year 3"/>
    <d v="2015-01-31T00:00:00"/>
    <n v="2512200000"/>
    <n v="342100000"/>
    <n v="1281300000"/>
    <n v="725200000"/>
    <n v="39800000"/>
    <s v="Information Technology"/>
    <s v="Application Software"/>
    <x v="3"/>
  </r>
  <r>
    <n v="43"/>
    <x v="10"/>
    <s v="Year 4"/>
    <d v="2016-01-31T00:00:00"/>
    <n v="2504100000"/>
    <n v="370700000"/>
    <n v="1308900000"/>
    <n v="790000000"/>
    <n v="33200000"/>
    <s v="Information Technology"/>
    <s v="Application Software"/>
    <x v="4"/>
  </r>
  <r>
    <n v="44"/>
    <x v="11"/>
    <s v="Year 1"/>
    <d v="2012-12-31T00:00:00"/>
    <n v="5781000000"/>
    <n v="3477000000"/>
    <n v="443000000"/>
    <n v="0"/>
    <n v="673000000"/>
    <s v="Utilities"/>
    <s v="MultiUtilities"/>
    <x v="0"/>
  </r>
  <r>
    <n v="45"/>
    <x v="11"/>
    <s v="Year 2"/>
    <d v="2013-12-31T00:00:00"/>
    <n v="5838000000"/>
    <n v="3490000000"/>
    <n v="458000000"/>
    <n v="0"/>
    <n v="706000000"/>
    <s v="Utilities"/>
    <s v="MultiUtilities"/>
    <x v="1"/>
  </r>
  <r>
    <n v="46"/>
    <x v="11"/>
    <s v="Year 3"/>
    <d v="2014-12-31T00:00:00"/>
    <n v="6053000000"/>
    <n v="3586000000"/>
    <n v="468000000"/>
    <n v="0"/>
    <n v="745000000"/>
    <s v="Utilities"/>
    <s v="MultiUtilities"/>
    <x v="2"/>
  </r>
  <r>
    <n v="47"/>
    <x v="11"/>
    <s v="Year 4"/>
    <d v="2015-12-31T00:00:00"/>
    <n v="6098000000"/>
    <n v="3501000000"/>
    <n v="542000000"/>
    <n v="0"/>
    <n v="796000000"/>
    <s v="Utilities"/>
    <s v="MultiUtilities"/>
    <x v="3"/>
  </r>
  <r>
    <n v="48"/>
    <x v="12"/>
    <s v="Year 1"/>
    <d v="2012-12-31T00:00:00"/>
    <n v="14945000000"/>
    <n v="6395000000"/>
    <n v="3812000000"/>
    <n v="0"/>
    <n v="1782000000"/>
    <s v="Utilities"/>
    <s v="Electric Utilities"/>
    <x v="0"/>
  </r>
  <r>
    <n v="49"/>
    <x v="12"/>
    <s v="Year 2"/>
    <d v="2013-12-31T00:00:00"/>
    <n v="14813500000"/>
    <n v="6722300000"/>
    <n v="3329800000"/>
    <n v="0"/>
    <n v="1712500000"/>
    <s v="Utilities"/>
    <s v="Electric Utilities"/>
    <x v="1"/>
  </r>
  <r>
    <n v="50"/>
    <x v="12"/>
    <s v="Year 3"/>
    <d v="2014-12-31T00:00:00"/>
    <n v="16378600000"/>
    <n v="7685700000"/>
    <n v="3667900000"/>
    <n v="0"/>
    <n v="1897600000"/>
    <s v="Utilities"/>
    <s v="Electric Utilities"/>
    <x v="2"/>
  </r>
  <r>
    <n v="51"/>
    <x v="12"/>
    <s v="Year 4"/>
    <d v="2015-12-31T00:00:00"/>
    <n v="16453200000"/>
    <n v="7433500000"/>
    <n v="3676500000"/>
    <n v="0"/>
    <n v="2009700000"/>
    <s v="Utilities"/>
    <s v="Electric Utilities"/>
    <x v="3"/>
  </r>
  <r>
    <n v="52"/>
    <x v="13"/>
    <s v="Year 1"/>
    <d v="2012-12-31T00:00:00"/>
    <n v="25364000000"/>
    <n v="17074000000"/>
    <n v="0"/>
    <n v="0"/>
    <n v="3727000000"/>
    <s v="Financials"/>
    <s v="Life &amp; Health Insurance"/>
    <x v="0"/>
  </r>
  <r>
    <n v="53"/>
    <x v="13"/>
    <s v="Year 2"/>
    <d v="2013-12-31T00:00:00"/>
    <n v="23939000000"/>
    <n v="15341000000"/>
    <n v="0"/>
    <n v="0"/>
    <n v="3489000000"/>
    <s v="Financials"/>
    <s v="Life &amp; Health Insurance"/>
    <x v="1"/>
  </r>
  <r>
    <n v="54"/>
    <x v="13"/>
    <s v="Year 3"/>
    <d v="2014-12-31T00:00:00"/>
    <n v="22728000000"/>
    <n v="14373000000"/>
    <n v="0"/>
    <n v="0"/>
    <n v="3547000000"/>
    <s v="Financials"/>
    <s v="Life &amp; Health Insurance"/>
    <x v="2"/>
  </r>
  <r>
    <n v="55"/>
    <x v="13"/>
    <s v="Year 4"/>
    <d v="2015-12-31T00:00:00"/>
    <n v="20872000000"/>
    <n v="13049000000"/>
    <n v="0"/>
    <n v="0"/>
    <n v="3672000000"/>
    <s v="Financials"/>
    <s v="Life &amp; Health Insurance"/>
    <x v="3"/>
  </r>
  <r>
    <n v="56"/>
    <x v="14"/>
    <s v="Year 1"/>
    <d v="2012-12-31T00:00:00"/>
    <n v="71214000000"/>
    <n v="37745000000"/>
    <n v="21491000000"/>
    <n v="0"/>
    <n v="0"/>
    <s v="Financials"/>
    <s v="Property &amp; Casualty Insurance"/>
    <x v="0"/>
  </r>
  <r>
    <n v="57"/>
    <x v="14"/>
    <s v="Year 2"/>
    <d v="2013-12-31T00:00:00"/>
    <n v="68874000000"/>
    <n v="34660000000"/>
    <n v="22005000000"/>
    <n v="0"/>
    <n v="0"/>
    <s v="Financials"/>
    <s v="Property &amp; Casualty Insurance"/>
    <x v="1"/>
  </r>
  <r>
    <n v="58"/>
    <x v="14"/>
    <s v="Year 3"/>
    <d v="2014-12-31T00:00:00"/>
    <n v="64406000000"/>
    <n v="33611000000"/>
    <n v="18491000000"/>
    <n v="0"/>
    <n v="0"/>
    <s v="Financials"/>
    <s v="Property &amp; Casualty Insurance"/>
    <x v="2"/>
  </r>
  <r>
    <n v="59"/>
    <x v="14"/>
    <s v="Year 4"/>
    <d v="2015-12-31T00:00:00"/>
    <n v="58327000000"/>
    <n v="36581000000"/>
    <n v="16417000000"/>
    <n v="0"/>
    <n v="0"/>
    <s v="Financials"/>
    <s v="Property &amp; Casualty Insurance"/>
    <x v="3"/>
  </r>
  <r>
    <n v="60"/>
    <x v="15"/>
    <s v="Year 1"/>
    <d v="2012-12-31T00:00:00"/>
    <n v="958511000"/>
    <n v="386355000"/>
    <n v="61732000"/>
    <n v="0"/>
    <n v="325173000"/>
    <s v="Real Estate"/>
    <s v="REITs"/>
    <x v="0"/>
  </r>
  <r>
    <n v="61"/>
    <x v="15"/>
    <s v="Year 2"/>
    <d v="2013-12-31T00:00:00"/>
    <n v="974053000"/>
    <n v="380051000"/>
    <n v="53073000"/>
    <n v="0"/>
    <n v="291910000"/>
    <s v="Real Estate"/>
    <s v="REITs"/>
    <x v="1"/>
  </r>
  <r>
    <n v="62"/>
    <x v="15"/>
    <s v="Year 3"/>
    <d v="2014-12-31T00:00:00"/>
    <n v="984363000"/>
    <n v="380964000"/>
    <n v="56621000"/>
    <n v="0"/>
    <n v="282608000"/>
    <s v="Real Estate"/>
    <s v="REITs"/>
    <x v="2"/>
  </r>
  <r>
    <n v="63"/>
    <x v="15"/>
    <s v="Year 4"/>
    <d v="2015-12-31T00:00:00"/>
    <n v="981310000"/>
    <n v="365248000"/>
    <n v="53546000"/>
    <n v="0"/>
    <n v="306301000"/>
    <s v="Real Estate"/>
    <s v="REITs"/>
    <x v="3"/>
  </r>
  <r>
    <n v="64"/>
    <x v="16"/>
    <s v="Year 1"/>
    <d v="2013-12-31T00:00:00"/>
    <n v="9047657000"/>
    <n v="6709936000"/>
    <n v="0"/>
    <n v="0"/>
    <n v="1470287000"/>
    <s v="Financials"/>
    <s v="Multi-line Insurance"/>
    <x v="1"/>
  </r>
  <r>
    <n v="65"/>
    <x v="16"/>
    <s v="Year 2"/>
    <d v="2014-12-31T00:00:00"/>
    <n v="10381653000"/>
    <n v="8093563000"/>
    <n v="0"/>
    <n v="0"/>
    <n v="1485558000"/>
    <s v="Financials"/>
    <s v="Multi-line Insurance"/>
    <x v="2"/>
  </r>
  <r>
    <n v="66"/>
    <x v="16"/>
    <s v="Year 3"/>
    <d v="2015-12-31T00:00:00"/>
    <n v="10325494000"/>
    <n v="8666624000"/>
    <n v="0"/>
    <n v="0"/>
    <n v="1402573000"/>
    <s v="Financials"/>
    <s v="Multi-line Insurance"/>
    <x v="3"/>
  </r>
  <r>
    <n v="67"/>
    <x v="16"/>
    <s v="Year 4"/>
    <d v="2016-12-31T00:00:00"/>
    <n v="7531780000"/>
    <n v="5251228000"/>
    <n v="0"/>
    <n v="0"/>
    <n v="1351314000"/>
    <s v="Financials"/>
    <s v="Multi-line Insurance"/>
    <x v="4"/>
  </r>
  <r>
    <n v="72"/>
    <x v="17"/>
    <s v="Year 1"/>
    <d v="2012-12-31T00:00:00"/>
    <n v="1373947000"/>
    <n v="529900000"/>
    <n v="433448000"/>
    <n v="74744000"/>
    <n v="20962000"/>
    <s v="Information Technology"/>
    <s v="Internet Software &amp; Services"/>
    <x v="0"/>
  </r>
  <r>
    <n v="73"/>
    <x v="17"/>
    <s v="Year 2"/>
    <d v="2013-12-31T00:00:00"/>
    <n v="1577922000"/>
    <n v="511087000"/>
    <n v="535598000"/>
    <n v="93879000"/>
    <n v="21547000"/>
    <s v="Information Technology"/>
    <s v="Internet Software &amp; Services"/>
    <x v="1"/>
  </r>
  <r>
    <n v="74"/>
    <x v="17"/>
    <s v="Year 3"/>
    <d v="2014-12-31T00:00:00"/>
    <n v="1963874000"/>
    <n v="610943000"/>
    <n v="704880000"/>
    <n v="125286000"/>
    <n v="32057000"/>
    <s v="Information Technology"/>
    <s v="Internet Software &amp; Services"/>
    <x v="2"/>
  </r>
  <r>
    <n v="75"/>
    <x v="17"/>
    <s v="Year 4"/>
    <d v="2015-12-31T00:00:00"/>
    <n v="2197448000"/>
    <n v="725620000"/>
    <n v="829253000"/>
    <n v="148591000"/>
    <n v="27067000"/>
    <s v="Information Technology"/>
    <s v="Internet Software &amp; Services"/>
    <x v="3"/>
  </r>
  <r>
    <n v="76"/>
    <x v="18"/>
    <s v="Year 1"/>
    <d v="2012-12-31T00:00:00"/>
    <n v="2519154000"/>
    <n v="1620311000"/>
    <n v="308456000"/>
    <n v="78919000"/>
    <n v="0"/>
    <s v="Materials"/>
    <s v="Specialty Chemicals"/>
    <x v="0"/>
  </r>
  <r>
    <n v="77"/>
    <x v="18"/>
    <s v="Year 2"/>
    <d v="2013-12-31T00:00:00"/>
    <n v="2394270000"/>
    <n v="1543799000"/>
    <n v="158189000"/>
    <n v="82246000"/>
    <n v="0"/>
    <s v="Materials"/>
    <s v="Specialty Chemicals"/>
    <x v="1"/>
  </r>
  <r>
    <n v="78"/>
    <x v="18"/>
    <s v="Year 3"/>
    <d v="2014-12-31T00:00:00"/>
    <n v="2445548000"/>
    <n v="1674700000"/>
    <n v="355135000"/>
    <n v="88310000"/>
    <n v="0"/>
    <s v="Materials"/>
    <s v="Specialty Chemicals"/>
    <x v="2"/>
  </r>
  <r>
    <n v="79"/>
    <x v="18"/>
    <s v="Year 4"/>
    <d v="2015-12-31T00:00:00"/>
    <n v="3651335000"/>
    <n v="2454463000"/>
    <n v="512274000"/>
    <n v="102871000"/>
    <n v="0"/>
    <s v="Materials"/>
    <s v="Specialty Chemicals"/>
    <x v="3"/>
  </r>
  <r>
    <n v="80"/>
    <x v="19"/>
    <s v="Year 1"/>
    <d v="2012-12-31T00:00:00"/>
    <n v="4657000000"/>
    <n v="2319000000"/>
    <n v="1542000000"/>
    <n v="0"/>
    <n v="264000000"/>
    <s v="Industrials"/>
    <s v="Airlines"/>
    <x v="0"/>
  </r>
  <r>
    <n v="81"/>
    <x v="19"/>
    <s v="Year 2"/>
    <d v="2013-12-31T00:00:00"/>
    <n v="5156000000"/>
    <n v="2355000000"/>
    <n v="1693000000"/>
    <n v="0"/>
    <n v="270000000"/>
    <s v="Industrials"/>
    <s v="Airlines"/>
    <x v="1"/>
  </r>
  <r>
    <n v="82"/>
    <x v="19"/>
    <s v="Year 3"/>
    <d v="2014-12-31T00:00:00"/>
    <n v="5368000000"/>
    <n v="2325000000"/>
    <n v="1817000000"/>
    <n v="0"/>
    <n v="294000000"/>
    <s v="Industrials"/>
    <s v="Airlines"/>
    <x v="2"/>
  </r>
  <r>
    <n v="83"/>
    <x v="19"/>
    <s v="Year 4"/>
    <d v="2015-12-31T00:00:00"/>
    <n v="5598000000"/>
    <n v="1935000000"/>
    <n v="2013000000"/>
    <n v="0"/>
    <n v="320000000"/>
    <s v="Industrials"/>
    <s v="Airlines"/>
    <x v="3"/>
  </r>
  <r>
    <n v="84"/>
    <x v="20"/>
    <s v="Year 1"/>
    <d v="2012-12-31T00:00:00"/>
    <n v="33315000000"/>
    <n v="21618000000"/>
    <n v="0"/>
    <n v="0"/>
    <n v="8002000000"/>
    <s v="Financials"/>
    <s v="Property &amp; Casualty Insurance"/>
    <x v="0"/>
  </r>
  <r>
    <n v="85"/>
    <x v="20"/>
    <s v="Year 2"/>
    <d v="2013-12-31T00:00:00"/>
    <n v="34507000000"/>
    <n v="19828000000"/>
    <n v="1278000000"/>
    <n v="0"/>
    <n v="8389000000"/>
    <s v="Financials"/>
    <s v="Property &amp; Casualty Insurance"/>
    <x v="1"/>
  </r>
  <r>
    <n v="86"/>
    <x v="20"/>
    <s v="Year 3"/>
    <d v="2014-12-31T00:00:00"/>
    <n v="35239000000"/>
    <n v="21193000000"/>
    <n v="919000000"/>
    <n v="0"/>
    <n v="8476000000"/>
    <s v="Financials"/>
    <s v="Property &amp; Casualty Insurance"/>
    <x v="2"/>
  </r>
  <r>
    <n v="87"/>
    <x v="20"/>
    <s v="Year 4"/>
    <d v="2015-12-31T00:00:00"/>
    <n v="35653000000"/>
    <n v="22837000000"/>
    <n v="761000000"/>
    <n v="0"/>
    <n v="8445000000"/>
    <s v="Financials"/>
    <s v="Property &amp; Casualty Insurance"/>
    <x v="3"/>
  </r>
  <r>
    <n v="88"/>
    <x v="21"/>
    <s v="Year 1"/>
    <d v="2013-12-31T00:00:00"/>
    <n v="2069600000"/>
    <n v="1208100000"/>
    <n v="483100000"/>
    <n v="0"/>
    <n v="0"/>
    <s v="Industrials"/>
    <s v="Building Products"/>
    <x v="1"/>
  </r>
  <r>
    <n v="89"/>
    <x v="21"/>
    <s v="Year 2"/>
    <d v="2014-12-31T00:00:00"/>
    <n v="2118300000"/>
    <n v="1264600000"/>
    <n v="527400000"/>
    <n v="0"/>
    <n v="0"/>
    <s v="Industrials"/>
    <s v="Building Products"/>
    <x v="2"/>
  </r>
  <r>
    <n v="90"/>
    <x v="21"/>
    <s v="Year 3"/>
    <d v="2015-12-31T00:00:00"/>
    <n v="2068100000"/>
    <n v="1199000000"/>
    <n v="510500000"/>
    <n v="0"/>
    <n v="0"/>
    <s v="Industrials"/>
    <s v="Building Products"/>
    <x v="3"/>
  </r>
  <r>
    <n v="91"/>
    <x v="21"/>
    <s v="Year 4"/>
    <d v="2016-12-31T00:00:00"/>
    <n v="2238000000"/>
    <n v="1252700000"/>
    <n v="559800000"/>
    <n v="0"/>
    <n v="0"/>
    <s v="Industrials"/>
    <s v="Building Products"/>
    <x v="4"/>
  </r>
  <r>
    <n v="92"/>
    <x v="22"/>
    <s v="Year 1"/>
    <d v="2013-12-31T00:00:00"/>
    <n v="1551346000"/>
    <n v="177556000"/>
    <n v="493726000"/>
    <n v="317093000"/>
    <n v="417000"/>
    <s v="Health Care"/>
    <s v="Biotechnology"/>
    <x v="1"/>
  </r>
  <r>
    <n v="93"/>
    <x v="22"/>
    <s v="Year 2"/>
    <d v="2014-12-31T00:00:00"/>
    <n v="2234000000"/>
    <n v="174000000"/>
    <n v="650000000"/>
    <n v="514000000"/>
    <n v="0"/>
    <s v="Health Care"/>
    <s v="Biotechnology"/>
    <x v="2"/>
  </r>
  <r>
    <n v="94"/>
    <x v="22"/>
    <s v="Year 3"/>
    <d v="2015-12-31T00:00:00"/>
    <n v="2604000000"/>
    <n v="233000000"/>
    <n v="927000000"/>
    <n v="709000000"/>
    <n v="117000000"/>
    <s v="Health Care"/>
    <s v="Biotechnology"/>
    <x v="3"/>
  </r>
  <r>
    <n v="95"/>
    <x v="22"/>
    <s v="Year 4"/>
    <d v="2016-12-31T00:00:00"/>
    <n v="3084000000"/>
    <n v="258000000"/>
    <n v="990000000"/>
    <n v="757000000"/>
    <n v="322000000"/>
    <s v="Health Care"/>
    <s v="Biotechnology"/>
    <x v="4"/>
  </r>
  <r>
    <n v="96"/>
    <x v="23"/>
    <s v="Year 1"/>
    <d v="2013-10-27T00:00:00"/>
    <n v="7509000000"/>
    <n v="4518000000"/>
    <n v="898000000"/>
    <n v="1320000000"/>
    <n v="0"/>
    <s v="Information Technology"/>
    <s v="Semiconductor Equipment"/>
    <x v="1"/>
  </r>
  <r>
    <n v="97"/>
    <x v="23"/>
    <s v="Year 2"/>
    <d v="2014-10-26T00:00:00"/>
    <n v="9072000000"/>
    <n v="5229000000"/>
    <n v="895000000"/>
    <n v="1428000000"/>
    <n v="0"/>
    <s v="Information Technology"/>
    <s v="Semiconductor Equipment"/>
    <x v="2"/>
  </r>
  <r>
    <n v="98"/>
    <x v="23"/>
    <s v="Year 3"/>
    <d v="2015-10-25T00:00:00"/>
    <n v="9659000000"/>
    <n v="5707000000"/>
    <n v="808000000"/>
    <n v="1451000000"/>
    <n v="0"/>
    <s v="Information Technology"/>
    <s v="Semiconductor Equipment"/>
    <x v="3"/>
  </r>
  <r>
    <n v="99"/>
    <x v="23"/>
    <s v="Year 4"/>
    <d v="2016-10-30T00:00:00"/>
    <n v="10825000000"/>
    <n v="6314000000"/>
    <n v="819000000"/>
    <n v="1540000000"/>
    <n v="0"/>
    <s v="Information Technology"/>
    <s v="Semiconductor Equipment"/>
    <x v="4"/>
  </r>
  <r>
    <n v="100"/>
    <x v="24"/>
    <s v="Year 1"/>
    <d v="2012-12-31T00:00:00"/>
    <n v="3334213000"/>
    <n v="2154132000"/>
    <n v="380532000"/>
    <n v="0"/>
    <n v="53677000"/>
    <s v="Industrials"/>
    <s v="Electrical Components &amp; Equipment"/>
    <x v="0"/>
  </r>
  <r>
    <n v="101"/>
    <x v="24"/>
    <s v="Year 2"/>
    <d v="2013-12-31T00:00:00"/>
    <n v="3594136000"/>
    <n v="2323642000"/>
    <n v="398177000"/>
    <n v="0"/>
    <n v="57238000"/>
    <s v="Industrials"/>
    <s v="Electrical Components &amp; Equipment"/>
    <x v="1"/>
  </r>
  <r>
    <n v="102"/>
    <x v="24"/>
    <s v="Year 3"/>
    <d v="2014-12-31T00:00:00"/>
    <n v="4021964000"/>
    <n v="2597017000"/>
    <n v="462637000"/>
    <n v="0"/>
    <n v="63724000"/>
    <s v="Industrials"/>
    <s v="Electrical Components &amp; Equipment"/>
    <x v="2"/>
  </r>
  <r>
    <n v="103"/>
    <x v="24"/>
    <s v="Year 4"/>
    <d v="2015-12-31T00:00:00"/>
    <n v="3974295000"/>
    <n v="2549280000"/>
    <n v="448592000"/>
    <n v="0"/>
    <n v="68707000"/>
    <s v="Industrials"/>
    <s v="Electrical Components &amp; Equipment"/>
    <x v="3"/>
  </r>
  <r>
    <n v="108"/>
    <x v="25"/>
    <s v="Year 1"/>
    <d v="2013-12-31T00:00:00"/>
    <n v="18676000000"/>
    <n v="3346000000"/>
    <n v="5380000000"/>
    <n v="4083000000"/>
    <n v="0"/>
    <s v="Health Care"/>
    <s v="Biotechnology"/>
    <x v="1"/>
  </r>
  <r>
    <n v="109"/>
    <x v="25"/>
    <s v="Year 2"/>
    <d v="2014-12-31T00:00:00"/>
    <n v="20063000000"/>
    <n v="4422000000"/>
    <n v="5153000000"/>
    <n v="4297000000"/>
    <n v="0"/>
    <s v="Health Care"/>
    <s v="Biotechnology"/>
    <x v="2"/>
  </r>
  <r>
    <n v="110"/>
    <x v="25"/>
    <s v="Year 3"/>
    <d v="2015-12-31T00:00:00"/>
    <n v="21662000000"/>
    <n v="4227000000"/>
    <n v="4895000000"/>
    <n v="4070000000"/>
    <n v="0"/>
    <s v="Health Care"/>
    <s v="Biotechnology"/>
    <x v="3"/>
  </r>
  <r>
    <n v="111"/>
    <x v="25"/>
    <s v="Year 4"/>
    <d v="2016-12-31T00:00:00"/>
    <n v="22991000000"/>
    <n v="4162000000"/>
    <n v="5195000000"/>
    <n v="3840000000"/>
    <n v="0"/>
    <s v="Health Care"/>
    <s v="Biotechnology"/>
    <x v="4"/>
  </r>
  <r>
    <n v="112"/>
    <x v="26"/>
    <s v="Year 1"/>
    <d v="2012-12-31T00:00:00"/>
    <n v="10259000000"/>
    <n v="1899000000"/>
    <n v="3927000000"/>
    <n v="0"/>
    <n v="2877000000"/>
    <s v="Financials"/>
    <s v="Asset Management &amp; Custody Banks"/>
    <x v="0"/>
  </r>
  <r>
    <n v="113"/>
    <x v="26"/>
    <s v="Year 2"/>
    <d v="2013-12-31T00:00:00"/>
    <n v="11230000000"/>
    <n v="1954000000"/>
    <n v="3862000000"/>
    <n v="0"/>
    <n v="3132000000"/>
    <s v="Financials"/>
    <s v="Asset Management &amp; Custody Banks"/>
    <x v="1"/>
  </r>
  <r>
    <n v="114"/>
    <x v="26"/>
    <s v="Year 3"/>
    <d v="2014-12-31T00:00:00"/>
    <n v="12296000000"/>
    <n v="1982000000"/>
    <n v="3808000000"/>
    <n v="0"/>
    <n v="3603000000"/>
    <s v="Financials"/>
    <s v="Asset Management &amp; Custody Banks"/>
    <x v="2"/>
  </r>
  <r>
    <n v="115"/>
    <x v="26"/>
    <s v="Year 4"/>
    <d v="2015-12-31T00:00:00"/>
    <n v="12200000000"/>
    <n v="2261000000"/>
    <n v="3750000000"/>
    <n v="0"/>
    <n v="3630000000"/>
    <s v="Financials"/>
    <s v="Asset Management &amp; Custody Banks"/>
    <x v="3"/>
  </r>
  <r>
    <n v="116"/>
    <x v="27"/>
    <s v="Year 1"/>
    <d v="2012-12-31T00:00:00"/>
    <n v="2875960000"/>
    <n v="722479000"/>
    <n v="389486000"/>
    <n v="0"/>
    <n v="644276000"/>
    <s v="Real Estate"/>
    <s v="Specialized REITs"/>
    <x v="0"/>
  </r>
  <r>
    <n v="117"/>
    <x v="27"/>
    <s v="Year 2"/>
    <d v="2013-12-31T00:00:00"/>
    <n v="3361407000"/>
    <n v="859873000"/>
    <n v="487084000"/>
    <n v="0"/>
    <n v="800145000"/>
    <s v="Real Estate"/>
    <s v="Specialized REITs"/>
    <x v="1"/>
  </r>
  <r>
    <n v="118"/>
    <x v="27"/>
    <s v="Year 3"/>
    <d v="2014-12-31T00:00:00"/>
    <n v="4100048000"/>
    <n v="1094265000"/>
    <n v="515059000"/>
    <n v="0"/>
    <n v="1003802000"/>
    <s v="Real Estate"/>
    <s v="Specialized REITs"/>
    <x v="2"/>
  </r>
  <r>
    <n v="119"/>
    <x v="27"/>
    <s v="Year 4"/>
    <d v="2015-12-31T00:00:00"/>
    <n v="4771516000"/>
    <n v="1308868000"/>
    <n v="564531000"/>
    <n v="0"/>
    <n v="1285328000"/>
    <s v="Real Estate"/>
    <s v="Specialized REITs"/>
    <x v="3"/>
  </r>
  <r>
    <n v="120"/>
    <x v="28"/>
    <s v="Year 1"/>
    <d v="2013-12-31T00:00:00"/>
    <n v="74452000000"/>
    <n v="54181000000"/>
    <n v="19526000000"/>
    <n v="0"/>
    <n v="0"/>
    <s v="Consumer Discretionary"/>
    <s v="Internet &amp; Direct Marketing Retail"/>
    <x v="1"/>
  </r>
  <r>
    <n v="121"/>
    <x v="28"/>
    <s v="Year 2"/>
    <d v="2014-12-31T00:00:00"/>
    <n v="88988000000"/>
    <n v="62752000000"/>
    <n v="26058000000"/>
    <n v="0"/>
    <n v="0"/>
    <s v="Consumer Discretionary"/>
    <s v="Internet &amp; Direct Marketing Retail"/>
    <x v="2"/>
  </r>
  <r>
    <n v="122"/>
    <x v="28"/>
    <s v="Year 3"/>
    <d v="2015-12-31T00:00:00"/>
    <n v="107006000000"/>
    <n v="71651000000"/>
    <n v="33122000000"/>
    <n v="0"/>
    <n v="0"/>
    <s v="Consumer Discretionary"/>
    <s v="Internet &amp; Direct Marketing Retail"/>
    <x v="3"/>
  </r>
  <r>
    <n v="123"/>
    <x v="28"/>
    <s v="Year 4"/>
    <d v="2016-12-31T00:00:00"/>
    <n v="135987000000"/>
    <n v="88265000000"/>
    <n v="43536000000"/>
    <n v="0"/>
    <n v="0"/>
    <s v="Consumer Discretionary"/>
    <s v="Internet &amp; Direct Marketing Retail"/>
    <x v="4"/>
  </r>
  <r>
    <n v="124"/>
    <x v="29"/>
    <s v="Year 1"/>
    <d v="2013-12-31T00:00:00"/>
    <n v="17517600000"/>
    <n v="14757700000"/>
    <n v="1924300000"/>
    <n v="0"/>
    <n v="95300000"/>
    <s v="Consumer Discretionary"/>
    <s v="Specialty Stores"/>
    <x v="1"/>
  </r>
  <r>
    <n v="125"/>
    <x v="29"/>
    <s v="Year 2"/>
    <d v="2014-12-31T00:00:00"/>
    <n v="19108800000"/>
    <n v="16120100000"/>
    <n v="2061000000"/>
    <n v="0"/>
    <n v="106900000"/>
    <s v="Consumer Discretionary"/>
    <s v="Specialty Stores"/>
    <x v="2"/>
  </r>
  <r>
    <n v="126"/>
    <x v="29"/>
    <s v="Year 3"/>
    <d v="2015-12-31T00:00:00"/>
    <n v="20862000000"/>
    <n v="17600500000"/>
    <n v="2245600000"/>
    <n v="0"/>
    <n v="127400000"/>
    <s v="Consumer Discretionary"/>
    <s v="Specialty Stores"/>
    <x v="3"/>
  </r>
  <r>
    <n v="127"/>
    <x v="29"/>
    <s v="Year 4"/>
    <d v="2016-12-31T00:00:00"/>
    <n v="21609000000"/>
    <n v="18295800000"/>
    <n v="2280300000"/>
    <n v="0"/>
    <n v="143400000"/>
    <s v="Consumer Discretionary"/>
    <s v="Specialty Stores"/>
    <x v="4"/>
  </r>
  <r>
    <n v="128"/>
    <x v="30"/>
    <s v="Year 1"/>
    <d v="2012-12-31T00:00:00"/>
    <n v="61497200000"/>
    <n v="48213600000"/>
    <n v="8680500000"/>
    <n v="0"/>
    <n v="233000000"/>
    <s v="Health Care"/>
    <s v="Managed Health Care"/>
    <x v="0"/>
  </r>
  <r>
    <n v="129"/>
    <x v="30"/>
    <s v="Year 2"/>
    <d v="2013-12-31T00:00:00"/>
    <n v="71023500000"/>
    <n v="56237100000"/>
    <n v="9952900000"/>
    <n v="0"/>
    <n v="245300000"/>
    <s v="Health Care"/>
    <s v="Managed Health Care"/>
    <x v="1"/>
  </r>
  <r>
    <n v="130"/>
    <x v="30"/>
    <s v="Year 3"/>
    <d v="2014-12-31T00:00:00"/>
    <n v="73874100000"/>
    <n v="56854900000"/>
    <n v="11748400000"/>
    <n v="0"/>
    <n v="220900000"/>
    <s v="Health Care"/>
    <s v="Managed Health Care"/>
    <x v="2"/>
  </r>
  <r>
    <n v="131"/>
    <x v="30"/>
    <s v="Year 4"/>
    <d v="2015-12-31T00:00:00"/>
    <n v="79156500000"/>
    <n v="61116900000"/>
    <n v="12534800000"/>
    <n v="0"/>
    <n v="230100000"/>
    <s v="Health Care"/>
    <s v="Managed Health Care"/>
    <x v="3"/>
  </r>
  <r>
    <n v="136"/>
    <x v="31"/>
    <s v="Year 1"/>
    <d v="2012-12-31T00:00:00"/>
    <n v="16428000000"/>
    <n v="3079000000"/>
    <n v="1333000000"/>
    <n v="0"/>
    <n v="6881000000"/>
    <s v="Energy"/>
    <s v="Oil &amp; Gas Exploration &amp; Production"/>
    <x v="0"/>
  </r>
  <r>
    <n v="137"/>
    <x v="31"/>
    <s v="Year 2"/>
    <d v="2013-12-31T00:00:00"/>
    <n v="14771000000"/>
    <n v="2938000000"/>
    <n v="1286000000"/>
    <n v="0"/>
    <n v="5866000000"/>
    <s v="Energy"/>
    <s v="Oil &amp; Gas Exploration &amp; Production"/>
    <x v="1"/>
  </r>
  <r>
    <n v="138"/>
    <x v="31"/>
    <s v="Year 3"/>
    <d v="2014-12-31T00:00:00"/>
    <n v="12691000000"/>
    <n v="2511000000"/>
    <n v="1095000000"/>
    <n v="0"/>
    <n v="9720000000"/>
    <s v="Energy"/>
    <s v="Oil &amp; Gas Exploration &amp; Production"/>
    <x v="2"/>
  </r>
  <r>
    <n v="139"/>
    <x v="31"/>
    <s v="Year 4"/>
    <d v="2015-12-31T00:00:00"/>
    <n v="6383000000"/>
    <n v="2065000000"/>
    <n v="791000000"/>
    <n v="0"/>
    <n v="29372000000"/>
    <s v="Energy"/>
    <s v="Oil &amp; Gas Exploration &amp; Production"/>
    <x v="3"/>
  </r>
  <r>
    <n v="140"/>
    <x v="32"/>
    <s v="Year 1"/>
    <d v="2013-12-31T00:00:00"/>
    <n v="14581000000"/>
    <n v="2942000000"/>
    <n v="2256000000"/>
    <n v="0"/>
    <n v="3927000000"/>
    <s v="Energy"/>
    <s v="Oil &amp; Gas Exploration &amp; Production"/>
    <x v="1"/>
  </r>
  <r>
    <n v="141"/>
    <x v="32"/>
    <s v="Year 2"/>
    <d v="2014-12-31T00:00:00"/>
    <n v="18470000000"/>
    <n v="3317000000"/>
    <n v="2725000000"/>
    <n v="0"/>
    <n v="4550000000"/>
    <s v="Energy"/>
    <s v="Oil &amp; Gas Exploration &amp; Production"/>
    <x v="2"/>
  </r>
  <r>
    <n v="142"/>
    <x v="32"/>
    <s v="Year 3"/>
    <d v="2015-12-31T00:00:00"/>
    <n v="8698000000"/>
    <n v="3185000000"/>
    <n v="2000000000"/>
    <n v="0"/>
    <n v="4603000000"/>
    <s v="Energy"/>
    <s v="Oil &amp; Gas Exploration &amp; Production"/>
    <x v="3"/>
  </r>
  <r>
    <n v="143"/>
    <x v="32"/>
    <s v="Year 4"/>
    <d v="2016-12-31T00:00:00"/>
    <n v="7869000000"/>
    <n v="2900000000"/>
    <n v="2094000000"/>
    <n v="0"/>
    <n v="4301000000"/>
    <s v="Energy"/>
    <s v="Oil &amp; Gas Exploration &amp; Production"/>
    <x v="4"/>
  </r>
  <r>
    <n v="144"/>
    <x v="33"/>
    <s v="Year 1"/>
    <d v="2013-09-30T00:00:00"/>
    <n v="10180400000"/>
    <n v="7472100000"/>
    <n v="1018600000"/>
    <n v="133700000"/>
    <n v="0"/>
    <s v="Materials"/>
    <s v="Industrial Gases"/>
    <x v="1"/>
  </r>
  <r>
    <n v="145"/>
    <x v="33"/>
    <s v="Year 2"/>
    <d v="2014-09-30T00:00:00"/>
    <n v="10439000000"/>
    <n v="7629900000"/>
    <n v="1007400000"/>
    <n v="139800000"/>
    <n v="0"/>
    <s v="Materials"/>
    <s v="Industrial Gases"/>
    <x v="2"/>
  </r>
  <r>
    <n v="146"/>
    <x v="33"/>
    <s v="Year 3"/>
    <d v="2015-09-30T00:00:00"/>
    <n v="9894900000"/>
    <n v="6939000000"/>
    <n v="895300000"/>
    <n v="137100000"/>
    <n v="0"/>
    <s v="Materials"/>
    <s v="Industrial Gases"/>
    <x v="3"/>
  </r>
  <r>
    <n v="147"/>
    <x v="33"/>
    <s v="Year 4"/>
    <d v="2016-09-30T00:00:00"/>
    <n v="9524400000"/>
    <n v="6402700000"/>
    <n v="797600000"/>
    <n v="132000000"/>
    <n v="0"/>
    <s v="Materials"/>
    <s v="Industrial Gases"/>
    <x v="4"/>
  </r>
  <r>
    <n v="148"/>
    <x v="34"/>
    <s v="Year 1"/>
    <d v="2012-12-31T00:00:00"/>
    <n v="4292100000"/>
    <n v="2948900000"/>
    <n v="512900000"/>
    <n v="0"/>
    <n v="0"/>
    <s v="Information Technology"/>
    <s v="Electronic Components"/>
    <x v="0"/>
  </r>
  <r>
    <n v="149"/>
    <x v="34"/>
    <s v="Year 2"/>
    <d v="2013-12-31T00:00:00"/>
    <n v="4614700000"/>
    <n v="3163900000"/>
    <n v="548000000"/>
    <n v="0"/>
    <n v="0"/>
    <s v="Information Technology"/>
    <s v="Electronic Components"/>
    <x v="1"/>
  </r>
  <r>
    <n v="150"/>
    <x v="34"/>
    <s v="Year 3"/>
    <d v="2014-12-31T00:00:00"/>
    <n v="5345500000"/>
    <n v="3651700000"/>
    <n v="645100000"/>
    <n v="0"/>
    <n v="0"/>
    <s v="Information Technology"/>
    <s v="Electronic Components"/>
    <x v="2"/>
  </r>
  <r>
    <n v="151"/>
    <x v="34"/>
    <s v="Year 4"/>
    <d v="2015-12-31T00:00:00"/>
    <n v="5568700000"/>
    <n v="3789200000"/>
    <n v="669100000"/>
    <n v="0"/>
    <n v="0"/>
    <s v="Information Technology"/>
    <s v="Electronic Components"/>
    <x v="3"/>
  </r>
  <r>
    <n v="152"/>
    <x v="35"/>
    <s v="Year 1"/>
    <d v="2012-12-31T00:00:00"/>
    <n v="23700000000"/>
    <n v="20401000000"/>
    <n v="997000000"/>
    <n v="197000000"/>
    <n v="1460000000"/>
    <s v="Industrials"/>
    <s v="Aerospace &amp; Defense"/>
    <x v="0"/>
  </r>
  <r>
    <n v="153"/>
    <x v="35"/>
    <s v="Year 2"/>
    <d v="2013-12-31T00:00:00"/>
    <n v="23032000000"/>
    <n v="19286000000"/>
    <n v="1008000000"/>
    <n v="192000000"/>
    <n v="1421000000"/>
    <s v="Industrials"/>
    <s v="Aerospace &amp; Defense"/>
    <x v="1"/>
  </r>
  <r>
    <n v="154"/>
    <x v="35"/>
    <s v="Year 3"/>
    <d v="2014-12-31T00:00:00"/>
    <n v="23906000000"/>
    <n v="19137000000"/>
    <n v="995000000"/>
    <n v="218000000"/>
    <n v="1371000000"/>
    <s v="Industrials"/>
    <s v="Aerospace &amp; Defense"/>
    <x v="2"/>
  </r>
  <r>
    <n v="155"/>
    <x v="35"/>
    <s v="Year 4"/>
    <d v="2015-12-31T00:00:00"/>
    <n v="22534000000"/>
    <n v="18069000000"/>
    <n v="979000000"/>
    <n v="238000000"/>
    <n v="1280000000"/>
    <s v="Industrials"/>
    <s v="Aerospace &amp; Defense"/>
    <x v="3"/>
  </r>
  <r>
    <n v="156"/>
    <x v="36"/>
    <s v="Year 1"/>
    <d v="2012-12-31T00:00:00"/>
    <n v="4856000000"/>
    <n v="1662000000"/>
    <n v="1139000000"/>
    <n v="604000000"/>
    <n v="0"/>
    <s v="Information Technology"/>
    <s v="Home Entertainment Software"/>
    <x v="0"/>
  </r>
  <r>
    <n v="157"/>
    <x v="36"/>
    <s v="Year 2"/>
    <d v="2013-12-31T00:00:00"/>
    <n v="4583000000"/>
    <n v="1531000000"/>
    <n v="1096000000"/>
    <n v="584000000"/>
    <n v="0"/>
    <s v="Information Technology"/>
    <s v="Home Entertainment Software"/>
    <x v="1"/>
  </r>
  <r>
    <n v="158"/>
    <x v="36"/>
    <s v="Year 3"/>
    <d v="2014-12-31T00:00:00"/>
    <n v="4408000000"/>
    <n v="1525000000"/>
    <n v="1129000000"/>
    <n v="571000000"/>
    <n v="0"/>
    <s v="Information Technology"/>
    <s v="Home Entertainment Software"/>
    <x v="2"/>
  </r>
  <r>
    <n v="159"/>
    <x v="36"/>
    <s v="Year 4"/>
    <d v="2015-12-31T00:00:00"/>
    <n v="4664000000"/>
    <n v="1585000000"/>
    <n v="1114000000"/>
    <n v="646000000"/>
    <n v="0"/>
    <s v="Information Technology"/>
    <s v="Home Entertainment Software"/>
    <x v="3"/>
  </r>
  <r>
    <n v="164"/>
    <x v="37"/>
    <s v="Year 1"/>
    <d v="2015-11-01T00:00:00"/>
    <n v="6824000000"/>
    <n v="3271000000"/>
    <n v="486000000"/>
    <n v="1049000000"/>
    <n v="249000000"/>
    <s v="Information Technology"/>
    <s v="Semiconductors"/>
    <x v="3"/>
  </r>
  <r>
    <n v="165"/>
    <x v="37"/>
    <s v="Year 2"/>
    <d v="2016-10-30T00:00:00"/>
    <n v="13240000000"/>
    <n v="7300000000"/>
    <n v="806000000"/>
    <n v="2674000000"/>
    <n v="1873000000"/>
    <s v="Information Technology"/>
    <s v="Semiconductors"/>
    <x v="4"/>
  </r>
  <r>
    <n v="166"/>
    <x v="38"/>
    <s v="Year 1"/>
    <d v="2012-12-31T00:00:00"/>
    <n v="5863500000"/>
    <n v="4335300000"/>
    <n v="1148900000"/>
    <n v="0"/>
    <n v="0"/>
    <s v="Materials"/>
    <s v="Paper Packaging"/>
    <x v="0"/>
  </r>
  <r>
    <n v="167"/>
    <x v="38"/>
    <s v="Year 2"/>
    <d v="2013-12-28T00:00:00"/>
    <n v="6140000000"/>
    <n v="4502300000"/>
    <n v="1174200000"/>
    <n v="0"/>
    <n v="0"/>
    <s v="Materials"/>
    <s v="Paper Packaging"/>
    <x v="1"/>
  </r>
  <r>
    <n v="168"/>
    <x v="38"/>
    <s v="Year 3"/>
    <d v="2015-01-03T00:00:00"/>
    <n v="6330300000"/>
    <n v="4679100000"/>
    <n v="1158900000"/>
    <n v="0"/>
    <n v="0"/>
    <s v="Materials"/>
    <s v="Paper Packaging"/>
    <x v="3"/>
  </r>
  <r>
    <n v="169"/>
    <x v="38"/>
    <s v="Year 4"/>
    <d v="2016-01-02T00:00:00"/>
    <n v="5966900000"/>
    <n v="4321100000"/>
    <n v="1108100000"/>
    <n v="0"/>
    <n v="0"/>
    <s v="Materials"/>
    <s v="Paper Packaging"/>
    <x v="4"/>
  </r>
  <r>
    <n v="170"/>
    <x v="39"/>
    <s v="Year 1"/>
    <d v="2012-12-31T00:00:00"/>
    <n v="2853926000"/>
    <n v="1329500000"/>
    <n v="220758000"/>
    <n v="0"/>
    <n v="380402000"/>
    <s v="Utilities"/>
    <s v="Water Utilities"/>
    <x v="0"/>
  </r>
  <r>
    <n v="171"/>
    <x v="39"/>
    <s v="Year 2"/>
    <d v="2013-12-31T00:00:00"/>
    <n v="2879000000"/>
    <n v="1289000000"/>
    <n v="234000000"/>
    <n v="0"/>
    <n v="407000000"/>
    <s v="Utilities"/>
    <s v="Water Utilities"/>
    <x v="1"/>
  </r>
  <r>
    <n v="172"/>
    <x v="39"/>
    <s v="Year 3"/>
    <d v="2014-12-31T00:00:00"/>
    <n v="3011000000"/>
    <n v="1350000000"/>
    <n v="236000000"/>
    <n v="0"/>
    <n v="424000000"/>
    <s v="Utilities"/>
    <s v="Water Utilities"/>
    <x v="2"/>
  </r>
  <r>
    <n v="173"/>
    <x v="39"/>
    <s v="Year 4"/>
    <d v="2015-12-31T00:00:00"/>
    <n v="3159000000"/>
    <n v="1404000000"/>
    <n v="243000000"/>
    <n v="0"/>
    <n v="440000000"/>
    <s v="Utilities"/>
    <s v="Water Utilities"/>
    <x v="3"/>
  </r>
  <r>
    <n v="174"/>
    <x v="40"/>
    <s v="Year 1"/>
    <d v="2012-12-31T00:00:00"/>
    <n v="33781000000"/>
    <n v="480000000"/>
    <n v="23392000000"/>
    <n v="0"/>
    <n v="1712000000"/>
    <s v="Financials"/>
    <s v="Consumer Finance"/>
    <x v="0"/>
  </r>
  <r>
    <n v="175"/>
    <x v="40"/>
    <s v="Year 2"/>
    <d v="2013-12-31T00:00:00"/>
    <n v="34828000000"/>
    <n v="442000000"/>
    <n v="23150000000"/>
    <n v="0"/>
    <n v="1832000000"/>
    <s v="Financials"/>
    <s v="Consumer Finance"/>
    <x v="1"/>
  </r>
  <r>
    <n v="176"/>
    <x v="40"/>
    <s v="Year 3"/>
    <d v="2014-12-31T00:00:00"/>
    <n v="35895000000"/>
    <n v="373000000"/>
    <n v="23153000000"/>
    <n v="0"/>
    <n v="2044000000"/>
    <s v="Financials"/>
    <s v="Consumer Finance"/>
    <x v="2"/>
  </r>
  <r>
    <n v="177"/>
    <x v="40"/>
    <s v="Year 4"/>
    <d v="2015-12-31T00:00:00"/>
    <n v="34441000000"/>
    <n v="475000000"/>
    <n v="22892000000"/>
    <n v="0"/>
    <n v="1988000000"/>
    <s v="Financials"/>
    <s v="Consumer Finance"/>
    <x v="3"/>
  </r>
  <r>
    <n v="178"/>
    <x v="41"/>
    <s v="Year 1"/>
    <d v="2013-08-31T00:00:00"/>
    <n v="2089100000"/>
    <n v="1251500000"/>
    <n v="607600000"/>
    <n v="0"/>
    <n v="0"/>
    <s v="Industrials"/>
    <s v="Electrical Components &amp; Equipment"/>
    <x v="1"/>
  </r>
  <r>
    <n v="179"/>
    <x v="41"/>
    <s v="Year 2"/>
    <d v="2014-08-31T00:00:00"/>
    <n v="2393500000"/>
    <n v="1414300000"/>
    <n v="680300000"/>
    <n v="0"/>
    <n v="0"/>
    <s v="Industrials"/>
    <s v="Electrical Components &amp; Equipment"/>
    <x v="2"/>
  </r>
  <r>
    <n v="180"/>
    <x v="41"/>
    <s v="Year 3"/>
    <d v="2015-08-31T00:00:00"/>
    <n v="2706700000"/>
    <n v="1561100000"/>
    <n v="756900000"/>
    <n v="0"/>
    <n v="0"/>
    <s v="Industrials"/>
    <s v="Electrical Components &amp; Equipment"/>
    <x v="3"/>
  </r>
  <r>
    <n v="181"/>
    <x v="41"/>
    <s v="Year 4"/>
    <d v="2016-08-31T00:00:00"/>
    <n v="3291300000"/>
    <n v="1855100000"/>
    <n v="946000000"/>
    <n v="0"/>
    <n v="0"/>
    <s v="Industrials"/>
    <s v="Electrical Components &amp; Equipment"/>
    <x v="4"/>
  </r>
  <r>
    <n v="182"/>
    <x v="42"/>
    <s v="Year 1"/>
    <d v="2013-08-31T00:00:00"/>
    <n v="9147530000"/>
    <n v="4406595000"/>
    <n v="2967837000"/>
    <n v="0"/>
    <n v="0"/>
    <s v="Consumer Discretionary"/>
    <s v="Specialty Stores"/>
    <x v="1"/>
  </r>
  <r>
    <n v="183"/>
    <x v="42"/>
    <s v="Year 2"/>
    <d v="2014-08-30T00:00:00"/>
    <n v="9475313000"/>
    <n v="4540406000"/>
    <n v="3104684000"/>
    <n v="0"/>
    <n v="0"/>
    <s v="Consumer Discretionary"/>
    <s v="Specialty Stores"/>
    <x v="2"/>
  </r>
  <r>
    <n v="184"/>
    <x v="42"/>
    <s v="Year 3"/>
    <d v="2015-08-29T00:00:00"/>
    <n v="10187340000"/>
    <n v="4860309000"/>
    <n v="3373980000"/>
    <n v="0"/>
    <n v="0"/>
    <s v="Consumer Discretionary"/>
    <s v="Specialty Stores"/>
    <x v="3"/>
  </r>
  <r>
    <n v="185"/>
    <x v="42"/>
    <s v="Year 4"/>
    <d v="2016-08-27T00:00:00"/>
    <n v="10635676000"/>
    <n v="5026940000"/>
    <n v="3548341000"/>
    <n v="0"/>
    <n v="0"/>
    <s v="Consumer Discretionary"/>
    <s v="Specialty Stores"/>
    <x v="4"/>
  </r>
  <r>
    <n v="186"/>
    <x v="43"/>
    <s v="Year 1"/>
    <d v="2013-12-31T00:00:00"/>
    <n v="86623000000"/>
    <n v="73268000000"/>
    <n v="3742000000"/>
    <n v="3071000000"/>
    <n v="0"/>
    <s v="Industrials"/>
    <s v="Aerospace &amp; Defense"/>
    <x v="1"/>
  </r>
  <r>
    <n v="187"/>
    <x v="43"/>
    <s v="Year 2"/>
    <d v="2014-12-31T00:00:00"/>
    <n v="90762000000"/>
    <n v="76752000000"/>
    <n v="3480000000"/>
    <n v="3047000000"/>
    <n v="0"/>
    <s v="Industrials"/>
    <s v="Aerospace &amp; Defense"/>
    <x v="2"/>
  </r>
  <r>
    <n v="188"/>
    <x v="43"/>
    <s v="Year 3"/>
    <d v="2015-12-31T00:00:00"/>
    <n v="96114000000"/>
    <n v="82088000000"/>
    <n v="3251000000"/>
    <n v="3331000000"/>
    <n v="0"/>
    <s v="Industrials"/>
    <s v="Aerospace &amp; Defense"/>
    <x v="3"/>
  </r>
  <r>
    <n v="189"/>
    <x v="43"/>
    <s v="Year 4"/>
    <d v="2016-12-31T00:00:00"/>
    <n v="94571000000"/>
    <n v="80790000000"/>
    <n v="3313000000"/>
    <n v="4627000000"/>
    <n v="0"/>
    <s v="Industrials"/>
    <s v="Aerospace &amp; Defense"/>
    <x v="4"/>
  </r>
  <r>
    <n v="190"/>
    <x v="44"/>
    <s v="Year 1"/>
    <d v="2012-12-31T00:00:00"/>
    <n v="100078000000"/>
    <n v="3753000000"/>
    <n v="70829000000"/>
    <n v="0"/>
    <n v="9433000000"/>
    <s v="Financials"/>
    <s v="Banks"/>
    <x v="0"/>
  </r>
  <r>
    <n v="191"/>
    <x v="44"/>
    <s v="Year 2"/>
    <d v="2013-12-31T00:00:00"/>
    <n v="101697000000"/>
    <n v="3034000000"/>
    <n v="68128000000"/>
    <n v="0"/>
    <n v="4642000000"/>
    <s v="Financials"/>
    <s v="Banks"/>
    <x v="1"/>
  </r>
  <r>
    <n v="192"/>
    <x v="44"/>
    <s v="Year 3"/>
    <d v="2014-12-31T00:00:00"/>
    <n v="95181000000"/>
    <n v="2656000000"/>
    <n v="74181000000"/>
    <n v="0"/>
    <n v="3211000000"/>
    <s v="Financials"/>
    <s v="Banks"/>
    <x v="2"/>
  </r>
  <r>
    <n v="193"/>
    <x v="44"/>
    <s v="Year 4"/>
    <d v="2015-12-31T00:00:00"/>
    <n v="93056000000"/>
    <n v="2204000000"/>
    <n v="56358000000"/>
    <n v="0"/>
    <n v="3995000000"/>
    <s v="Financials"/>
    <s v="Banks"/>
    <x v="3"/>
  </r>
  <r>
    <n v="194"/>
    <x v="45"/>
    <s v="Year 1"/>
    <d v="2012-12-31T00:00:00"/>
    <n v="13936000000"/>
    <n v="6802000000"/>
    <n v="3283000000"/>
    <n v="1081000000"/>
    <n v="0"/>
    <s v="Health Care"/>
    <s v="Health Care Equipment"/>
    <x v="0"/>
  </r>
  <r>
    <n v="195"/>
    <x v="45"/>
    <s v="Year 2"/>
    <d v="2013-12-31T00:00:00"/>
    <n v="9413000000"/>
    <n v="5251000000"/>
    <n v="3084000000"/>
    <n v="582000000"/>
    <n v="0"/>
    <s v="Health Care"/>
    <s v="Health Care Equipment"/>
    <x v="1"/>
  </r>
  <r>
    <n v="196"/>
    <x v="45"/>
    <s v="Year 3"/>
    <d v="2014-12-31T00:00:00"/>
    <n v="10719000000"/>
    <n v="6138000000"/>
    <n v="3315000000"/>
    <n v="610000000"/>
    <n v="0"/>
    <s v="Health Care"/>
    <s v="Health Care Equipment"/>
    <x v="2"/>
  </r>
  <r>
    <n v="197"/>
    <x v="45"/>
    <s v="Year 4"/>
    <d v="2015-12-31T00:00:00"/>
    <n v="9968000000"/>
    <n v="5822000000"/>
    <n v="3094000000"/>
    <n v="603000000"/>
    <n v="0"/>
    <s v="Health Care"/>
    <s v="Health Care Equipment"/>
    <x v="3"/>
  </r>
  <r>
    <n v="198"/>
    <x v="46"/>
    <s v="Year 1"/>
    <d v="2013-03-02T00:00:00"/>
    <n v="10914585000"/>
    <n v="6525830000"/>
    <n v="2750537000"/>
    <n v="0"/>
    <n v="0"/>
    <s v="Consumer Discretionary"/>
    <s v="Specialty Stores"/>
    <x v="1"/>
  </r>
  <r>
    <n v="199"/>
    <x v="46"/>
    <s v="Year 2"/>
    <d v="2014-03-01T00:00:00"/>
    <n v="11503963000"/>
    <n v="6938381000"/>
    <n v="2950995000"/>
    <n v="0"/>
    <n v="0"/>
    <s v="Consumer Discretionary"/>
    <s v="Specialty Stores"/>
    <x v="2"/>
  </r>
  <r>
    <n v="200"/>
    <x v="46"/>
    <s v="Year 3"/>
    <d v="2015-02-28T00:00:00"/>
    <n v="11881176000"/>
    <n v="7261397000"/>
    <n v="3065486000"/>
    <n v="0"/>
    <n v="0"/>
    <s v="Consumer Discretionary"/>
    <s v="Specialty Stores"/>
    <x v="3"/>
  </r>
  <r>
    <n v="201"/>
    <x v="46"/>
    <s v="Year 4"/>
    <d v="2016-02-27T00:00:00"/>
    <n v="12103887000"/>
    <n v="7483577000"/>
    <n v="3205407000"/>
    <n v="0"/>
    <n v="0"/>
    <s v="Consumer Discretionary"/>
    <s v="Specialty Stores"/>
    <x v="4"/>
  </r>
  <r>
    <n v="202"/>
    <x v="47"/>
    <s v="Year 1"/>
    <d v="2012-12-31T00:00:00"/>
    <n v="10737000000"/>
    <n v="429000000"/>
    <n v="5650000000"/>
    <n v="0"/>
    <n v="1167000000"/>
    <s v="Financials"/>
    <s v="Banks"/>
    <x v="0"/>
  </r>
  <r>
    <n v="203"/>
    <x v="47"/>
    <s v="Year 2"/>
    <d v="2013-12-31T00:00:00"/>
    <n v="10543000000"/>
    <n v="301000000"/>
    <n v="5625000000"/>
    <n v="0"/>
    <n v="698000000"/>
    <s v="Financials"/>
    <s v="Banks"/>
    <x v="1"/>
  </r>
  <r>
    <n v="204"/>
    <x v="47"/>
    <s v="Year 3"/>
    <d v="2014-12-31T00:00:00"/>
    <n v="9998000000"/>
    <n v="239000000"/>
    <n v="5715000000"/>
    <n v="0"/>
    <n v="342000000"/>
    <s v="Financials"/>
    <s v="Banks"/>
    <x v="2"/>
  </r>
  <r>
    <n v="205"/>
    <x v="47"/>
    <s v="Year 4"/>
    <d v="2015-12-31T00:00:00"/>
    <n v="10346000000"/>
    <n v="233000000"/>
    <n v="5996000000"/>
    <n v="0"/>
    <n v="533000000"/>
    <s v="Financials"/>
    <s v="Banks"/>
    <x v="3"/>
  </r>
  <r>
    <n v="206"/>
    <x v="48"/>
    <s v="Year 1"/>
    <d v="2012-03-03T00:00:00"/>
    <n v="45457000000"/>
    <n v="34473000000"/>
    <n v="8755000000"/>
    <n v="0"/>
    <n v="0"/>
    <s v="Consumer Discretionary"/>
    <s v="Computer &amp; Electronics Retail"/>
    <x v="0"/>
  </r>
  <r>
    <n v="207"/>
    <x v="48"/>
    <s v="Year 2"/>
    <d v="2014-02-01T00:00:00"/>
    <n v="40611000000"/>
    <n v="31212000000"/>
    <n v="8106000000"/>
    <n v="0"/>
    <n v="0"/>
    <s v="Consumer Discretionary"/>
    <s v="Computer &amp; Electronics Retail"/>
    <x v="2"/>
  </r>
  <r>
    <n v="208"/>
    <x v="48"/>
    <s v="Year 3"/>
    <d v="2015-01-31T00:00:00"/>
    <n v="40339000000"/>
    <n v="31292000000"/>
    <n v="7592000000"/>
    <n v="0"/>
    <n v="0"/>
    <s v="Consumer Discretionary"/>
    <s v="Computer &amp; Electronics Retail"/>
    <x v="3"/>
  </r>
  <r>
    <n v="209"/>
    <x v="48"/>
    <s v="Year 4"/>
    <d v="2016-01-30T00:00:00"/>
    <n v="39528000000"/>
    <n v="30337000000"/>
    <n v="7618000000"/>
    <n v="0"/>
    <n v="0"/>
    <s v="Consumer Discretionary"/>
    <s v="Computer &amp; Electronics Retail"/>
    <x v="4"/>
  </r>
  <r>
    <n v="210"/>
    <x v="49"/>
    <s v="Year 1"/>
    <d v="2013-12-31T00:00:00"/>
    <n v="3049500000"/>
    <n v="1194400000"/>
    <n v="920300000"/>
    <n v="295700000"/>
    <n v="0"/>
    <s v="Health Care"/>
    <s v="Health Care Equipment"/>
    <x v="1"/>
  </r>
  <r>
    <n v="211"/>
    <x v="49"/>
    <s v="Year 2"/>
    <d v="2014-12-31T00:00:00"/>
    <n v="3323600000"/>
    <n v="1258600000"/>
    <n v="981500000"/>
    <n v="302000000"/>
    <n v="0"/>
    <s v="Health Care"/>
    <s v="Health Care Equipment"/>
    <x v="2"/>
  </r>
  <r>
    <n v="212"/>
    <x v="49"/>
    <s v="Year 3"/>
    <d v="2015-12-31T00:00:00"/>
    <n v="3416000000"/>
    <n v="1301200000"/>
    <n v="1012100000"/>
    <n v="259200000"/>
    <n v="0"/>
    <s v="Health Care"/>
    <s v="Health Care Equipment"/>
    <x v="3"/>
  </r>
  <r>
    <n v="213"/>
    <x v="49"/>
    <s v="Year 4"/>
    <d v="2016-12-31T00:00:00"/>
    <n v="3714000000"/>
    <n v="1371700000"/>
    <n v="1101900000"/>
    <n v="292800000"/>
    <n v="0"/>
    <s v="Health Care"/>
    <s v="Health Care Equipment"/>
    <x v="4"/>
  </r>
  <r>
    <n v="214"/>
    <x v="50"/>
    <s v="Year 1"/>
    <d v="2013-09-30T00:00:00"/>
    <n v="8054000000"/>
    <n v="3883000000"/>
    <n v="2422000000"/>
    <n v="494000000"/>
    <n v="0"/>
    <s v="Health Care"/>
    <s v="Health Care Equipment"/>
    <x v="1"/>
  </r>
  <r>
    <n v="215"/>
    <x v="50"/>
    <s v="Year 2"/>
    <d v="2014-09-30T00:00:00"/>
    <n v="8446000000"/>
    <n v="4145000000"/>
    <n v="2145000000"/>
    <n v="550000000"/>
    <n v="0"/>
    <s v="Health Care"/>
    <s v="Health Care Equipment"/>
    <x v="2"/>
  </r>
  <r>
    <n v="216"/>
    <x v="50"/>
    <s v="Year 3"/>
    <d v="2015-09-30T00:00:00"/>
    <n v="10282000000"/>
    <n v="5587000000"/>
    <n v="2563000000"/>
    <n v="632000000"/>
    <n v="0"/>
    <s v="Health Care"/>
    <s v="Health Care Equipment"/>
    <x v="3"/>
  </r>
  <r>
    <n v="217"/>
    <x v="50"/>
    <s v="Year 4"/>
    <d v="2016-09-30T00:00:00"/>
    <n v="12483000000"/>
    <n v="6492000000"/>
    <n v="3005000000"/>
    <n v="828000000"/>
    <n v="0"/>
    <s v="Health Care"/>
    <s v="Health Care Equipment"/>
    <x v="4"/>
  </r>
  <r>
    <n v="218"/>
    <x v="51"/>
    <s v="Year 1"/>
    <d v="2013-12-31T00:00:00"/>
    <n v="22364000000"/>
    <n v="18553000000"/>
    <n v="1306000000"/>
    <n v="556000000"/>
    <n v="0"/>
    <s v="Energy"/>
    <s v="Oil &amp; Gas Equipment &amp; Services"/>
    <x v="1"/>
  </r>
  <r>
    <n v="219"/>
    <x v="51"/>
    <s v="Year 2"/>
    <d v="2014-12-31T00:00:00"/>
    <n v="24551000000"/>
    <n v="19746000000"/>
    <n v="1333000000"/>
    <n v="613000000"/>
    <n v="0"/>
    <s v="Energy"/>
    <s v="Oil &amp; Gas Equipment &amp; Services"/>
    <x v="2"/>
  </r>
  <r>
    <n v="220"/>
    <x v="51"/>
    <s v="Year 3"/>
    <d v="2015-12-31T00:00:00"/>
    <n v="15742000000"/>
    <n v="14415000000"/>
    <n v="969000000"/>
    <n v="466000000"/>
    <n v="0"/>
    <s v="Energy"/>
    <s v="Oil &amp; Gas Equipment &amp; Services"/>
    <x v="3"/>
  </r>
  <r>
    <n v="221"/>
    <x v="51"/>
    <s v="Year 4"/>
    <d v="2016-12-31T00:00:00"/>
    <n v="9841000000"/>
    <n v="9973000000"/>
    <n v="815000000"/>
    <n v="384000000"/>
    <n v="0"/>
    <s v="Energy"/>
    <s v="Oil &amp; Gas Equipment &amp; Services"/>
    <x v="4"/>
  </r>
  <r>
    <n v="222"/>
    <x v="52"/>
    <s v="Year 1"/>
    <d v="2013-12-31T00:00:00"/>
    <n v="6932200000"/>
    <n v="857700000"/>
    <n v="1797000000"/>
    <n v="1444100000"/>
    <n v="342900000"/>
    <s v="Health Care"/>
    <s v="Biotechnology"/>
    <x v="1"/>
  </r>
  <r>
    <n v="223"/>
    <x v="52"/>
    <s v="Year 2"/>
    <d v="2014-12-31T00:00:00"/>
    <n v="9703300000"/>
    <n v="1171000000"/>
    <n v="2193400000"/>
    <n v="1893400000"/>
    <n v="489800000"/>
    <s v="Health Care"/>
    <s v="Biotechnology"/>
    <x v="2"/>
  </r>
  <r>
    <n v="224"/>
    <x v="52"/>
    <s v="Year 3"/>
    <d v="2015-12-31T00:00:00"/>
    <n v="10763800000"/>
    <n v="1240400000"/>
    <n v="2143600000"/>
    <n v="2012800000"/>
    <n v="382600000"/>
    <s v="Health Care"/>
    <s v="Biotechnology"/>
    <x v="3"/>
  </r>
  <r>
    <n v="225"/>
    <x v="52"/>
    <s v="Year 4"/>
    <d v="2016-12-31T00:00:00"/>
    <n v="11448800000"/>
    <n v="1478700000"/>
    <n v="1972900000"/>
    <n v="1973300000"/>
    <n v="385600000"/>
    <s v="Health Care"/>
    <s v="Biotechnology"/>
    <x v="4"/>
  </r>
  <r>
    <n v="230"/>
    <x v="53"/>
    <s v="Year 1"/>
    <d v="2012-12-31T00:00:00"/>
    <n v="8735700000"/>
    <n v="7174000000"/>
    <n v="488300000"/>
    <n v="0"/>
    <n v="282900000"/>
    <s v="Materials"/>
    <s v="Metal &amp; Glass Containers"/>
    <x v="0"/>
  </r>
  <r>
    <n v="231"/>
    <x v="53"/>
    <s v="Year 2"/>
    <d v="2013-12-31T00:00:00"/>
    <n v="8468100000"/>
    <n v="6875400000"/>
    <n v="497400000"/>
    <n v="0"/>
    <n v="299900000"/>
    <s v="Materials"/>
    <s v="Metal &amp; Glass Containers"/>
    <x v="1"/>
  </r>
  <r>
    <n v="232"/>
    <x v="53"/>
    <s v="Year 3"/>
    <d v="2014-12-31T00:00:00"/>
    <n v="8570000000"/>
    <n v="6903500000"/>
    <n v="547000000"/>
    <n v="0"/>
    <n v="280900000"/>
    <s v="Materials"/>
    <s v="Metal &amp; Glass Containers"/>
    <x v="2"/>
  </r>
  <r>
    <n v="233"/>
    <x v="53"/>
    <s v="Year 4"/>
    <d v="2015-12-31T00:00:00"/>
    <n v="7997000000"/>
    <n v="6460300000"/>
    <n v="646000000"/>
    <n v="0"/>
    <n v="285500000"/>
    <s v="Materials"/>
    <s v="Metal &amp; Glass Containers"/>
    <x v="3"/>
  </r>
  <r>
    <n v="234"/>
    <x v="54"/>
    <s v="Year 1"/>
    <d v="2012-12-31T00:00:00"/>
    <n v="17621000000"/>
    <n v="4610000000"/>
    <n v="5017000000"/>
    <n v="3904000000"/>
    <n v="0"/>
    <s v="Health Care"/>
    <s v="Health Care Distributors"/>
    <x v="0"/>
  </r>
  <r>
    <n v="235"/>
    <x v="54"/>
    <s v="Year 2"/>
    <d v="2013-12-31T00:00:00"/>
    <n v="16385000000"/>
    <n v="4619000000"/>
    <n v="4939000000"/>
    <n v="3731000000"/>
    <n v="0"/>
    <s v="Health Care"/>
    <s v="Health Care Distributors"/>
    <x v="1"/>
  </r>
  <r>
    <n v="236"/>
    <x v="54"/>
    <s v="Year 3"/>
    <d v="2014-12-31T00:00:00"/>
    <n v="15879000000"/>
    <n v="3932000000"/>
    <n v="4822000000"/>
    <n v="4534000000"/>
    <n v="0"/>
    <s v="Health Care"/>
    <s v="Health Care Distributors"/>
    <x v="2"/>
  </r>
  <r>
    <n v="237"/>
    <x v="54"/>
    <s v="Year 4"/>
    <d v="2015-12-31T00:00:00"/>
    <n v="16560000000"/>
    <n v="3909000000"/>
    <n v="4841000000"/>
    <n v="5920000000"/>
    <n v="0"/>
    <s v="Health Care"/>
    <s v="Health Care Distributors"/>
    <x v="3"/>
  </r>
  <r>
    <n v="238"/>
    <x v="55"/>
    <s v="Year 1"/>
    <d v="2012-12-31T00:00:00"/>
    <n v="7249000000"/>
    <n v="2349000000"/>
    <n v="2529000000"/>
    <n v="886000000"/>
    <n v="395000000"/>
    <s v="Health Care"/>
    <s v="Health Care Equipment"/>
    <x v="0"/>
  </r>
  <r>
    <n v="239"/>
    <x v="55"/>
    <s v="Year 2"/>
    <d v="2013-12-31T00:00:00"/>
    <n v="7143000000"/>
    <n v="2174000000"/>
    <n v="2678000000"/>
    <n v="861000000"/>
    <n v="410000000"/>
    <s v="Health Care"/>
    <s v="Health Care Equipment"/>
    <x v="1"/>
  </r>
  <r>
    <n v="240"/>
    <x v="55"/>
    <s v="Year 3"/>
    <d v="2014-12-31T00:00:00"/>
    <n v="7380000000"/>
    <n v="2210000000"/>
    <n v="2817000000"/>
    <n v="817000000"/>
    <n v="438000000"/>
    <s v="Health Care"/>
    <s v="Health Care Equipment"/>
    <x v="2"/>
  </r>
  <r>
    <n v="241"/>
    <x v="55"/>
    <s v="Year 4"/>
    <d v="2015-12-31T00:00:00"/>
    <n v="7477000000"/>
    <n v="2173000000"/>
    <n v="2996000000"/>
    <n v="876000000"/>
    <n v="495000000"/>
    <s v="Health Care"/>
    <s v="Health Care Equipment"/>
    <x v="3"/>
  </r>
  <r>
    <n v="242"/>
    <x v="56"/>
    <s v="Year 1"/>
    <d v="2013-12-31T00:00:00"/>
    <n v="7436600000"/>
    <n v="5879100000"/>
    <n v="702300000"/>
    <n v="0"/>
    <n v="0"/>
    <s v="Consumer Discretionary"/>
    <s v="Auto Parts &amp; Equipment"/>
    <x v="1"/>
  </r>
  <r>
    <n v="243"/>
    <x v="56"/>
    <s v="Year 2"/>
    <d v="2014-12-31T00:00:00"/>
    <n v="8305100000"/>
    <n v="6548700000"/>
    <n v="792700000"/>
    <n v="0"/>
    <n v="0"/>
    <s v="Consumer Discretionary"/>
    <s v="Auto Parts &amp; Equipment"/>
    <x v="2"/>
  </r>
  <r>
    <n v="244"/>
    <x v="56"/>
    <s v="Year 3"/>
    <d v="2015-12-31T00:00:00"/>
    <n v="8023200000"/>
    <n v="6320100000"/>
    <n v="763400000"/>
    <n v="0"/>
    <n v="0"/>
    <s v="Consumer Discretionary"/>
    <s v="Auto Parts &amp; Equipment"/>
    <x v="3"/>
  </r>
  <r>
    <n v="245"/>
    <x v="56"/>
    <s v="Year 4"/>
    <d v="2016-12-31T00:00:00"/>
    <n v="9071000000"/>
    <n v="7137900000"/>
    <n v="1707200000"/>
    <n v="0"/>
    <n v="0"/>
    <s v="Consumer Discretionary"/>
    <s v="Auto Parts &amp; Equipment"/>
    <x v="4"/>
  </r>
  <r>
    <n v="246"/>
    <x v="57"/>
    <s v="Year 1"/>
    <d v="2012-12-31T00:00:00"/>
    <n v="1847186000"/>
    <n v="667208000"/>
    <n v="93782000"/>
    <n v="0"/>
    <n v="445875000"/>
    <s v="Real Estate"/>
    <s v="REITs"/>
    <x v="0"/>
  </r>
  <r>
    <n v="247"/>
    <x v="57"/>
    <s v="Year 2"/>
    <d v="2013-12-31T00:00:00"/>
    <n v="2135539000"/>
    <n v="771403000"/>
    <n v="117073000"/>
    <n v="0"/>
    <n v="560637000"/>
    <s v="Real Estate"/>
    <s v="REITs"/>
    <x v="1"/>
  </r>
  <r>
    <n v="248"/>
    <x v="57"/>
    <s v="Year 3"/>
    <d v="2014-12-31T00:00:00"/>
    <n v="2396998000"/>
    <n v="864526000"/>
    <n v="102077000"/>
    <n v="0"/>
    <n v="628573000"/>
    <s v="Real Estate"/>
    <s v="REITs"/>
    <x v="2"/>
  </r>
  <r>
    <n v="249"/>
    <x v="57"/>
    <s v="Year 4"/>
    <d v="2015-12-31T00:00:00"/>
    <n v="2490821000"/>
    <n v="904336000"/>
    <n v="97578000"/>
    <n v="0"/>
    <n v="639542000"/>
    <s v="Real Estate"/>
    <s v="REITs"/>
    <x v="3"/>
  </r>
  <r>
    <n v="254"/>
    <x v="58"/>
    <s v="Year 1"/>
    <d v="2013-05-26T00:00:00"/>
    <n v="13469300000"/>
    <n v="10104400000"/>
    <n v="2065900000"/>
    <n v="0"/>
    <n v="0"/>
    <s v="Consumer Staples"/>
    <s v="Packaged Foods &amp; Meats"/>
    <x v="1"/>
  </r>
  <r>
    <n v="255"/>
    <x v="58"/>
    <s v="Year 2"/>
    <d v="2014-05-25T00:00:00"/>
    <n v="11838200000"/>
    <n v="8910800000"/>
    <n v="1778900000"/>
    <n v="0"/>
    <n v="0"/>
    <s v="Consumer Staples"/>
    <s v="Packaged Foods &amp; Meats"/>
    <x v="2"/>
  </r>
  <r>
    <n v="256"/>
    <x v="58"/>
    <s v="Year 3"/>
    <d v="2015-05-31T00:00:00"/>
    <n v="11937000000"/>
    <n v="9061400000"/>
    <n v="1545300000"/>
    <n v="0"/>
    <n v="0"/>
    <s v="Consumer Staples"/>
    <s v="Packaged Foods &amp; Meats"/>
    <x v="3"/>
  </r>
  <r>
    <n v="257"/>
    <x v="58"/>
    <s v="Year 4"/>
    <d v="2016-05-29T00:00:00"/>
    <n v="11642900000"/>
    <n v="8552100000"/>
    <n v="2209400000"/>
    <n v="0"/>
    <n v="0"/>
    <s v="Consumer Staples"/>
    <s v="Packaged Foods &amp; Meats"/>
    <x v="4"/>
  </r>
  <r>
    <n v="258"/>
    <x v="59"/>
    <s v="Year 1"/>
    <d v="2013-06-30T00:00:00"/>
    <n v="101093000000"/>
    <n v="96172000000"/>
    <n v="2875000000"/>
    <n v="0"/>
    <n v="158000000"/>
    <s v="Health Care"/>
    <s v="Health Care Distributors"/>
    <x v="1"/>
  </r>
  <r>
    <n v="259"/>
    <x v="59"/>
    <s v="Year 2"/>
    <d v="2014-06-30T00:00:00"/>
    <n v="91084000000"/>
    <n v="85923000000"/>
    <n v="3028000000"/>
    <n v="0"/>
    <n v="223000000"/>
    <s v="Health Care"/>
    <s v="Health Care Distributors"/>
    <x v="2"/>
  </r>
  <r>
    <n v="260"/>
    <x v="59"/>
    <s v="Year 3"/>
    <d v="2015-06-30T00:00:00"/>
    <n v="102531000000"/>
    <n v="96819000000"/>
    <n v="3240000000"/>
    <n v="0"/>
    <n v="281000000"/>
    <s v="Health Care"/>
    <s v="Health Care Distributors"/>
    <x v="3"/>
  </r>
  <r>
    <n v="261"/>
    <x v="59"/>
    <s v="Year 4"/>
    <d v="2016-06-30T00:00:00"/>
    <n v="121546000000"/>
    <n v="115003000000"/>
    <n v="3648000000"/>
    <n v="0"/>
    <n v="459000000"/>
    <s v="Health Care"/>
    <s v="Health Care Distributors"/>
    <x v="4"/>
  </r>
  <r>
    <n v="262"/>
    <x v="60"/>
    <s v="Year 1"/>
    <d v="2013-12-31T00:00:00"/>
    <n v="55656000000"/>
    <n v="41454000000"/>
    <n v="6528000000"/>
    <n v="2046000000"/>
    <n v="0"/>
    <s v="Industrials"/>
    <s v="Construction &amp; Farm Machinery &amp; Heavy Trucks"/>
    <x v="1"/>
  </r>
  <r>
    <n v="263"/>
    <x v="60"/>
    <s v="Year 2"/>
    <d v="2014-12-31T00:00:00"/>
    <n v="55184000000"/>
    <n v="41342000000"/>
    <n v="8148000000"/>
    <n v="2380000000"/>
    <n v="0"/>
    <s v="Industrials"/>
    <s v="Construction &amp; Farm Machinery &amp; Heavy Trucks"/>
    <x v="2"/>
  </r>
  <r>
    <n v="264"/>
    <x v="60"/>
    <s v="Year 3"/>
    <d v="2015-12-31T00:00:00"/>
    <n v="47011000000"/>
    <n v="34133000000"/>
    <n v="6974000000"/>
    <n v="2119000000"/>
    <n v="0"/>
    <s v="Industrials"/>
    <s v="Construction &amp; Farm Machinery &amp; Heavy Trucks"/>
    <x v="3"/>
  </r>
  <r>
    <n v="265"/>
    <x v="60"/>
    <s v="Year 4"/>
    <d v="2016-12-31T00:00:00"/>
    <n v="38537000000"/>
    <n v="28905000000"/>
    <n v="6588000000"/>
    <n v="1951000000"/>
    <n v="0"/>
    <s v="Industrials"/>
    <s v="Construction &amp; Farm Machinery &amp; Heavy Trucks"/>
    <x v="4"/>
  </r>
  <r>
    <n v="266"/>
    <x v="61"/>
    <s v="Year 1"/>
    <d v="2012-12-31T00:00:00"/>
    <n v="17936000000"/>
    <n v="12620000000"/>
    <n v="2096000000"/>
    <n v="0"/>
    <n v="6000000"/>
    <s v="Financials"/>
    <s v="Property &amp; Casualty Insurance"/>
    <x v="0"/>
  </r>
  <r>
    <n v="267"/>
    <x v="61"/>
    <s v="Year 2"/>
    <d v="2013-12-31T00:00:00"/>
    <n v="19261000000"/>
    <n v="12522000000"/>
    <n v="2211000000"/>
    <n v="0"/>
    <n v="15000000"/>
    <s v="Financials"/>
    <s v="Property &amp; Casualty Insurance"/>
    <x v="1"/>
  </r>
  <r>
    <n v="268"/>
    <x v="61"/>
    <s v="Year 3"/>
    <d v="2014-12-31T00:00:00"/>
    <n v="19171000000"/>
    <n v="13241000000"/>
    <n v="2245000000"/>
    <n v="0"/>
    <n v="82000000"/>
    <s v="Financials"/>
    <s v="Property &amp; Casualty Insurance"/>
    <x v="2"/>
  </r>
  <r>
    <n v="269"/>
    <x v="61"/>
    <s v="Year 4"/>
    <d v="2015-12-31T00:00:00"/>
    <n v="18987000000"/>
    <n v="12968000000"/>
    <n v="2270000000"/>
    <n v="0"/>
    <n v="120000000"/>
    <s v="Financials"/>
    <s v="Property &amp; Casualty Insurance"/>
    <x v="3"/>
  </r>
  <r>
    <n v="270"/>
    <x v="62"/>
    <s v="Year 1"/>
    <d v="2012-12-31T00:00:00"/>
    <n v="6514099000"/>
    <n v="5745428000"/>
    <n v="0"/>
    <n v="0"/>
    <n v="169645000"/>
    <s v="Real Estate"/>
    <s v="Real Estate Services"/>
    <x v="0"/>
  </r>
  <r>
    <n v="271"/>
    <x v="62"/>
    <s v="Year 2"/>
    <d v="2013-12-31T00:00:00"/>
    <n v="7184794000"/>
    <n v="6293699000"/>
    <n v="0"/>
    <n v="0"/>
    <n v="190390000"/>
    <s v="Real Estate"/>
    <s v="Real Estate Services"/>
    <x v="1"/>
  </r>
  <r>
    <n v="272"/>
    <x v="62"/>
    <s v="Year 3"/>
    <d v="2014-12-31T00:00:00"/>
    <n v="9049918000"/>
    <n v="8050222000"/>
    <n v="0"/>
    <n v="0"/>
    <n v="265101000"/>
    <s v="Real Estate"/>
    <s v="Real Estate Services"/>
    <x v="2"/>
  </r>
  <r>
    <n v="273"/>
    <x v="62"/>
    <s v="Year 4"/>
    <d v="2015-12-31T00:00:00"/>
    <n v="10855810000"/>
    <n v="9716541000"/>
    <n v="0"/>
    <n v="0"/>
    <n v="314096000"/>
    <s v="Real Estate"/>
    <s v="Real Estate Services"/>
    <x v="3"/>
  </r>
  <r>
    <n v="274"/>
    <x v="63"/>
    <s v="Year 1"/>
    <d v="2012-12-31T00:00:00"/>
    <n v="2432680000"/>
    <n v="728989000"/>
    <n v="212572000"/>
    <n v="0"/>
    <n v="622592000"/>
    <s v="Real Estate"/>
    <s v="REITs"/>
    <x v="0"/>
  </r>
  <r>
    <n v="275"/>
    <x v="63"/>
    <s v="Year 2"/>
    <d v="2013-12-31T00:00:00"/>
    <n v="2865751000"/>
    <n v="991017000"/>
    <n v="213519000"/>
    <n v="0"/>
    <n v="741342000"/>
    <s v="Real Estate"/>
    <s v="REITs"/>
    <x v="1"/>
  </r>
  <r>
    <n v="276"/>
    <x v="63"/>
    <s v="Year 3"/>
    <d v="2014-12-31T00:00:00"/>
    <n v="3538756000"/>
    <n v="1306606000"/>
    <n v="257296000"/>
    <n v="0"/>
    <n v="985781000"/>
    <s v="Real Estate"/>
    <s v="REITs"/>
    <x v="2"/>
  </r>
  <r>
    <n v="277"/>
    <x v="63"/>
    <s v="Year 4"/>
    <d v="2015-12-31T00:00:00"/>
    <n v="3663851000"/>
    <n v="1321426000"/>
    <n v="310921000"/>
    <n v="0"/>
    <n v="1036178000"/>
    <s v="Real Estate"/>
    <s v="REITs"/>
    <x v="3"/>
  </r>
  <r>
    <n v="278"/>
    <x v="64"/>
    <s v="Year 1"/>
    <d v="2013-11-30T00:00:00"/>
    <n v="15456000000"/>
    <n v="10645000000"/>
    <n v="1879000000"/>
    <n v="0"/>
    <n v="1590000000"/>
    <s v="Consumer Discretionary"/>
    <s v="Hotels, Resorts &amp; Cruise Lines"/>
    <x v="1"/>
  </r>
  <r>
    <n v="279"/>
    <x v="64"/>
    <s v="Year 2"/>
    <d v="2014-11-30T00:00:00"/>
    <n v="15884000000"/>
    <n v="10421000000"/>
    <n v="2054000000"/>
    <n v="0"/>
    <n v="1637000000"/>
    <s v="Consumer Discretionary"/>
    <s v="Hotels, Resorts &amp; Cruise Lines"/>
    <x v="2"/>
  </r>
  <r>
    <n v="280"/>
    <x v="64"/>
    <s v="Year 3"/>
    <d v="2015-11-30T00:00:00"/>
    <n v="15714000000"/>
    <n v="9447000000"/>
    <n v="2067000000"/>
    <n v="0"/>
    <n v="1626000000"/>
    <s v="Consumer Discretionary"/>
    <s v="Hotels, Resorts &amp; Cruise Lines"/>
    <x v="3"/>
  </r>
  <r>
    <n v="281"/>
    <x v="64"/>
    <s v="Year 4"/>
    <d v="2016-11-30T00:00:00"/>
    <n v="16389000000"/>
    <n v="9383000000"/>
    <n v="2197000000"/>
    <n v="0"/>
    <n v="1738000000"/>
    <s v="Consumer Discretionary"/>
    <s v="Hotels, Resorts &amp; Cruise Lines"/>
    <x v="4"/>
  </r>
  <r>
    <n v="282"/>
    <x v="65"/>
    <s v="Year 1"/>
    <d v="2013-12-31T00:00:00"/>
    <n v="6493900000"/>
    <n v="340400000"/>
    <n v="1684500000"/>
    <n v="2226200000"/>
    <n v="262800000"/>
    <s v="Health Care"/>
    <s v="Biotechnology"/>
    <x v="1"/>
  </r>
  <r>
    <n v="283"/>
    <x v="65"/>
    <s v="Year 2"/>
    <d v="2014-12-31T00:00:00"/>
    <n v="7670400000"/>
    <n v="385900000"/>
    <n v="2027900000"/>
    <n v="2430600000"/>
    <n v="258300000"/>
    <s v="Health Care"/>
    <s v="Biotechnology"/>
    <x v="2"/>
  </r>
  <r>
    <n v="284"/>
    <x v="65"/>
    <s v="Year 3"/>
    <d v="2015-12-31T00:00:00"/>
    <n v="9256000000"/>
    <n v="420100000"/>
    <n v="2305400000"/>
    <n v="3697300000"/>
    <n v="279000000"/>
    <s v="Health Care"/>
    <s v="Biotechnology"/>
    <x v="3"/>
  </r>
  <r>
    <n v="285"/>
    <x v="65"/>
    <s v="Year 4"/>
    <d v="2016-12-31T00:00:00"/>
    <n v="11229200000"/>
    <n v="438000000"/>
    <n v="2657700000"/>
    <n v="4470100000"/>
    <n v="459000000"/>
    <s v="Health Care"/>
    <s v="Biotechnology"/>
    <x v="4"/>
  </r>
  <r>
    <n v="286"/>
    <x v="66"/>
    <s v="Year 1"/>
    <d v="2013-12-28T00:00:00"/>
    <n v="2910748000"/>
    <n v="514722000"/>
    <n v="1468434000"/>
    <n v="338786000"/>
    <n v="12794000"/>
    <s v="Health Care"/>
    <s v="Health Care Technology"/>
    <x v="1"/>
  </r>
  <r>
    <n v="287"/>
    <x v="66"/>
    <s v="Year 2"/>
    <d v="2015-01-03T00:00:00"/>
    <n v="3402703000"/>
    <n v="604377000"/>
    <n v="1628961000"/>
    <n v="392805000"/>
    <n v="13476000"/>
    <s v="Health Care"/>
    <s v="Health Care Technology"/>
    <x v="3"/>
  </r>
  <r>
    <n v="288"/>
    <x v="66"/>
    <s v="Year 3"/>
    <d v="2016-01-02T00:00:00"/>
    <n v="4425267000"/>
    <n v="750781000"/>
    <n v="2262024000"/>
    <n v="539799000"/>
    <n v="91527000"/>
    <s v="Health Care"/>
    <s v="Health Care Technology"/>
    <x v="4"/>
  </r>
  <r>
    <n v="289"/>
    <x v="66"/>
    <s v="Year 4"/>
    <d v="2016-12-31T00:00:00"/>
    <n v="4796473000"/>
    <n v="779116000"/>
    <n v="2464380000"/>
    <n v="551418000"/>
    <n v="90546000"/>
    <s v="Health Care"/>
    <s v="Health Care Technology"/>
    <x v="4"/>
  </r>
  <r>
    <n v="290"/>
    <x v="67"/>
    <s v="Year 1"/>
    <d v="2012-12-31T00:00:00"/>
    <n v="6104000000"/>
    <n v="2990700000"/>
    <n v="200900000"/>
    <n v="0"/>
    <n v="0"/>
    <s v="Materials"/>
    <s v="Fertilizers &amp; Agricultural Chemicals"/>
    <x v="0"/>
  </r>
  <r>
    <n v="291"/>
    <x v="67"/>
    <s v="Year 2"/>
    <d v="2013-12-31T00:00:00"/>
    <n v="5474700000"/>
    <n v="2954500000"/>
    <n v="150200000"/>
    <n v="0"/>
    <n v="0"/>
    <s v="Materials"/>
    <s v="Fertilizers &amp; Agricultural Chemicals"/>
    <x v="1"/>
  </r>
  <r>
    <n v="292"/>
    <x v="67"/>
    <s v="Year 3"/>
    <d v="2014-12-31T00:00:00"/>
    <n v="4743200000"/>
    <n v="2964700000"/>
    <n v="205200000"/>
    <n v="0"/>
    <n v="0"/>
    <s v="Materials"/>
    <s v="Fertilizers &amp; Agricultural Chemicals"/>
    <x v="2"/>
  </r>
  <r>
    <n v="293"/>
    <x v="67"/>
    <s v="Year 4"/>
    <d v="2015-12-31T00:00:00"/>
    <n v="4308300000"/>
    <n v="2761200000"/>
    <n v="319000000"/>
    <n v="0"/>
    <n v="0"/>
    <s v="Materials"/>
    <s v="Fertilizers &amp; Agricultural Chemicals"/>
    <x v="3"/>
  </r>
  <r>
    <n v="294"/>
    <x v="68"/>
    <s v="Year 1"/>
    <d v="2012-12-31T00:00:00"/>
    <n v="5513000000"/>
    <n v="375000000"/>
    <n v="3380000000"/>
    <n v="0"/>
    <n v="490000000"/>
    <s v="Financials"/>
    <s v="Regional Banks"/>
    <x v="0"/>
  </r>
  <r>
    <n v="295"/>
    <x v="68"/>
    <s v="Year 2"/>
    <d v="2013-12-31T00:00:00"/>
    <n v="5133000000"/>
    <n v="216000000"/>
    <n v="3142000000"/>
    <n v="0"/>
    <n v="581000000"/>
    <s v="Financials"/>
    <s v="Regional Banks"/>
    <x v="1"/>
  </r>
  <r>
    <n v="296"/>
    <x v="68"/>
    <s v="Year 3"/>
    <d v="2014-12-31T00:00:00"/>
    <n v="5342000000"/>
    <n v="160000000"/>
    <n v="3247000000"/>
    <n v="0"/>
    <n v="464000000"/>
    <s v="Financials"/>
    <s v="Regional Banks"/>
    <x v="2"/>
  </r>
  <r>
    <n v="297"/>
    <x v="68"/>
    <s v="Year 4"/>
    <d v="2015-12-31T00:00:00"/>
    <n v="5276000000"/>
    <n v="237000000"/>
    <n v="3113000000"/>
    <n v="0"/>
    <n v="448000000"/>
    <s v="Financials"/>
    <s v="Regional Banks"/>
    <x v="3"/>
  </r>
  <r>
    <n v="298"/>
    <x v="69"/>
    <s v="Year 1"/>
    <d v="2012-12-31T00:00:00"/>
    <n v="2921900000"/>
    <n v="1630500000"/>
    <n v="746300000"/>
    <n v="0"/>
    <n v="0"/>
    <s v="Consumer Staples"/>
    <s v="Household Products"/>
    <x v="0"/>
  </r>
  <r>
    <n v="299"/>
    <x v="69"/>
    <s v="Year 2"/>
    <d v="2013-12-31T00:00:00"/>
    <n v="3194300000"/>
    <n v="1756300000"/>
    <n v="815800000"/>
    <n v="0"/>
    <n v="0"/>
    <s v="Consumer Staples"/>
    <s v="Household Products"/>
    <x v="1"/>
  </r>
  <r>
    <n v="300"/>
    <x v="69"/>
    <s v="Year 3"/>
    <d v="2014-12-31T00:00:00"/>
    <n v="3297600000"/>
    <n v="1844700000"/>
    <n v="811700000"/>
    <n v="0"/>
    <n v="0"/>
    <s v="Consumer Staples"/>
    <s v="Household Products"/>
    <x v="2"/>
  </r>
  <r>
    <n v="301"/>
    <x v="69"/>
    <s v="Year 4"/>
    <d v="2015-12-31T00:00:00"/>
    <n v="3394800000"/>
    <n v="1883000000"/>
    <n v="837600000"/>
    <n v="0"/>
    <n v="0"/>
    <s v="Consumer Staples"/>
    <s v="Household Products"/>
    <x v="3"/>
  </r>
  <r>
    <n v="302"/>
    <x v="70"/>
    <s v="Year 1"/>
    <d v="2012-12-31T00:00:00"/>
    <n v="12316000000"/>
    <n v="7081000000"/>
    <n v="723000000"/>
    <n v="0"/>
    <n v="2811000000"/>
    <s v="Energy"/>
    <s v="Integrated Oil &amp; Gas"/>
    <x v="0"/>
  </r>
  <r>
    <n v="303"/>
    <x v="70"/>
    <s v="Year 2"/>
    <d v="2013-12-31T00:00:00"/>
    <n v="19080000000"/>
    <n v="12930000000"/>
    <n v="686000000"/>
    <n v="0"/>
    <n v="2903000000"/>
    <s v="Energy"/>
    <s v="Integrated Oil &amp; Gas"/>
    <x v="1"/>
  </r>
  <r>
    <n v="304"/>
    <x v="70"/>
    <s v="Year 3"/>
    <d v="2014-12-31T00:00:00"/>
    <n v="23125000000"/>
    <n v="16049000000"/>
    <n v="554000000"/>
    <n v="0"/>
    <n v="2915000000"/>
    <s v="Energy"/>
    <s v="Integrated Oil &amp; Gas"/>
    <x v="2"/>
  </r>
  <r>
    <n v="305"/>
    <x v="70"/>
    <s v="Year 4"/>
    <d v="2015-12-31T00:00:00"/>
    <n v="12764000000"/>
    <n v="10295000000"/>
    <n v="334000000"/>
    <n v="0"/>
    <n v="2229000000"/>
    <s v="Energy"/>
    <s v="Integrated Oil &amp; Gas"/>
    <x v="3"/>
  </r>
  <r>
    <n v="306"/>
    <x v="71"/>
    <s v="Year 1"/>
    <d v="2012-12-31T00:00:00"/>
    <n v="11359113000"/>
    <n v="9641542000"/>
    <n v="1042251000"/>
    <n v="0"/>
    <n v="0"/>
    <s v="Industrials"/>
    <s v="Air Freight &amp; Logistics"/>
    <x v="0"/>
  </r>
  <r>
    <n v="307"/>
    <x v="71"/>
    <s v="Year 2"/>
    <d v="2013-12-31T00:00:00"/>
    <n v="12752076000"/>
    <n v="10915981000"/>
    <n v="1153445000"/>
    <n v="0"/>
    <n v="0"/>
    <s v="Industrials"/>
    <s v="Air Freight &amp; Logistics"/>
    <x v="1"/>
  </r>
  <r>
    <n v="308"/>
    <x v="71"/>
    <s v="Year 3"/>
    <d v="2014-12-31T00:00:00"/>
    <n v="13470067000"/>
    <n v="11462415000"/>
    <n v="1259234000"/>
    <n v="0"/>
    <n v="0"/>
    <s v="Industrials"/>
    <s v="Air Freight &amp; Logistics"/>
    <x v="2"/>
  </r>
  <r>
    <n v="309"/>
    <x v="71"/>
    <s v="Year 4"/>
    <d v="2015-12-31T00:00:00"/>
    <n v="13476084000"/>
    <n v="11207604000"/>
    <n v="1410170000"/>
    <n v="0"/>
    <n v="0"/>
    <s v="Industrials"/>
    <s v="Air Freight &amp; Logistics"/>
    <x v="3"/>
  </r>
  <r>
    <n v="310"/>
    <x v="72"/>
    <s v="Year 1"/>
    <d v="2013-12-31T00:00:00"/>
    <n v="8155000000"/>
    <n v="5345000000"/>
    <n v="47000000"/>
    <n v="0"/>
    <n v="1854000000"/>
    <s v="Consumer Discretionary"/>
    <s v="Cable &amp; Satellite"/>
    <x v="1"/>
  </r>
  <r>
    <n v="311"/>
    <x v="72"/>
    <s v="Year 2"/>
    <d v="2014-12-31T00:00:00"/>
    <n v="9108000000"/>
    <n v="5973000000"/>
    <n v="62000000"/>
    <n v="0"/>
    <n v="2102000000"/>
    <s v="Consumer Discretionary"/>
    <s v="Cable &amp; Satellite"/>
    <x v="2"/>
  </r>
  <r>
    <n v="312"/>
    <x v="72"/>
    <s v="Year 3"/>
    <d v="2015-12-31T00:00:00"/>
    <n v="9754000000"/>
    <n v="6426000000"/>
    <n v="89000000"/>
    <n v="0"/>
    <n v="2125000000"/>
    <s v="Consumer Discretionary"/>
    <s v="Cable &amp; Satellite"/>
    <x v="3"/>
  </r>
  <r>
    <n v="313"/>
    <x v="72"/>
    <s v="Year 4"/>
    <d v="2016-12-31T00:00:00"/>
    <n v="29003000000"/>
    <n v="18655000000"/>
    <n v="86000000"/>
    <n v="0"/>
    <n v="6907000000"/>
    <s v="Consumer Discretionary"/>
    <s v="Cable &amp; Satellite"/>
    <x v="4"/>
  </r>
  <r>
    <n v="314"/>
    <x v="73"/>
    <s v="Year 1"/>
    <d v="2012-12-31T00:00:00"/>
    <n v="29119000000"/>
    <n v="17900000000"/>
    <n v="0"/>
    <n v="0"/>
    <n v="8742000000"/>
    <s v="Health Care"/>
    <s v="Managed Health Care"/>
    <x v="0"/>
  </r>
  <r>
    <n v="315"/>
    <x v="73"/>
    <s v="Year 2"/>
    <d v="2013-12-31T00:00:00"/>
    <n v="32380000000"/>
    <n v="20865000000"/>
    <n v="0"/>
    <n v="0"/>
    <n v="9339000000"/>
    <s v="Health Care"/>
    <s v="Managed Health Care"/>
    <x v="1"/>
  </r>
  <r>
    <n v="316"/>
    <x v="73"/>
    <s v="Year 3"/>
    <d v="2014-12-31T00:00:00"/>
    <n v="34914000000"/>
    <n v="21334000000"/>
    <n v="0"/>
    <n v="0"/>
    <n v="10276000000"/>
    <s v="Health Care"/>
    <s v="Managed Health Care"/>
    <x v="2"/>
  </r>
  <r>
    <n v="317"/>
    <x v="73"/>
    <s v="Year 4"/>
    <d v="2015-12-31T00:00:00"/>
    <n v="37876000000"/>
    <n v="23290000000"/>
    <n v="0"/>
    <n v="0"/>
    <n v="11259000000"/>
    <s v="Health Care"/>
    <s v="Managed Health Care"/>
    <x v="3"/>
  </r>
  <r>
    <n v="318"/>
    <x v="74"/>
    <s v="Year 1"/>
    <d v="2012-12-31T00:00:00"/>
    <n v="4111000000"/>
    <n v="3477000000"/>
    <n v="0"/>
    <n v="0"/>
    <n v="14000000"/>
    <s v="Financials"/>
    <s v="Property &amp; Casualty Insurance"/>
    <x v="0"/>
  </r>
  <r>
    <n v="319"/>
    <x v="74"/>
    <s v="Year 2"/>
    <d v="2013-12-31T00:00:00"/>
    <n v="4531000000"/>
    <n v="3748000000"/>
    <n v="0"/>
    <n v="0"/>
    <n v="15000000"/>
    <s v="Financials"/>
    <s v="Property &amp; Casualty Insurance"/>
    <x v="1"/>
  </r>
  <r>
    <n v="320"/>
    <x v="74"/>
    <s v="Year 3"/>
    <d v="2014-12-31T00:00:00"/>
    <n v="4945000000"/>
    <n v="4157000000"/>
    <n v="0"/>
    <n v="0"/>
    <n v="14000000"/>
    <s v="Financials"/>
    <s v="Property &amp; Casualty Insurance"/>
    <x v="2"/>
  </r>
  <r>
    <n v="321"/>
    <x v="74"/>
    <s v="Year 4"/>
    <d v="2015-12-31T00:00:00"/>
    <n v="5142000000"/>
    <n v="4195000000"/>
    <n v="0"/>
    <n v="0"/>
    <n v="13000000"/>
    <s v="Financials"/>
    <s v="Property &amp; Casualty Insurance"/>
    <x v="3"/>
  </r>
  <r>
    <n v="322"/>
    <x v="75"/>
    <s v="Year 1"/>
    <d v="2012-12-31T00:00:00"/>
    <n v="17085000000"/>
    <n v="7153000000"/>
    <n v="6043000000"/>
    <n v="0"/>
    <n v="0"/>
    <s v="Consumer Staples"/>
    <s v="Household Products"/>
    <x v="0"/>
  </r>
  <r>
    <n v="323"/>
    <x v="75"/>
    <s v="Year 2"/>
    <d v="2013-12-31T00:00:00"/>
    <n v="17420000000"/>
    <n v="7219000000"/>
    <n v="6645000000"/>
    <n v="0"/>
    <n v="0"/>
    <s v="Consumer Staples"/>
    <s v="Household Products"/>
    <x v="1"/>
  </r>
  <r>
    <n v="324"/>
    <x v="75"/>
    <s v="Year 3"/>
    <d v="2014-12-31T00:00:00"/>
    <n v="17277000000"/>
    <n v="7168000000"/>
    <n v="6552000000"/>
    <n v="0"/>
    <n v="0"/>
    <s v="Consumer Staples"/>
    <s v="Household Products"/>
    <x v="2"/>
  </r>
  <r>
    <n v="325"/>
    <x v="75"/>
    <s v="Year 4"/>
    <d v="2015-12-31T00:00:00"/>
    <n v="16034000000"/>
    <n v="6635000000"/>
    <n v="6610000000"/>
    <n v="0"/>
    <n v="0"/>
    <s v="Consumer Staples"/>
    <s v="Household Products"/>
    <x v="3"/>
  </r>
  <r>
    <n v="326"/>
    <x v="76"/>
    <s v="Year 1"/>
    <d v="2013-06-30T00:00:00"/>
    <n v="5533000000"/>
    <n v="3142000000"/>
    <n v="1291000000"/>
    <n v="130000000"/>
    <n v="0"/>
    <s v="Consumer Staples"/>
    <s v="Household Products"/>
    <x v="1"/>
  </r>
  <r>
    <n v="327"/>
    <x v="76"/>
    <s v="Year 2"/>
    <d v="2014-06-30T00:00:00"/>
    <n v="5514000000"/>
    <n v="3158000000"/>
    <n v="1254000000"/>
    <n v="125000000"/>
    <n v="0"/>
    <s v="Consumer Staples"/>
    <s v="Household Products"/>
    <x v="2"/>
  </r>
  <r>
    <n v="328"/>
    <x v="76"/>
    <s v="Year 3"/>
    <d v="2015-06-30T00:00:00"/>
    <n v="5655000000"/>
    <n v="3190000000"/>
    <n v="1321000000"/>
    <n v="136000000"/>
    <n v="0"/>
    <s v="Consumer Staples"/>
    <s v="Household Products"/>
    <x v="3"/>
  </r>
  <r>
    <n v="329"/>
    <x v="76"/>
    <s v="Year 4"/>
    <d v="2016-06-30T00:00:00"/>
    <n v="5761000000"/>
    <n v="3163000000"/>
    <n v="1393000000"/>
    <n v="141000000"/>
    <n v="0"/>
    <s v="Consumer Staples"/>
    <s v="Household Products"/>
    <x v="4"/>
  </r>
  <r>
    <n v="330"/>
    <x v="77"/>
    <s v="Year 1"/>
    <d v="2013-12-31T00:00:00"/>
    <n v="2666000000"/>
    <n v="55000000"/>
    <n v="1670000000"/>
    <n v="0"/>
    <n v="46000000"/>
    <s v="Financials"/>
    <s v="Regional Banks"/>
    <x v="1"/>
  </r>
  <r>
    <n v="331"/>
    <x v="77"/>
    <s v="Year 2"/>
    <d v="2014-12-31T00:00:00"/>
    <n v="2607000000"/>
    <n v="45000000"/>
    <n v="1611000000"/>
    <n v="0"/>
    <n v="27000000"/>
    <s v="Financials"/>
    <s v="Regional Banks"/>
    <x v="2"/>
  </r>
  <r>
    <n v="332"/>
    <x v="77"/>
    <s v="Year 3"/>
    <d v="2015-12-31T00:00:00"/>
    <n v="2819000000"/>
    <n v="43000000"/>
    <n v="1859000000"/>
    <n v="0"/>
    <n v="147000000"/>
    <s v="Financials"/>
    <s v="Regional Banks"/>
    <x v="3"/>
  </r>
  <r>
    <n v="333"/>
    <x v="77"/>
    <s v="Year 4"/>
    <d v="2016-12-31T00:00:00"/>
    <n v="2960000000"/>
    <n v="40000000"/>
    <n v="1836000000"/>
    <n v="0"/>
    <n v="248000000"/>
    <s v="Financials"/>
    <s v="Regional Banks"/>
    <x v="4"/>
  </r>
  <r>
    <n v="338"/>
    <x v="78"/>
    <s v="Year 1"/>
    <d v="2013-12-31T00:00:00"/>
    <n v="3214591000"/>
    <n v="2359822000"/>
    <n v="203733000"/>
    <n v="0"/>
    <n v="96054000"/>
    <s v="Consumer Discretionary"/>
    <s v="Restaurants"/>
    <x v="1"/>
  </r>
  <r>
    <n v="339"/>
    <x v="78"/>
    <s v="Year 2"/>
    <d v="2014-12-31T00:00:00"/>
    <n v="4108269000"/>
    <n v="2990513000"/>
    <n v="273897000"/>
    <n v="0"/>
    <n v="110474000"/>
    <s v="Consumer Discretionary"/>
    <s v="Restaurants"/>
    <x v="2"/>
  </r>
  <r>
    <n v="340"/>
    <x v="78"/>
    <s v="Year 3"/>
    <d v="2015-12-31T00:00:00"/>
    <n v="4501223000"/>
    <n v="3326936000"/>
    <n v="250214000"/>
    <n v="0"/>
    <n v="130368000"/>
    <s v="Consumer Discretionary"/>
    <s v="Restaurants"/>
    <x v="3"/>
  </r>
  <r>
    <n v="341"/>
    <x v="78"/>
    <s v="Year 4"/>
    <d v="2016-12-31T00:00:00"/>
    <n v="3904384000"/>
    <n v="3406170000"/>
    <n v="276240000"/>
    <n v="0"/>
    <n v="146368000"/>
    <s v="Consumer Discretionary"/>
    <s v="Restaurants"/>
    <x v="4"/>
  </r>
  <r>
    <n v="342"/>
    <x v="79"/>
    <s v="Year 1"/>
    <d v="2013-12-31T00:00:00"/>
    <n v="17301000000"/>
    <n v="13021000000"/>
    <n v="1827000000"/>
    <n v="713000000"/>
    <n v="0"/>
    <s v="Industrials"/>
    <s v="Industrial Machinery"/>
    <x v="1"/>
  </r>
  <r>
    <n v="343"/>
    <x v="79"/>
    <s v="Year 2"/>
    <d v="2014-12-31T00:00:00"/>
    <n v="19221000000"/>
    <n v="14360000000"/>
    <n v="2112000000"/>
    <n v="754000000"/>
    <n v="0"/>
    <s v="Industrials"/>
    <s v="Industrial Machinery"/>
    <x v="2"/>
  </r>
  <r>
    <n v="344"/>
    <x v="79"/>
    <s v="Year 3"/>
    <d v="2015-12-31T00:00:00"/>
    <n v="19110000000"/>
    <n v="14163000000"/>
    <n v="2169000000"/>
    <n v="735000000"/>
    <n v="0"/>
    <s v="Industrials"/>
    <s v="Industrial Machinery"/>
    <x v="3"/>
  </r>
  <r>
    <n v="345"/>
    <x v="79"/>
    <s v="Year 4"/>
    <d v="2016-12-31T00:00:00"/>
    <n v="17509000000"/>
    <n v="13057000000"/>
    <n v="2189000000"/>
    <n v="636000000"/>
    <n v="0"/>
    <s v="Industrials"/>
    <s v="Industrial Machinery"/>
    <x v="4"/>
  </r>
  <r>
    <n v="346"/>
    <x v="80"/>
    <s v="Year 1"/>
    <d v="2013-12-31T00:00:00"/>
    <n v="6566000000"/>
    <n v="4562000000"/>
    <n v="234000000"/>
    <n v="0"/>
    <n v="628000000"/>
    <s v="Utilities"/>
    <s v="MultiUtilities"/>
    <x v="1"/>
  </r>
  <r>
    <n v="347"/>
    <x v="80"/>
    <s v="Year 2"/>
    <d v="2014-12-31T00:00:00"/>
    <n v="7179000000"/>
    <n v="5090000000"/>
    <n v="252000000"/>
    <n v="0"/>
    <n v="685000000"/>
    <s v="Utilities"/>
    <s v="MultiUtilities"/>
    <x v="2"/>
  </r>
  <r>
    <n v="348"/>
    <x v="80"/>
    <s v="Year 3"/>
    <d v="2015-12-31T00:00:00"/>
    <n v="6456000000"/>
    <n v="4281000000"/>
    <n v="262000000"/>
    <n v="0"/>
    <n v="750000000"/>
    <s v="Utilities"/>
    <s v="MultiUtilities"/>
    <x v="3"/>
  </r>
  <r>
    <n v="349"/>
    <x v="80"/>
    <s v="Year 4"/>
    <d v="2016-12-31T00:00:00"/>
    <n v="6399000000"/>
    <n v="4010000000"/>
    <n v="281000000"/>
    <n v="0"/>
    <n v="811000000"/>
    <s v="Utilities"/>
    <s v="MultiUtilities"/>
    <x v="4"/>
  </r>
  <r>
    <n v="350"/>
    <x v="81"/>
    <s v="Year 1"/>
    <d v="2012-12-31T00:00:00"/>
    <n v="8110000000"/>
    <n v="6781000000"/>
    <n v="1105000000"/>
    <n v="0"/>
    <n v="88000000"/>
    <s v="Health Care"/>
    <s v="Managed Health Care"/>
    <x v="0"/>
  </r>
  <r>
    <n v="351"/>
    <x v="81"/>
    <s v="Year 2"/>
    <d v="2013-12-31T00:00:00"/>
    <n v="10863000000"/>
    <n v="8995000000"/>
    <n v="1264000000"/>
    <n v="0"/>
    <n v="327000000"/>
    <s v="Health Care"/>
    <s v="Managed Health Care"/>
    <x v="1"/>
  </r>
  <r>
    <n v="352"/>
    <x v="81"/>
    <s v="Year 3"/>
    <d v="2014-12-31T00:00:00"/>
    <n v="16560000000"/>
    <n v="12678000000"/>
    <n v="2012000000"/>
    <n v="0"/>
    <n v="1406000000"/>
    <s v="Health Care"/>
    <s v="Managed Health Care"/>
    <x v="2"/>
  </r>
  <r>
    <n v="353"/>
    <x v="81"/>
    <s v="Year 4"/>
    <d v="2015-12-31T00:00:00"/>
    <n v="22760000000"/>
    <n v="17242000000"/>
    <n v="2977000000"/>
    <n v="0"/>
    <n v="1836000000"/>
    <s v="Health Care"/>
    <s v="Managed Health Care"/>
    <x v="3"/>
  </r>
  <r>
    <n v="354"/>
    <x v="82"/>
    <s v="Year 1"/>
    <d v="2012-12-31T00:00:00"/>
    <n v="7452000000"/>
    <n v="4747000000"/>
    <n v="365000000"/>
    <n v="0"/>
    <n v="1050000000"/>
    <s v="Utilities"/>
    <s v="MultiUtilities"/>
    <x v="0"/>
  </r>
  <r>
    <n v="355"/>
    <x v="82"/>
    <s v="Year 2"/>
    <d v="2013-12-31T00:00:00"/>
    <n v="8106000000"/>
    <n v="5755000000"/>
    <n v="387000000"/>
    <n v="0"/>
    <n v="954000000"/>
    <s v="Utilities"/>
    <s v="MultiUtilities"/>
    <x v="1"/>
  </r>
  <r>
    <n v="356"/>
    <x v="82"/>
    <s v="Year 3"/>
    <d v="2014-12-31T00:00:00"/>
    <n v="9226000000"/>
    <n v="6890000000"/>
    <n v="388000000"/>
    <n v="0"/>
    <n v="1013000000"/>
    <s v="Utilities"/>
    <s v="MultiUtilities"/>
    <x v="2"/>
  </r>
  <r>
    <n v="357"/>
    <x v="82"/>
    <s v="Year 4"/>
    <d v="2015-12-31T00:00:00"/>
    <n v="7386000000"/>
    <n v="5109000000"/>
    <n v="374000000"/>
    <n v="0"/>
    <n v="970000000"/>
    <s v="Utilities"/>
    <s v="MultiUtilities"/>
    <x v="3"/>
  </r>
  <r>
    <n v="358"/>
    <x v="83"/>
    <s v="Year 1"/>
    <d v="2012-12-31T00:00:00"/>
    <n v="23771000000"/>
    <n v="1403000000"/>
    <n v="11188000000"/>
    <n v="0"/>
    <n v="5024000000"/>
    <s v="Financials"/>
    <s v="Consumer Finance"/>
    <x v="0"/>
  </r>
  <r>
    <n v="359"/>
    <x v="83"/>
    <s v="Year 2"/>
    <d v="2013-12-31T00:00:00"/>
    <n v="24176000000"/>
    <n v="1241000000"/>
    <n v="11682000000"/>
    <n v="0"/>
    <n v="4124000000"/>
    <s v="Financials"/>
    <s v="Consumer Finance"/>
    <x v="1"/>
  </r>
  <r>
    <n v="360"/>
    <x v="83"/>
    <s v="Year 3"/>
    <d v="2014-12-31T00:00:00"/>
    <n v="23869000000"/>
    <n v="1088000000"/>
    <n v="11648000000"/>
    <n v="0"/>
    <n v="4073000000"/>
    <s v="Financials"/>
    <s v="Consumer Finance"/>
    <x v="2"/>
  </r>
  <r>
    <n v="361"/>
    <x v="83"/>
    <s v="Year 4"/>
    <d v="2015-12-31T00:00:00"/>
    <n v="25038000000"/>
    <n v="1091000000"/>
    <n v="12566000000"/>
    <n v="0"/>
    <n v="4966000000"/>
    <s v="Financials"/>
    <s v="Consumer Finance"/>
    <x v="3"/>
  </r>
  <r>
    <n v="362"/>
    <x v="84"/>
    <s v="Year 1"/>
    <d v="2012-12-31T00:00:00"/>
    <n v="1204546000"/>
    <n v="290054000"/>
    <n v="170113000"/>
    <n v="0"/>
    <n v="451405000"/>
    <s v="Energy"/>
    <s v="Oil &amp; Gas Exploration &amp; Production"/>
    <x v="0"/>
  </r>
  <r>
    <n v="363"/>
    <x v="84"/>
    <s v="Year 2"/>
    <d v="2013-12-31T00:00:00"/>
    <n v="1746278000"/>
    <n v="400281000"/>
    <n v="147651000"/>
    <n v="0"/>
    <n v="651052000"/>
    <s v="Energy"/>
    <s v="Oil &amp; Gas Exploration &amp; Production"/>
    <x v="1"/>
  </r>
  <r>
    <n v="364"/>
    <x v="84"/>
    <s v="Year 3"/>
    <d v="2014-12-31T00:00:00"/>
    <n v="2173011000"/>
    <n v="524880000"/>
    <n v="129602000"/>
    <n v="0"/>
    <n v="632760000"/>
    <s v="Energy"/>
    <s v="Oil &amp; Gas Exploration &amp; Production"/>
    <x v="2"/>
  </r>
  <r>
    <n v="365"/>
    <x v="84"/>
    <s v="Year 4"/>
    <d v="2015-12-31T00:00:00"/>
    <n v="1357150000"/>
    <n v="580994000"/>
    <n v="112253000"/>
    <n v="0"/>
    <n v="622211000"/>
    <s v="Energy"/>
    <s v="Oil &amp; Gas Exploration &amp; Production"/>
    <x v="3"/>
  </r>
  <r>
    <n v="366"/>
    <x v="85"/>
    <s v="Year 1"/>
    <d v="2013-09-30T00:00:00"/>
    <n v="4474000000"/>
    <n v="3103000000"/>
    <n v="495000000"/>
    <n v="0"/>
    <n v="0"/>
    <s v="Industrials"/>
    <s v="Industrial Conglomerates"/>
    <x v="1"/>
  </r>
  <r>
    <n v="367"/>
    <x v="85"/>
    <s v="Year 2"/>
    <d v="2014-09-30T00:00:00"/>
    <n v="4979000000"/>
    <n v="3469000000"/>
    <n v="594000000"/>
    <n v="0"/>
    <n v="0"/>
    <s v="Industrials"/>
    <s v="Industrial Conglomerates"/>
    <x v="2"/>
  </r>
  <r>
    <n v="368"/>
    <x v="85"/>
    <s v="Year 3"/>
    <d v="2015-09-30T00:00:00"/>
    <n v="5244000000"/>
    <n v="3630000000"/>
    <n v="606000000"/>
    <n v="0"/>
    <n v="0"/>
    <s v="Industrials"/>
    <s v="Industrial Conglomerates"/>
    <x v="3"/>
  </r>
  <r>
    <n v="369"/>
    <x v="85"/>
    <s v="Year 4"/>
    <d v="2016-09-30T00:00:00"/>
    <n v="5259000000"/>
    <n v="3642000000"/>
    <n v="638000000"/>
    <n v="0"/>
    <n v="0"/>
    <s v="Industrials"/>
    <s v="Industrial Conglomerates"/>
    <x v="4"/>
  </r>
  <r>
    <n v="370"/>
    <x v="86"/>
    <s v="Year 1"/>
    <d v="2013-10-31T00:00:00"/>
    <n v="1587725000"/>
    <n v="560917000"/>
    <n v="610735000"/>
    <n v="58827000"/>
    <n v="30239000"/>
    <s v="Health Care"/>
    <s v="Health Care Supplies"/>
    <x v="1"/>
  </r>
  <r>
    <n v="371"/>
    <x v="86"/>
    <s v="Year 2"/>
    <d v="2014-10-31T00:00:00"/>
    <n v="1717776000"/>
    <n v="626206000"/>
    <n v="683115000"/>
    <n v="66259000"/>
    <n v="35710000"/>
    <s v="Health Care"/>
    <s v="Health Care Supplies"/>
    <x v="2"/>
  </r>
  <r>
    <n v="372"/>
    <x v="86"/>
    <s v="Year 3"/>
    <d v="2015-10-31T00:00:00"/>
    <n v="1797060000"/>
    <n v="726798000"/>
    <n v="712543000"/>
    <n v="69589000"/>
    <n v="51459000"/>
    <s v="Health Care"/>
    <s v="Health Care Supplies"/>
    <x v="3"/>
  </r>
  <r>
    <n v="373"/>
    <x v="86"/>
    <s v="Year 4"/>
    <d v="2016-10-31T00:00:00"/>
    <n v="1966814000"/>
    <n v="793735000"/>
    <n v="722798000"/>
    <n v="65411000"/>
    <n v="60790000"/>
    <s v="Health Care"/>
    <s v="Health Care Supplies"/>
    <x v="4"/>
  </r>
  <r>
    <n v="374"/>
    <x v="87"/>
    <s v="Year 1"/>
    <d v="2013-09-01T00:00:00"/>
    <n v="105156000000"/>
    <n v="91948000000"/>
    <n v="10104000000"/>
    <n v="0"/>
    <n v="0"/>
    <s v="Consumer Staples"/>
    <s v="Hypermarkets &amp; Super Centers"/>
    <x v="1"/>
  </r>
  <r>
    <n v="375"/>
    <x v="87"/>
    <s v="Year 2"/>
    <d v="2014-08-31T00:00:00"/>
    <n v="112640000000"/>
    <n v="98458000000"/>
    <n v="10899000000"/>
    <n v="0"/>
    <n v="0"/>
    <s v="Consumer Staples"/>
    <s v="Hypermarkets &amp; Super Centers"/>
    <x v="2"/>
  </r>
  <r>
    <n v="376"/>
    <x v="87"/>
    <s v="Year 3"/>
    <d v="2015-08-30T00:00:00"/>
    <n v="116199000000"/>
    <n v="101065000000"/>
    <n v="11445000000"/>
    <n v="0"/>
    <n v="0"/>
    <s v="Consumer Staples"/>
    <s v="Hypermarkets &amp; Super Centers"/>
    <x v="3"/>
  </r>
  <r>
    <n v="377"/>
    <x v="87"/>
    <s v="Year 4"/>
    <d v="2016-08-28T00:00:00"/>
    <n v="118719000000"/>
    <n v="102901000000"/>
    <n v="12068000000"/>
    <n v="0"/>
    <n v="0"/>
    <s v="Consumer Staples"/>
    <s v="Hypermarkets &amp; Super Centers"/>
    <x v="4"/>
  </r>
  <r>
    <n v="378"/>
    <x v="88"/>
    <s v="Year 1"/>
    <d v="2003-06-30T00:00:00"/>
    <n v="1577000"/>
    <n v="258000"/>
    <n v="2410000"/>
    <n v="65000"/>
    <n v="0"/>
    <s v="Consumer Staples"/>
    <s v="Personal Products"/>
    <x v="5"/>
  </r>
  <r>
    <n v="379"/>
    <x v="88"/>
    <s v="Year 2"/>
    <d v="2004-06-30T00:00:00"/>
    <n v="1514000"/>
    <n v="142000"/>
    <n v="3940000"/>
    <n v="30000"/>
    <n v="163000"/>
    <s v="Consumer Staples"/>
    <s v="Personal Products"/>
    <x v="6"/>
  </r>
  <r>
    <n v="380"/>
    <x v="88"/>
    <s v="Year 3"/>
    <d v="2006-02-28T00:00:00"/>
    <n v="79562000"/>
    <n v="75508000"/>
    <n v="15359000"/>
    <n v="0"/>
    <n v="0"/>
    <s v="Consumer Staples"/>
    <s v="Personal Products"/>
    <x v="7"/>
  </r>
  <r>
    <n v="381"/>
    <x v="88"/>
    <s v="Year 4"/>
    <d v="2007-02-28T00:00:00"/>
    <n v="99642000"/>
    <n v="84477000"/>
    <n v="25853000"/>
    <n v="0"/>
    <n v="0"/>
    <s v="Consumer Staples"/>
    <s v="Personal Products"/>
    <x v="8"/>
  </r>
  <r>
    <n v="382"/>
    <x v="89"/>
    <s v="Year 1"/>
    <d v="2013-07-28T00:00:00"/>
    <n v="8052000000"/>
    <n v="5140000000"/>
    <n v="1653000000"/>
    <n v="128000000"/>
    <n v="0"/>
    <s v="Consumer Staples"/>
    <s v="Packaged Foods &amp; Meats"/>
    <x v="1"/>
  </r>
  <r>
    <n v="383"/>
    <x v="89"/>
    <s v="Year 2"/>
    <d v="2014-08-03T00:00:00"/>
    <n v="8268000000"/>
    <n v="5297000000"/>
    <n v="1527000000"/>
    <n v="122000000"/>
    <n v="0"/>
    <s v="Consumer Staples"/>
    <s v="Packaged Foods &amp; Meats"/>
    <x v="2"/>
  </r>
  <r>
    <n v="384"/>
    <x v="89"/>
    <s v="Year 3"/>
    <d v="2015-08-02T00:00:00"/>
    <n v="8082000000"/>
    <n v="5300000000"/>
    <n v="1509000000"/>
    <n v="117000000"/>
    <n v="0"/>
    <s v="Consumer Staples"/>
    <s v="Packaged Foods &amp; Meats"/>
    <x v="3"/>
  </r>
  <r>
    <n v="385"/>
    <x v="89"/>
    <s v="Year 4"/>
    <d v="2016-07-31T00:00:00"/>
    <n v="7961000000"/>
    <n v="5181000000"/>
    <n v="1665000000"/>
    <n v="124000000"/>
    <n v="0"/>
    <s v="Consumer Staples"/>
    <s v="Packaged Foods &amp; Meats"/>
    <x v="4"/>
  </r>
  <r>
    <n v="386"/>
    <x v="90"/>
    <s v="Year 1"/>
    <d v="2013-01-31T00:00:00"/>
    <n v="3050195000"/>
    <n v="683579000"/>
    <n v="2047847000"/>
    <n v="429479000"/>
    <n v="0"/>
    <s v="Information Technology"/>
    <s v="Internet Software &amp; Services"/>
    <x v="1"/>
  </r>
  <r>
    <n v="387"/>
    <x v="90"/>
    <s v="Year 2"/>
    <d v="2014-01-31T00:00:00"/>
    <n v="4071003000"/>
    <n v="968428000"/>
    <n v="2764851000"/>
    <n v="623798000"/>
    <n v="0"/>
    <s v="Information Technology"/>
    <s v="Internet Software &amp; Services"/>
    <x v="2"/>
  </r>
  <r>
    <n v="388"/>
    <x v="90"/>
    <s v="Year 3"/>
    <d v="2015-01-31T00:00:00"/>
    <n v="5373586000"/>
    <n v="1289270000"/>
    <n v="3437032000"/>
    <n v="792917000"/>
    <n v="0"/>
    <s v="Information Technology"/>
    <s v="Internet Software &amp; Services"/>
    <x v="3"/>
  </r>
  <r>
    <n v="389"/>
    <x v="90"/>
    <s v="Year 4"/>
    <d v="2016-01-31T00:00:00"/>
    <n v="6667216000"/>
    <n v="1654548000"/>
    <n v="3951445000"/>
    <n v="946300000"/>
    <n v="0"/>
    <s v="Information Technology"/>
    <s v="Internet Software &amp; Services"/>
    <x v="4"/>
  </r>
  <r>
    <n v="390"/>
    <x v="91"/>
    <s v="Year 1"/>
    <d v="2013-07-27T00:00:00"/>
    <n v="48607000000"/>
    <n v="19167000000"/>
    <n v="11802000000"/>
    <n v="5942000000"/>
    <n v="395000000"/>
    <s v="Information Technology"/>
    <s v="Networking Equipment"/>
    <x v="1"/>
  </r>
  <r>
    <n v="391"/>
    <x v="91"/>
    <s v="Year 2"/>
    <d v="2014-07-26T00:00:00"/>
    <n v="47142000000"/>
    <n v="19373000000"/>
    <n v="11437000000"/>
    <n v="6294000000"/>
    <n v="275000000"/>
    <s v="Information Technology"/>
    <s v="Networking Equipment"/>
    <x v="2"/>
  </r>
  <r>
    <n v="392"/>
    <x v="91"/>
    <s v="Year 3"/>
    <d v="2015-07-25T00:00:00"/>
    <n v="49161000000"/>
    <n v="19480000000"/>
    <n v="11861000000"/>
    <n v="6207000000"/>
    <n v="359000000"/>
    <s v="Information Technology"/>
    <s v="Networking Equipment"/>
    <x v="3"/>
  </r>
  <r>
    <n v="393"/>
    <x v="91"/>
    <s v="Year 4"/>
    <d v="2016-07-30T00:00:00"/>
    <n v="49247000000"/>
    <n v="18287000000"/>
    <n v="11433000000"/>
    <n v="6296000000"/>
    <n v="303000000"/>
    <s v="Information Technology"/>
    <s v="Networking Equipment"/>
    <x v="4"/>
  </r>
  <r>
    <n v="394"/>
    <x v="92"/>
    <s v="Year 1"/>
    <d v="2015-04-03T00:00:00"/>
    <n v="4069746000"/>
    <n v="3282301000"/>
    <n v="194207000"/>
    <n v="0"/>
    <n v="137058000"/>
    <s v="Information Technology"/>
    <s v="IT Consulting &amp; Other Services"/>
    <x v="3"/>
  </r>
  <r>
    <n v="395"/>
    <x v="92"/>
    <s v="Year 2"/>
    <d v="2016-04-01T00:00:00"/>
    <n v="4250447000"/>
    <n v="3575631000"/>
    <n v="187244000"/>
    <n v="0"/>
    <n v="182242000"/>
    <s v="Information Technology"/>
    <s v="IT Consulting &amp; Other Services"/>
    <x v="4"/>
  </r>
  <r>
    <n v="396"/>
    <x v="93"/>
    <s v="Year 1"/>
    <d v="2013-12-31T00:00:00"/>
    <n v="12026000000"/>
    <n v="3931000000"/>
    <n v="3518000000"/>
    <n v="0"/>
    <n v="1104000000"/>
    <s v="Industrials"/>
    <s v="Railroads"/>
    <x v="1"/>
  </r>
  <r>
    <n v="397"/>
    <x v="93"/>
    <s v="Year 2"/>
    <d v="2014-12-26T00:00:00"/>
    <n v="12669000000"/>
    <n v="4100000000"/>
    <n v="3805000000"/>
    <n v="0"/>
    <n v="1151000000"/>
    <s v="Industrials"/>
    <s v="Railroads"/>
    <x v="2"/>
  </r>
  <r>
    <n v="398"/>
    <x v="93"/>
    <s v="Year 3"/>
    <d v="2015-12-25T00:00:00"/>
    <n v="11811000000"/>
    <n v="3293000000"/>
    <n v="3726000000"/>
    <n v="0"/>
    <n v="1208000000"/>
    <s v="Industrials"/>
    <s v="Railroads"/>
    <x v="3"/>
  </r>
  <r>
    <n v="399"/>
    <x v="93"/>
    <s v="Year 4"/>
    <d v="2016-12-30T00:00:00"/>
    <n v="11069000000"/>
    <n v="2782000000"/>
    <n v="3597000000"/>
    <n v="0"/>
    <n v="1301000000"/>
    <s v="Industrials"/>
    <s v="Railroads"/>
    <x v="4"/>
  </r>
  <r>
    <n v="400"/>
    <x v="94"/>
    <s v="Year 1"/>
    <d v="2013-05-31T00:00:00"/>
    <n v="4245964000"/>
    <n v="2492655000"/>
    <n v="1187331000"/>
    <n v="0"/>
    <n v="0"/>
    <s v="Industrials"/>
    <s v="Diversified Support Services"/>
    <x v="1"/>
  </r>
  <r>
    <n v="401"/>
    <x v="94"/>
    <s v="Year 2"/>
    <d v="2014-05-31T00:00:00"/>
    <n v="4193844000"/>
    <n v="2444085000"/>
    <n v="1147039000"/>
    <n v="0"/>
    <n v="0"/>
    <s v="Industrials"/>
    <s v="Diversified Support Services"/>
    <x v="2"/>
  </r>
  <r>
    <n v="402"/>
    <x v="94"/>
    <s v="Year 3"/>
    <d v="2015-05-31T00:00:00"/>
    <n v="4476886000"/>
    <n v="2555549000"/>
    <n v="1224930000"/>
    <n v="0"/>
    <n v="0"/>
    <s v="Industrials"/>
    <s v="Diversified Support Services"/>
    <x v="3"/>
  </r>
  <r>
    <n v="403"/>
    <x v="94"/>
    <s v="Year 4"/>
    <d v="2016-05-31T00:00:00"/>
    <n v="4905458000"/>
    <n v="2775588000"/>
    <n v="1348122000"/>
    <n v="0"/>
    <n v="0"/>
    <s v="Industrials"/>
    <s v="Diversified Support Services"/>
    <x v="4"/>
  </r>
  <r>
    <n v="404"/>
    <x v="95"/>
    <s v="Year 1"/>
    <d v="2012-12-31T00:00:00"/>
    <n v="18376000000"/>
    <n v="7639000000"/>
    <n v="3244000000"/>
    <n v="0"/>
    <n v="4780000000"/>
    <s v="Telecommunications Services"/>
    <s v="Integrated Telecommunications Services"/>
    <x v="0"/>
  </r>
  <r>
    <n v="405"/>
    <x v="95"/>
    <s v="Year 2"/>
    <d v="2013-12-31T00:00:00"/>
    <n v="18095000000"/>
    <n v="7507000000"/>
    <n v="3502000000"/>
    <n v="0"/>
    <n v="4541000000"/>
    <s v="Telecommunications Services"/>
    <s v="Integrated Telecommunications Services"/>
    <x v="1"/>
  </r>
  <r>
    <n v="406"/>
    <x v="95"/>
    <s v="Year 3"/>
    <d v="2014-12-31T00:00:00"/>
    <n v="18031000000"/>
    <n v="7846000000"/>
    <n v="3347000000"/>
    <n v="0"/>
    <n v="4428000000"/>
    <s v="Telecommunications Services"/>
    <s v="Integrated Telecommunications Services"/>
    <x v="2"/>
  </r>
  <r>
    <n v="407"/>
    <x v="95"/>
    <s v="Year 4"/>
    <d v="2015-12-31T00:00:00"/>
    <n v="17900000000"/>
    <n v="7778000000"/>
    <n v="3328000000"/>
    <n v="0"/>
    <n v="4189000000"/>
    <s v="Telecommunications Services"/>
    <s v="Integrated Telecommunications Services"/>
    <x v="3"/>
  </r>
  <r>
    <n v="408"/>
    <x v="96"/>
    <s v="Year 1"/>
    <d v="2012-12-31T00:00:00"/>
    <n v="7346472000"/>
    <n v="4278241000"/>
    <n v="1557646000"/>
    <n v="0"/>
    <n v="149089000"/>
    <s v="Information Technology"/>
    <s v="IT Consulting &amp; Other Services"/>
    <x v="0"/>
  </r>
  <r>
    <n v="409"/>
    <x v="96"/>
    <s v="Year 2"/>
    <d v="2013-12-31T00:00:00"/>
    <n v="8843200000"/>
    <n v="5265500000"/>
    <n v="1727600000"/>
    <n v="0"/>
    <n v="172200000"/>
    <s v="Information Technology"/>
    <s v="IT Consulting &amp; Other Services"/>
    <x v="1"/>
  </r>
  <r>
    <n v="410"/>
    <x v="96"/>
    <s v="Year 3"/>
    <d v="2014-12-31T00:00:00"/>
    <n v="10262700000"/>
    <n v="6141100000"/>
    <n v="2037000000"/>
    <n v="0"/>
    <n v="199700000"/>
    <s v="Information Technology"/>
    <s v="IT Consulting &amp; Other Services"/>
    <x v="2"/>
  </r>
  <r>
    <n v="411"/>
    <x v="96"/>
    <s v="Year 4"/>
    <d v="2015-12-31T00:00:00"/>
    <n v="12416000000"/>
    <n v="7440200000"/>
    <n v="2508600000"/>
    <n v="0"/>
    <n v="325200000"/>
    <s v="Information Technology"/>
    <s v="IT Consulting &amp; Other Services"/>
    <x v="3"/>
  </r>
  <r>
    <n v="412"/>
    <x v="97"/>
    <s v="Year 1"/>
    <d v="2013-12-31T00:00:00"/>
    <n v="2918434000"/>
    <n v="502795000"/>
    <n v="1476916000"/>
    <n v="516338000"/>
    <n v="41668000"/>
    <s v="Information Technology"/>
    <s v="Internet Software &amp; Services"/>
    <x v="1"/>
  </r>
  <r>
    <n v="413"/>
    <x v="97"/>
    <s v="Year 2"/>
    <d v="2014-12-31T00:00:00"/>
    <n v="3142856000"/>
    <n v="620219000"/>
    <n v="1600187000"/>
    <n v="553817000"/>
    <n v="39577000"/>
    <s v="Information Technology"/>
    <s v="Internet Software &amp; Services"/>
    <x v="2"/>
  </r>
  <r>
    <n v="414"/>
    <x v="97"/>
    <s v="Year 3"/>
    <d v="2015-12-31T00:00:00"/>
    <n v="3275594000"/>
    <n v="614364000"/>
    <n v="1538027000"/>
    <n v="563975000"/>
    <n v="41595000"/>
    <s v="Information Technology"/>
    <s v="Internet Software &amp; Services"/>
    <x v="3"/>
  </r>
  <r>
    <n v="415"/>
    <x v="97"/>
    <s v="Year 4"/>
    <d v="2016-12-31T00:00:00"/>
    <n v="3418265000"/>
    <n v="559541000"/>
    <n v="1620006000"/>
    <n v="489265000"/>
    <n v="29173000"/>
    <s v="Information Technology"/>
    <s v="Internet Software &amp; Services"/>
    <x v="4"/>
  </r>
  <r>
    <n v="416"/>
    <x v="98"/>
    <s v="Year 1"/>
    <d v="2013-12-31T00:00:00"/>
    <n v="126761000000"/>
    <n v="102978000000"/>
    <n v="0"/>
    <n v="0"/>
    <n v="0"/>
    <s v="Consumer Staples"/>
    <s v="Drug Retail"/>
    <x v="1"/>
  </r>
  <r>
    <n v="417"/>
    <x v="98"/>
    <s v="Year 2"/>
    <d v="2014-12-31T00:00:00"/>
    <n v="139367000000"/>
    <n v="114000000000"/>
    <n v="0"/>
    <n v="0"/>
    <n v="0"/>
    <s v="Consumer Staples"/>
    <s v="Drug Retail"/>
    <x v="2"/>
  </r>
  <r>
    <n v="418"/>
    <x v="98"/>
    <s v="Year 3"/>
    <d v="2015-12-31T00:00:00"/>
    <n v="153290000000"/>
    <n v="126762000000"/>
    <n v="0"/>
    <n v="0"/>
    <n v="0"/>
    <s v="Consumer Staples"/>
    <s v="Drug Retail"/>
    <x v="3"/>
  </r>
  <r>
    <n v="419"/>
    <x v="98"/>
    <s v="Year 4"/>
    <d v="2016-12-31T00:00:00"/>
    <n v="177526000000"/>
    <n v="148669000000"/>
    <n v="0"/>
    <n v="0"/>
    <n v="0"/>
    <s v="Consumer Staples"/>
    <s v="Drug Retail"/>
    <x v="4"/>
  </r>
  <r>
    <n v="420"/>
    <x v="99"/>
    <s v="Year 1"/>
    <d v="2012-12-31T00:00:00"/>
    <n v="230590000000"/>
    <n v="163336000000"/>
    <n v="17100000000"/>
    <n v="0"/>
    <n v="13413000000"/>
    <s v="Energy"/>
    <s v="Integrated Oil &amp; Gas"/>
    <x v="0"/>
  </r>
  <r>
    <n v="421"/>
    <x v="99"/>
    <s v="Year 2"/>
    <d v="2013-12-31T00:00:00"/>
    <n v="220156000000"/>
    <n v="159323000000"/>
    <n v="17573000000"/>
    <n v="0"/>
    <n v="14186000000"/>
    <s v="Energy"/>
    <s v="Integrated Oil &amp; Gas"/>
    <x v="1"/>
  </r>
  <r>
    <n v="422"/>
    <x v="99"/>
    <s v="Year 3"/>
    <d v="2014-12-31T00:00:00"/>
    <n v="200494000000"/>
    <n v="144956000000"/>
    <n v="17034000000"/>
    <n v="0"/>
    <n v="16793000000"/>
    <s v="Energy"/>
    <s v="Integrated Oil &amp; Gas"/>
    <x v="2"/>
  </r>
  <r>
    <n v="423"/>
    <x v="99"/>
    <s v="Year 4"/>
    <d v="2015-12-31T00:00:00"/>
    <n v="129925000000"/>
    <n v="92785000000"/>
    <n v="16473000000"/>
    <n v="0"/>
    <n v="21037000000"/>
    <s v="Energy"/>
    <s v="Integrated Oil &amp; Gas"/>
    <x v="3"/>
  </r>
  <r>
    <n v="424"/>
    <x v="100"/>
    <s v="Year 1"/>
    <d v="2012-12-31T00:00:00"/>
    <n v="1819814000"/>
    <n v="343743000"/>
    <n v="133796000"/>
    <n v="0"/>
    <n v="579315000"/>
    <s v="Energy"/>
    <s v="Oil &amp; Gas Exploration &amp; Production"/>
    <x v="0"/>
  </r>
  <r>
    <n v="425"/>
    <x v="100"/>
    <s v="Year 2"/>
    <d v="2013-12-31T00:00:00"/>
    <n v="2319919000"/>
    <n v="455436000"/>
    <n v="169815000"/>
    <n v="0"/>
    <n v="778655000"/>
    <s v="Energy"/>
    <s v="Oil &amp; Gas Exploration &amp; Production"/>
    <x v="1"/>
  </r>
  <r>
    <n v="426"/>
    <x v="100"/>
    <s v="Year 3"/>
    <d v="2014-12-31T00:00:00"/>
    <n v="2660147000"/>
    <n v="538374000"/>
    <n v="204161000"/>
    <n v="0"/>
    <n v="986812000"/>
    <s v="Energy"/>
    <s v="Oil &amp; Gas Exploration &amp; Production"/>
    <x v="2"/>
  </r>
  <r>
    <n v="427"/>
    <x v="100"/>
    <s v="Year 4"/>
    <d v="2015-12-31T00:00:00"/>
    <n v="1803573000"/>
    <n v="541359000"/>
    <n v="230734000"/>
    <n v="0"/>
    <n v="1230853000"/>
    <s v="Energy"/>
    <s v="Oil &amp; Gas Exploration &amp; Production"/>
    <x v="3"/>
  </r>
  <r>
    <n v="428"/>
    <x v="101"/>
    <s v="Year 1"/>
    <d v="2012-12-31T00:00:00"/>
    <n v="12835000000"/>
    <n v="8300000000"/>
    <n v="550000000"/>
    <n v="0"/>
    <n v="1127000000"/>
    <s v="Utilities"/>
    <s v="Electric Utilities"/>
    <x v="0"/>
  </r>
  <r>
    <n v="429"/>
    <x v="101"/>
    <s v="Year 2"/>
    <d v="2013-12-31T00:00:00"/>
    <n v="13120000000"/>
    <n v="8033000000"/>
    <n v="563000000"/>
    <n v="0"/>
    <n v="1208000000"/>
    <s v="Utilities"/>
    <s v="Electric Utilities"/>
    <x v="1"/>
  </r>
  <r>
    <n v="430"/>
    <x v="101"/>
    <s v="Year 3"/>
    <d v="2014-12-31T00:00:00"/>
    <n v="12436000000"/>
    <n v="7881000000"/>
    <n v="542000000"/>
    <n v="0"/>
    <n v="1292000000"/>
    <s v="Utilities"/>
    <s v="Electric Utilities"/>
    <x v="2"/>
  </r>
  <r>
    <n v="431"/>
    <x v="101"/>
    <s v="Year 4"/>
    <d v="2015-12-31T00:00:00"/>
    <n v="11683000000"/>
    <n v="6201000000"/>
    <n v="551000000"/>
    <n v="0"/>
    <n v="1395000000"/>
    <s v="Utilities"/>
    <s v="Electric Utilities"/>
    <x v="3"/>
  </r>
  <r>
    <n v="432"/>
    <x v="102"/>
    <s v="Year 1"/>
    <d v="2013-12-31T00:00:00"/>
    <n v="37773000000"/>
    <n v="20964000000"/>
    <n v="11349000000"/>
    <n v="0"/>
    <n v="1658000000"/>
    <s v="Industrials"/>
    <s v="Airlines"/>
    <x v="1"/>
  </r>
  <r>
    <n v="433"/>
    <x v="102"/>
    <s v="Year 2"/>
    <d v="2014-12-31T00:00:00"/>
    <n v="40362000000"/>
    <n v="22967000000"/>
    <n v="12702000000"/>
    <n v="0"/>
    <n v="1771000000"/>
    <s v="Industrials"/>
    <s v="Airlines"/>
    <x v="2"/>
  </r>
  <r>
    <n v="434"/>
    <x v="102"/>
    <s v="Year 3"/>
    <d v="2015-12-31T00:00:00"/>
    <n v="40704000000"/>
    <n v="17096000000"/>
    <n v="13936000000"/>
    <n v="0"/>
    <n v="1835000000"/>
    <s v="Industrials"/>
    <s v="Airlines"/>
    <x v="3"/>
  </r>
  <r>
    <n v="435"/>
    <x v="102"/>
    <s v="Year 4"/>
    <d v="2016-12-31T00:00:00"/>
    <n v="39639000000"/>
    <n v="15940000000"/>
    <n v="14845000000"/>
    <n v="0"/>
    <n v="1902000000"/>
    <s v="Industrials"/>
    <s v="Airlines"/>
    <x v="4"/>
  </r>
  <r>
    <n v="436"/>
    <x v="103"/>
    <s v="Year 1"/>
    <d v="2013-12-31T00:00:00"/>
    <n v="28998000000"/>
    <n v="17642000000"/>
    <n v="6564000000"/>
    <n v="2037000000"/>
    <n v="0"/>
    <s v="Materials"/>
    <s v="Diversified Chemicals"/>
    <x v="1"/>
  </r>
  <r>
    <n v="437"/>
    <x v="103"/>
    <s v="Year 2"/>
    <d v="2014-12-31T00:00:00"/>
    <n v="28406000000"/>
    <n v="17023000000"/>
    <n v="5536000000"/>
    <n v="1958000000"/>
    <n v="0"/>
    <s v="Materials"/>
    <s v="Diversified Chemicals"/>
    <x v="2"/>
  </r>
  <r>
    <n v="438"/>
    <x v="103"/>
    <s v="Year 3"/>
    <d v="2015-12-31T00:00:00"/>
    <n v="25130000000"/>
    <n v="15112000000"/>
    <n v="5074000000"/>
    <n v="1898000000"/>
    <n v="0"/>
    <s v="Materials"/>
    <s v="Diversified Chemicals"/>
    <x v="3"/>
  </r>
  <r>
    <n v="439"/>
    <x v="103"/>
    <s v="Year 4"/>
    <d v="2016-12-31T00:00:00"/>
    <n v="24594000000"/>
    <n v="14469000000"/>
    <n v="5005000000"/>
    <n v="1641000000"/>
    <n v="0"/>
    <s v="Materials"/>
    <s v="Diversified Chemicals"/>
    <x v="4"/>
  </r>
  <r>
    <n v="440"/>
    <x v="104"/>
    <s v="Year 1"/>
    <d v="2013-10-31T00:00:00"/>
    <n v="37795400000"/>
    <n v="25667300000"/>
    <n v="4426100000"/>
    <n v="1477300000"/>
    <n v="0"/>
    <s v="Industrials"/>
    <s v="Construction &amp; Farm Machinery &amp; Heavy Trucks"/>
    <x v="1"/>
  </r>
  <r>
    <n v="441"/>
    <x v="104"/>
    <s v="Year 2"/>
    <d v="2014-10-31T00:00:00"/>
    <n v="36066900000"/>
    <n v="24775800000"/>
    <n v="4377700000"/>
    <n v="1452000000"/>
    <n v="0"/>
    <s v="Industrials"/>
    <s v="Construction &amp; Farm Machinery &amp; Heavy Trucks"/>
    <x v="2"/>
  </r>
  <r>
    <n v="442"/>
    <x v="104"/>
    <s v="Year 3"/>
    <d v="2015-10-31T00:00:00"/>
    <n v="28862800000"/>
    <n v="20143200000"/>
    <n v="3834400000"/>
    <n v="1425100000"/>
    <n v="0"/>
    <s v="Industrials"/>
    <s v="Construction &amp; Farm Machinery &amp; Heavy Trucks"/>
    <x v="3"/>
  </r>
  <r>
    <n v="443"/>
    <x v="104"/>
    <s v="Year 4"/>
    <d v="2016-10-31T00:00:00"/>
    <n v="26644000000"/>
    <n v="18248900000"/>
    <n v="4018300000"/>
    <n v="1389100000"/>
    <n v="0"/>
    <s v="Industrials"/>
    <s v="Construction &amp; Farm Machinery &amp; Heavy Trucks"/>
    <x v="4"/>
  </r>
  <r>
    <n v="444"/>
    <x v="105"/>
    <s v="Year 1"/>
    <d v="2012-11-30T00:00:00"/>
    <n v="8984000000"/>
    <n v="845000000"/>
    <n v="3052000000"/>
    <n v="0"/>
    <n v="848000000"/>
    <s v="Financials"/>
    <s v="Consumer Finance"/>
    <x v="0"/>
  </r>
  <r>
    <n v="445"/>
    <x v="105"/>
    <s v="Year 2"/>
    <d v="2013-12-31T00:00:00"/>
    <n v="9370000000"/>
    <n v="698000000"/>
    <n v="3194000000"/>
    <n v="0"/>
    <n v="1086000000"/>
    <s v="Financials"/>
    <s v="Consumer Finance"/>
    <x v="1"/>
  </r>
  <r>
    <n v="446"/>
    <x v="105"/>
    <s v="Year 3"/>
    <d v="2014-12-31T00:00:00"/>
    <n v="9611000000"/>
    <n v="614000000"/>
    <n v="3340000000"/>
    <n v="0"/>
    <n v="1443000000"/>
    <s v="Financials"/>
    <s v="Consumer Finance"/>
    <x v="2"/>
  </r>
  <r>
    <n v="447"/>
    <x v="105"/>
    <s v="Year 4"/>
    <d v="2015-12-31T00:00:00"/>
    <n v="10002000000"/>
    <n v="623000000"/>
    <n v="3615000000"/>
    <n v="0"/>
    <n v="1512000000"/>
    <s v="Financials"/>
    <s v="Consumer Finance"/>
    <x v="3"/>
  </r>
  <r>
    <n v="448"/>
    <x v="106"/>
    <s v="Year 1"/>
    <d v="2013-02-01T00:00:00"/>
    <n v="16022128000"/>
    <n v="10936727000"/>
    <n v="3430125000"/>
    <n v="0"/>
    <n v="0"/>
    <s v="Consumer Discretionary"/>
    <s v="General Merchandise Stores"/>
    <x v="1"/>
  </r>
  <r>
    <n v="449"/>
    <x v="106"/>
    <s v="Year 2"/>
    <d v="2014-01-31T00:00:00"/>
    <n v="17504167000"/>
    <n v="12068425000"/>
    <n v="3699557000"/>
    <n v="0"/>
    <n v="0"/>
    <s v="Consumer Discretionary"/>
    <s v="General Merchandise Stores"/>
    <x v="2"/>
  </r>
  <r>
    <n v="450"/>
    <x v="106"/>
    <s v="Year 3"/>
    <d v="2015-01-30T00:00:00"/>
    <n v="18909588000"/>
    <n v="13107081000"/>
    <n v="4033414000"/>
    <n v="0"/>
    <n v="0"/>
    <s v="Consumer Discretionary"/>
    <s v="General Merchandise Stores"/>
    <x v="3"/>
  </r>
  <r>
    <n v="451"/>
    <x v="106"/>
    <s v="Year 4"/>
    <d v="2016-01-29T00:00:00"/>
    <n v="20368562000"/>
    <n v="14062471000"/>
    <n v="4365797000"/>
    <n v="0"/>
    <n v="0"/>
    <s v="Consumer Discretionary"/>
    <s v="General Merchandise Stores"/>
    <x v="4"/>
  </r>
  <r>
    <n v="452"/>
    <x v="107"/>
    <s v="Year 1"/>
    <d v="2012-12-31T00:00:00"/>
    <n v="7383000000"/>
    <n v="4365000000"/>
    <n v="1742000000"/>
    <n v="0"/>
    <n v="75000000"/>
    <s v="Health Care"/>
    <s v="Health Care Facilities"/>
    <x v="0"/>
  </r>
  <r>
    <n v="453"/>
    <x v="107"/>
    <s v="Year 2"/>
    <d v="2013-12-31T00:00:00"/>
    <n v="7146000000"/>
    <n v="4326000000"/>
    <n v="1740000000"/>
    <n v="0"/>
    <n v="79000000"/>
    <s v="Health Care"/>
    <s v="Health Care Facilities"/>
    <x v="1"/>
  </r>
  <r>
    <n v="454"/>
    <x v="107"/>
    <s v="Year 3"/>
    <d v="2014-12-31T00:00:00"/>
    <n v="7435000000"/>
    <n v="4637000000"/>
    <n v="1721000000"/>
    <n v="0"/>
    <n v="94000000"/>
    <s v="Health Care"/>
    <s v="Health Care Facilities"/>
    <x v="2"/>
  </r>
  <r>
    <n v="455"/>
    <x v="107"/>
    <s v="Year 4"/>
    <d v="2015-12-31T00:00:00"/>
    <n v="7493000000"/>
    <n v="4657000000"/>
    <n v="1356000000"/>
    <n v="0"/>
    <n v="81000000"/>
    <s v="Health Care"/>
    <s v="Health Care Facilities"/>
    <x v="3"/>
  </r>
  <r>
    <n v="456"/>
    <x v="108"/>
    <s v="Year 1"/>
    <d v="2013-09-30T00:00:00"/>
    <n v="6259300000"/>
    <n v="4853500000"/>
    <n v="649900000"/>
    <n v="0"/>
    <n v="0"/>
    <s v="Consumer Discretionary"/>
    <s v="Homebuilding"/>
    <x v="1"/>
  </r>
  <r>
    <n v="457"/>
    <x v="108"/>
    <s v="Year 2"/>
    <d v="2014-09-30T00:00:00"/>
    <n v="8024900000"/>
    <n v="6268600000"/>
    <n v="826900000"/>
    <n v="0"/>
    <n v="0"/>
    <s v="Consumer Discretionary"/>
    <s v="Homebuilding"/>
    <x v="2"/>
  </r>
  <r>
    <n v="458"/>
    <x v="108"/>
    <s v="Year 3"/>
    <d v="2015-09-30T00:00:00"/>
    <n v="10824000000"/>
    <n v="8535700000"/>
    <n v="1003000000"/>
    <n v="0"/>
    <n v="0"/>
    <s v="Consumer Discretionary"/>
    <s v="Homebuilding"/>
    <x v="3"/>
  </r>
  <r>
    <n v="459"/>
    <x v="108"/>
    <s v="Year 4"/>
    <d v="2016-09-30T00:00:00"/>
    <n v="12157400000"/>
    <n v="9502600000"/>
    <n v="1100300000"/>
    <n v="0"/>
    <n v="0"/>
    <s v="Consumer Discretionary"/>
    <s v="Homebuilding"/>
    <x v="4"/>
  </r>
  <r>
    <n v="460"/>
    <x v="109"/>
    <s v="Year 1"/>
    <d v="2012-12-31T00:00:00"/>
    <n v="18260400000"/>
    <n v="8846100000"/>
    <n v="5181200000"/>
    <n v="1137900000"/>
    <n v="0"/>
    <s v="Industrials"/>
    <s v="Industrial Conglomerates"/>
    <x v="0"/>
  </r>
  <r>
    <n v="461"/>
    <x v="109"/>
    <s v="Year 2"/>
    <d v="2013-12-31T00:00:00"/>
    <n v="18283100000"/>
    <n v="8941100000"/>
    <n v="5117100000"/>
    <n v="1104400000"/>
    <n v="0"/>
    <s v="Industrials"/>
    <s v="Industrial Conglomerates"/>
    <x v="1"/>
  </r>
  <r>
    <n v="462"/>
    <x v="109"/>
    <s v="Year 3"/>
    <d v="2014-12-31T00:00:00"/>
    <n v="19154000000"/>
    <n v="9261400000"/>
    <n v="5389000000"/>
    <n v="1157000000"/>
    <n v="0"/>
    <s v="Industrials"/>
    <s v="Industrial Conglomerates"/>
    <x v="2"/>
  </r>
  <r>
    <n v="463"/>
    <x v="109"/>
    <s v="Year 4"/>
    <d v="2015-12-31T00:00:00"/>
    <n v="20563100000"/>
    <n v="9800600000"/>
    <n v="6054300000"/>
    <n v="1239100000"/>
    <n v="0"/>
    <s v="Industrials"/>
    <s v="Industrial Conglomerates"/>
    <x v="3"/>
  </r>
  <r>
    <n v="464"/>
    <x v="110"/>
    <s v="Year 1"/>
    <d v="2013-09-28T00:00:00"/>
    <n v="45041000000"/>
    <n v="25034000000"/>
    <n v="8365000000"/>
    <n v="0"/>
    <n v="2192000000"/>
    <s v="Consumer Discretionary"/>
    <s v="Broadcasting &amp; Cable TV"/>
    <x v="1"/>
  </r>
  <r>
    <n v="465"/>
    <x v="110"/>
    <s v="Year 2"/>
    <d v="2014-09-27T00:00:00"/>
    <n v="48813000000"/>
    <n v="26420000000"/>
    <n v="8565000000"/>
    <n v="0"/>
    <n v="2288000000"/>
    <s v="Consumer Discretionary"/>
    <s v="Broadcasting &amp; Cable TV"/>
    <x v="2"/>
  </r>
  <r>
    <n v="466"/>
    <x v="110"/>
    <s v="Year 3"/>
    <d v="2015-10-03T00:00:00"/>
    <n v="52465000000"/>
    <n v="28364000000"/>
    <n v="8523000000"/>
    <n v="0"/>
    <n v="2354000000"/>
    <s v="Consumer Discretionary"/>
    <s v="Broadcasting &amp; Cable TV"/>
    <x v="3"/>
  </r>
  <r>
    <n v="467"/>
    <x v="110"/>
    <s v="Year 4"/>
    <d v="2016-10-01T00:00:00"/>
    <n v="55632000000"/>
    <n v="29993000000"/>
    <n v="8754000000"/>
    <n v="0"/>
    <n v="2527000000"/>
    <s v="Consumer Discretionary"/>
    <s v="Broadcasting &amp; Cable TV"/>
    <x v="4"/>
  </r>
  <r>
    <n v="468"/>
    <x v="111"/>
    <s v="Year 1"/>
    <d v="2013-12-31T00:00:00"/>
    <n v="5535000000"/>
    <n v="1689000000"/>
    <n v="1598000000"/>
    <n v="0"/>
    <n v="276000000"/>
    <s v="Consumer Discretionary"/>
    <s v="Cable &amp; Satellite"/>
    <x v="1"/>
  </r>
  <r>
    <n v="469"/>
    <x v="111"/>
    <s v="Year 2"/>
    <d v="2014-12-31T00:00:00"/>
    <n v="6265000000"/>
    <n v="2124000000"/>
    <n v="1692000000"/>
    <n v="0"/>
    <n v="329000000"/>
    <s v="Consumer Discretionary"/>
    <s v="Cable &amp; Satellite"/>
    <x v="2"/>
  </r>
  <r>
    <n v="470"/>
    <x v="111"/>
    <s v="Year 3"/>
    <d v="2015-12-31T00:00:00"/>
    <n v="6394000000"/>
    <n v="2343000000"/>
    <n v="1669000000"/>
    <n v="0"/>
    <n v="330000000"/>
    <s v="Consumer Discretionary"/>
    <s v="Cable &amp; Satellite"/>
    <x v="3"/>
  </r>
  <r>
    <n v="471"/>
    <x v="111"/>
    <s v="Year 4"/>
    <d v="2016-12-31T00:00:00"/>
    <n v="6497000000"/>
    <n v="2432000000"/>
    <n v="1690000000"/>
    <n v="0"/>
    <n v="322000000"/>
    <s v="Consumer Discretionary"/>
    <s v="Cable &amp; Satellite"/>
    <x v="4"/>
  </r>
  <r>
    <n v="472"/>
    <x v="112"/>
    <s v="Year 1"/>
    <d v="2013-12-31T00:00:00"/>
    <n v="5535000000"/>
    <n v="1689000000"/>
    <n v="1598000000"/>
    <n v="0"/>
    <n v="276000000"/>
    <s v="Consumer Discretionary"/>
    <s v="Cable &amp; Satellite"/>
    <x v="1"/>
  </r>
  <r>
    <n v="473"/>
    <x v="112"/>
    <s v="Year 2"/>
    <d v="2014-12-31T00:00:00"/>
    <n v="6265000000"/>
    <n v="2124000000"/>
    <n v="1692000000"/>
    <n v="0"/>
    <n v="329000000"/>
    <s v="Consumer Discretionary"/>
    <s v="Cable &amp; Satellite"/>
    <x v="2"/>
  </r>
  <r>
    <n v="474"/>
    <x v="112"/>
    <s v="Year 3"/>
    <d v="2015-12-31T00:00:00"/>
    <n v="6394000000"/>
    <n v="2343000000"/>
    <n v="1669000000"/>
    <n v="0"/>
    <n v="330000000"/>
    <s v="Consumer Discretionary"/>
    <s v="Cable &amp; Satellite"/>
    <x v="3"/>
  </r>
  <r>
    <n v="475"/>
    <x v="112"/>
    <s v="Year 4"/>
    <d v="2016-12-31T00:00:00"/>
    <n v="6497000000"/>
    <n v="2432000000"/>
    <n v="1690000000"/>
    <n v="0"/>
    <n v="322000000"/>
    <s v="Consumer Discretionary"/>
    <s v="Cable &amp; Satellite"/>
    <x v="4"/>
  </r>
  <r>
    <n v="476"/>
    <x v="113"/>
    <s v="Year 1"/>
    <d v="2013-12-31T00:00:00"/>
    <n v="15051000000"/>
    <n v="12274000000"/>
    <n v="916000000"/>
    <n v="0"/>
    <n v="97000000"/>
    <s v="Consumer Discretionary"/>
    <s v="Auto Parts &amp; Equipment"/>
    <x v="1"/>
  </r>
  <r>
    <n v="477"/>
    <x v="113"/>
    <s v="Year 2"/>
    <d v="2014-12-31T00:00:00"/>
    <n v="15499000000"/>
    <n v="12471000000"/>
    <n v="1036000000"/>
    <n v="0"/>
    <n v="94000000"/>
    <s v="Consumer Discretionary"/>
    <s v="Auto Parts &amp; Equipment"/>
    <x v="2"/>
  </r>
  <r>
    <n v="478"/>
    <x v="113"/>
    <s v="Year 3"/>
    <d v="2015-12-31T00:00:00"/>
    <n v="15165000000"/>
    <n v="12155000000"/>
    <n v="1017000000"/>
    <n v="0"/>
    <n v="93000000"/>
    <s v="Consumer Discretionary"/>
    <s v="Auto Parts &amp; Equipment"/>
    <x v="3"/>
  </r>
  <r>
    <n v="479"/>
    <x v="113"/>
    <s v="Year 4"/>
    <d v="2016-12-31T00:00:00"/>
    <n v="16661000000"/>
    <n v="13107000000"/>
    <n v="1145000000"/>
    <n v="0"/>
    <n v="134000000"/>
    <s v="Consumer Discretionary"/>
    <s v="Auto Parts &amp; Equipment"/>
    <x v="4"/>
  </r>
  <r>
    <n v="480"/>
    <x v="114"/>
    <s v="Year 1"/>
    <d v="2012-12-31T00:00:00"/>
    <n v="1279067000"/>
    <n v="461898000"/>
    <n v="68538000"/>
    <n v="0"/>
    <n v="382553000"/>
    <s v="Real Estate"/>
    <s v="Specialized REITs"/>
    <x v="0"/>
  </r>
  <r>
    <n v="481"/>
    <x v="114"/>
    <s v="Year 2"/>
    <d v="2013-12-31T00:00:00"/>
    <n v="1482259000"/>
    <n v="555660000"/>
    <n v="69323000"/>
    <n v="0"/>
    <n v="475464000"/>
    <s v="Real Estate"/>
    <s v="Specialized REITs"/>
    <x v="1"/>
  </r>
  <r>
    <n v="482"/>
    <x v="114"/>
    <s v="Year 3"/>
    <d v="2014-12-31T00:00:00"/>
    <n v="1616438000"/>
    <n v="603321000"/>
    <n v="89468000"/>
    <n v="0"/>
    <n v="538513000"/>
    <s v="Real Estate"/>
    <s v="Specialized REITs"/>
    <x v="2"/>
  </r>
  <r>
    <n v="483"/>
    <x v="114"/>
    <s v="Year 4"/>
    <d v="2015-12-31T00:00:00"/>
    <n v="1763336000"/>
    <n v="651282000"/>
    <n v="139616000"/>
    <n v="0"/>
    <n v="570527000"/>
    <s v="Real Estate"/>
    <s v="Specialized REITs"/>
    <x v="3"/>
  </r>
  <r>
    <n v="484"/>
    <x v="115"/>
    <s v="Year 1"/>
    <d v="2013-02-02T00:00:00"/>
    <n v="7394500000"/>
    <n v="4741800000"/>
    <n v="1732600000"/>
    <n v="0"/>
    <n v="0"/>
    <s v="Consumer Discretionary"/>
    <s v="General Merchandise Stores"/>
    <x v="1"/>
  </r>
  <r>
    <n v="485"/>
    <x v="115"/>
    <s v="Year 2"/>
    <d v="2014-02-01T00:00:00"/>
    <n v="7840300000"/>
    <n v="5050500000"/>
    <n v="1819500000"/>
    <n v="0"/>
    <n v="0"/>
    <s v="Consumer Discretionary"/>
    <s v="General Merchandise Stores"/>
    <x v="2"/>
  </r>
  <r>
    <n v="486"/>
    <x v="115"/>
    <s v="Year 3"/>
    <d v="2015-01-31T00:00:00"/>
    <n v="8602200000"/>
    <n v="5568200000"/>
    <n v="1993800000"/>
    <n v="0"/>
    <n v="0"/>
    <s v="Consumer Discretionary"/>
    <s v="General Merchandise Stores"/>
    <x v="3"/>
  </r>
  <r>
    <n v="487"/>
    <x v="115"/>
    <s v="Year 4"/>
    <d v="2016-01-30T00:00:00"/>
    <n v="15498400000"/>
    <n v="10841700000"/>
    <n v="3607000000"/>
    <n v="0"/>
    <n v="0"/>
    <s v="Consumer Discretionary"/>
    <s v="General Merchandise Stores"/>
    <x v="4"/>
  </r>
  <r>
    <n v="488"/>
    <x v="116"/>
    <s v="Year 1"/>
    <d v="2012-12-31T00:00:00"/>
    <n v="1663000000"/>
    <n v="0"/>
    <n v="1123200000"/>
    <n v="0"/>
    <n v="78300000"/>
    <s v="Industrials"/>
    <s v="Research &amp; Consulting Services"/>
    <x v="0"/>
  </r>
  <r>
    <n v="489"/>
    <x v="116"/>
    <s v="Year 2"/>
    <d v="2013-12-31T00:00:00"/>
    <n v="1558400000"/>
    <n v="0"/>
    <n v="1058000000"/>
    <n v="0"/>
    <n v="60400000"/>
    <s v="Industrials"/>
    <s v="Research &amp; Consulting Services"/>
    <x v="1"/>
  </r>
  <r>
    <n v="490"/>
    <x v="116"/>
    <s v="Year 3"/>
    <d v="2014-12-31T00:00:00"/>
    <n v="1584500000"/>
    <n v="0"/>
    <n v="1105700000"/>
    <n v="0"/>
    <n v="52500000"/>
    <s v="Industrials"/>
    <s v="Research &amp; Consulting Services"/>
    <x v="2"/>
  </r>
  <r>
    <n v="491"/>
    <x v="116"/>
    <s v="Year 4"/>
    <d v="2015-12-31T00:00:00"/>
    <n v="1637100000"/>
    <n v="0"/>
    <n v="1209100000"/>
    <n v="0"/>
    <n v="58700000"/>
    <s v="Industrials"/>
    <s v="Research &amp; Consulting Services"/>
    <x v="3"/>
  </r>
  <r>
    <n v="492"/>
    <x v="117"/>
    <s v="Year 1"/>
    <d v="2013-12-31T00:00:00"/>
    <n v="7155096000"/>
    <n v="4376505000"/>
    <n v="1616921000"/>
    <n v="0"/>
    <n v="0"/>
    <s v="Industrials"/>
    <s v="Industrial Machinery"/>
    <x v="1"/>
  </r>
  <r>
    <n v="493"/>
    <x v="117"/>
    <s v="Year 2"/>
    <d v="2014-12-31T00:00:00"/>
    <n v="7752728000"/>
    <n v="4778479000"/>
    <n v="1758765000"/>
    <n v="0"/>
    <n v="0"/>
    <s v="Industrials"/>
    <s v="Industrial Machinery"/>
    <x v="2"/>
  </r>
  <r>
    <n v="494"/>
    <x v="117"/>
    <s v="Year 3"/>
    <d v="2015-12-31T00:00:00"/>
    <n v="6956311000"/>
    <n v="4388167000"/>
    <n v="1647382000"/>
    <n v="0"/>
    <n v="0"/>
    <s v="Industrials"/>
    <s v="Industrial Machinery"/>
    <x v="3"/>
  </r>
  <r>
    <n v="495"/>
    <x v="117"/>
    <s v="Year 4"/>
    <d v="2016-12-31T00:00:00"/>
    <n v="6794342000"/>
    <n v="4322373000"/>
    <n v="1757523000"/>
    <n v="0"/>
    <n v="0"/>
    <s v="Industrials"/>
    <s v="Industrial Machinery"/>
    <x v="4"/>
  </r>
  <r>
    <n v="496"/>
    <x v="118"/>
    <s v="Year 1"/>
    <d v="2013-12-31T00:00:00"/>
    <n v="5997000000"/>
    <n v="2499000000"/>
    <n v="2337000000"/>
    <n v="0"/>
    <n v="115000000"/>
    <s v="Consumer Staples"/>
    <s v="Soft Drinks"/>
    <x v="1"/>
  </r>
  <r>
    <n v="497"/>
    <x v="118"/>
    <s v="Year 2"/>
    <d v="2014-12-31T00:00:00"/>
    <n v="6121000000"/>
    <n v="2491000000"/>
    <n v="2335000000"/>
    <n v="0"/>
    <n v="115000000"/>
    <s v="Consumer Staples"/>
    <s v="Soft Drinks"/>
    <x v="2"/>
  </r>
  <r>
    <n v="498"/>
    <x v="118"/>
    <s v="Year 3"/>
    <d v="2015-12-31T00:00:00"/>
    <n v="6282000000"/>
    <n v="2559000000"/>
    <n v="2320000000"/>
    <n v="0"/>
    <n v="105000000"/>
    <s v="Consumer Staples"/>
    <s v="Soft Drinks"/>
    <x v="3"/>
  </r>
  <r>
    <n v="499"/>
    <x v="118"/>
    <s v="Year 4"/>
    <d v="2016-12-31T00:00:00"/>
    <n v="6440000000"/>
    <n v="2582000000"/>
    <n v="2326000000"/>
    <n v="0"/>
    <n v="99000000"/>
    <s v="Consumer Staples"/>
    <s v="Soft Drinks"/>
    <x v="4"/>
  </r>
  <r>
    <n v="500"/>
    <x v="119"/>
    <s v="Year 1"/>
    <d v="2013-05-26T00:00:00"/>
    <n v="5921000000"/>
    <n v="4616600000"/>
    <n v="625200000"/>
    <n v="0"/>
    <n v="278300000"/>
    <s v="Consumer Discretionary"/>
    <s v="Restaurants"/>
    <x v="1"/>
  </r>
  <r>
    <n v="501"/>
    <x v="119"/>
    <s v="Year 2"/>
    <d v="2014-05-25T00:00:00"/>
    <n v="6285600000"/>
    <n v="4990500000"/>
    <n v="665400000"/>
    <n v="0"/>
    <n v="304400000"/>
    <s v="Consumer Discretionary"/>
    <s v="Restaurants"/>
    <x v="2"/>
  </r>
  <r>
    <n v="502"/>
    <x v="119"/>
    <s v="Year 3"/>
    <d v="2015-05-31T00:00:00"/>
    <n v="6764000000"/>
    <n v="5341500000"/>
    <n v="673500000"/>
    <n v="0"/>
    <n v="319300000"/>
    <s v="Consumer Discretionary"/>
    <s v="Restaurants"/>
    <x v="3"/>
  </r>
  <r>
    <n v="503"/>
    <x v="119"/>
    <s v="Year 4"/>
    <d v="2016-05-29T00:00:00"/>
    <n v="6933500000"/>
    <n v="5392400000"/>
    <n v="622900000"/>
    <n v="0"/>
    <n v="290200000"/>
    <s v="Consumer Discretionary"/>
    <s v="Restaurants"/>
    <x v="4"/>
  </r>
  <r>
    <n v="504"/>
    <x v="120"/>
    <s v="Year 1"/>
    <d v="2012-12-31T00:00:00"/>
    <n v="17912000000"/>
    <n v="11235000000"/>
    <n v="965000000"/>
    <n v="0"/>
    <n v="2145000000"/>
    <s v="Utilities"/>
    <s v="Electric Utilities"/>
    <x v="0"/>
  </r>
  <r>
    <n v="505"/>
    <x v="120"/>
    <s v="Year 2"/>
    <d v="2013-12-31T00:00:00"/>
    <n v="22756000000"/>
    <n v="13545000000"/>
    <n v="1274000000"/>
    <n v="0"/>
    <n v="2668000000"/>
    <s v="Utilities"/>
    <s v="Electric Utilities"/>
    <x v="1"/>
  </r>
  <r>
    <n v="506"/>
    <x v="120"/>
    <s v="Year 3"/>
    <d v="2014-12-31T00:00:00"/>
    <n v="23925000000"/>
    <n v="14323000000"/>
    <n v="1213000000"/>
    <n v="0"/>
    <n v="3066000000"/>
    <s v="Utilities"/>
    <s v="Electric Utilities"/>
    <x v="2"/>
  </r>
  <r>
    <n v="507"/>
    <x v="120"/>
    <s v="Year 4"/>
    <d v="2015-12-31T00:00:00"/>
    <n v="23459000000"/>
    <n v="13728000000"/>
    <n v="1135000000"/>
    <n v="0"/>
    <n v="3144000000"/>
    <s v="Utilities"/>
    <s v="Electric Utilities"/>
    <x v="3"/>
  </r>
  <r>
    <n v="508"/>
    <x v="121"/>
    <s v="Year 1"/>
    <d v="2012-12-31T00:00:00"/>
    <n v="8186280000"/>
    <n v="5583549000"/>
    <n v="889879000"/>
    <n v="0"/>
    <n v="341969000"/>
    <s v="Health Care"/>
    <s v="Health Care Facilities"/>
    <x v="0"/>
  </r>
  <r>
    <n v="509"/>
    <x v="121"/>
    <s v="Year 2"/>
    <d v="2013-12-31T00:00:00"/>
    <n v="11764050000"/>
    <n v="8198377000"/>
    <n v="1516508000"/>
    <n v="0"/>
    <n v="528737000"/>
    <s v="Health Care"/>
    <s v="Health Care Facilities"/>
    <x v="1"/>
  </r>
  <r>
    <n v="510"/>
    <x v="121"/>
    <s v="Year 3"/>
    <d v="2014-12-31T00:00:00"/>
    <n v="12795106000"/>
    <n v="9119305000"/>
    <n v="1278506000"/>
    <n v="0"/>
    <n v="590935000"/>
    <s v="Health Care"/>
    <s v="Health Care Facilities"/>
    <x v="2"/>
  </r>
  <r>
    <n v="511"/>
    <x v="121"/>
    <s v="Year 4"/>
    <d v="2015-12-31T00:00:00"/>
    <n v="13781837000"/>
    <n v="9824834000"/>
    <n v="1947135000"/>
    <n v="0"/>
    <n v="638024000"/>
    <s v="Health Care"/>
    <s v="Health Care Facilities"/>
    <x v="3"/>
  </r>
  <r>
    <n v="512"/>
    <x v="122"/>
    <s v="Year 1"/>
    <d v="2013-12-31T00:00:00"/>
    <n v="10397000000"/>
    <n v="2268000000"/>
    <n v="2743000000"/>
    <n v="0"/>
    <n v="2780000000"/>
    <s v="Energy"/>
    <s v="Oil &amp; Gas Exploration &amp; Production"/>
    <x v="1"/>
  </r>
  <r>
    <n v="513"/>
    <x v="122"/>
    <s v="Year 2"/>
    <d v="2014-12-31T00:00:00"/>
    <n v="20638000000"/>
    <n v="2332000000"/>
    <n v="8290000000"/>
    <n v="0"/>
    <n v="3319000000"/>
    <s v="Energy"/>
    <s v="Oil &amp; Gas Exploration &amp; Production"/>
    <x v="2"/>
  </r>
  <r>
    <n v="514"/>
    <x v="122"/>
    <s v="Year 3"/>
    <d v="2015-12-31T00:00:00"/>
    <n v="13145000000"/>
    <n v="2104000000"/>
    <n v="7741000000"/>
    <n v="0"/>
    <n v="3129000000"/>
    <s v="Energy"/>
    <s v="Oil &amp; Gas Exploration &amp; Production"/>
    <x v="3"/>
  </r>
  <r>
    <n v="515"/>
    <x v="122"/>
    <s v="Year 4"/>
    <d v="2016-12-31T00:00:00"/>
    <n v="12197000000"/>
    <n v="1582000000"/>
    <n v="6476000000"/>
    <n v="0"/>
    <n v="1792000000"/>
    <s v="Energy"/>
    <s v="Oil &amp; Gas Exploration &amp; Production"/>
    <x v="4"/>
  </r>
  <r>
    <n v="516"/>
    <x v="123"/>
    <s v="Year 1"/>
    <d v="2013-03-31T00:00:00"/>
    <n v="3797000000"/>
    <n v="1388000000"/>
    <n v="1078000000"/>
    <n v="1153000000"/>
    <n v="30000000"/>
    <s v="Information Technology"/>
    <s v="Home Entertainment Software"/>
    <x v="1"/>
  </r>
  <r>
    <n v="517"/>
    <x v="123"/>
    <s v="Year 2"/>
    <d v="2014-03-31T00:00:00"/>
    <n v="3575000000"/>
    <n v="1347000000"/>
    <n v="1055000000"/>
    <n v="1125000000"/>
    <n v="16000000"/>
    <s v="Information Technology"/>
    <s v="Home Entertainment Software"/>
    <x v="2"/>
  </r>
  <r>
    <n v="518"/>
    <x v="123"/>
    <s v="Year 3"/>
    <d v="2015-03-31T00:00:00"/>
    <n v="4515000000"/>
    <n v="1429000000"/>
    <n v="1030000000"/>
    <n v="1094000000"/>
    <n v="14000000"/>
    <s v="Information Technology"/>
    <s v="Home Entertainment Software"/>
    <x v="3"/>
  </r>
  <r>
    <n v="519"/>
    <x v="123"/>
    <s v="Year 4"/>
    <d v="2016-03-31T00:00:00"/>
    <n v="4396000000"/>
    <n v="1354000000"/>
    <n v="1028000000"/>
    <n v="1109000000"/>
    <n v="7000000"/>
    <s v="Information Technology"/>
    <s v="Home Entertainment Software"/>
    <x v="4"/>
  </r>
  <r>
    <n v="520"/>
    <x v="124"/>
    <s v="Year 1"/>
    <d v="2013-12-31T00:00:00"/>
    <n v="8257000000"/>
    <n v="1492000000"/>
    <n v="3260000000"/>
    <n v="915000000"/>
    <n v="136000000"/>
    <s v="Information Technology"/>
    <s v="Internet Software &amp; Services"/>
    <x v="1"/>
  </r>
  <r>
    <n v="521"/>
    <x v="124"/>
    <s v="Year 2"/>
    <d v="2014-12-31T00:00:00"/>
    <n v="8790000000"/>
    <n v="1663000000"/>
    <n v="3593000000"/>
    <n v="983000000"/>
    <n v="75000000"/>
    <s v="Information Technology"/>
    <s v="Internet Software &amp; Services"/>
    <x v="2"/>
  </r>
  <r>
    <n v="522"/>
    <x v="124"/>
    <s v="Year 3"/>
    <d v="2015-12-31T00:00:00"/>
    <n v="8592000000"/>
    <n v="1771000000"/>
    <n v="3660000000"/>
    <n v="923000000"/>
    <n v="41000000"/>
    <s v="Information Technology"/>
    <s v="Internet Software &amp; Services"/>
    <x v="3"/>
  </r>
  <r>
    <n v="523"/>
    <x v="124"/>
    <s v="Year 4"/>
    <d v="2016-12-31T00:00:00"/>
    <n v="8979000000"/>
    <n v="2007000000"/>
    <n v="3499000000"/>
    <n v="1114000000"/>
    <n v="34000000"/>
    <s v="Information Technology"/>
    <s v="Internet Software &amp; Services"/>
    <x v="4"/>
  </r>
  <r>
    <n v="524"/>
    <x v="125"/>
    <s v="Year 1"/>
    <d v="2012-12-31T00:00:00"/>
    <n v="11838700000"/>
    <n v="6385400000"/>
    <n v="4018300000"/>
    <n v="0"/>
    <n v="0"/>
    <s v="Materials"/>
    <s v="Specialty Chemicals"/>
    <x v="0"/>
  </r>
  <r>
    <n v="525"/>
    <x v="125"/>
    <s v="Year 2"/>
    <d v="2013-12-31T00:00:00"/>
    <n v="13253400000"/>
    <n v="7161200000"/>
    <n v="4360300000"/>
    <n v="0"/>
    <n v="0"/>
    <s v="Materials"/>
    <s v="Specialty Chemicals"/>
    <x v="1"/>
  </r>
  <r>
    <n v="526"/>
    <x v="125"/>
    <s v="Year 3"/>
    <d v="2014-12-31T00:00:00"/>
    <n v="14280500000"/>
    <n v="7679100000"/>
    <n v="4577600000"/>
    <n v="0"/>
    <n v="0"/>
    <s v="Materials"/>
    <s v="Specialty Chemicals"/>
    <x v="2"/>
  </r>
  <r>
    <n v="527"/>
    <x v="125"/>
    <s v="Year 4"/>
    <d v="2015-12-31T00:00:00"/>
    <n v="13545100000"/>
    <n v="7223500000"/>
    <n v="4345500000"/>
    <n v="0"/>
    <n v="0"/>
    <s v="Materials"/>
    <s v="Specialty Chemicals"/>
    <x v="3"/>
  </r>
  <r>
    <n v="528"/>
    <x v="126"/>
    <s v="Year 1"/>
    <d v="2013-12-31T00:00:00"/>
    <n v="12354000000"/>
    <n v="7191000000"/>
    <n v="1895000000"/>
    <n v="0"/>
    <n v="1024000000"/>
    <s v="Utilities"/>
    <s v="Electric Utilities"/>
    <x v="1"/>
  </r>
  <r>
    <n v="529"/>
    <x v="126"/>
    <s v="Year 2"/>
    <d v="2014-12-31T00:00:00"/>
    <n v="12919000000"/>
    <n v="7807000000"/>
    <n v="1877000000"/>
    <n v="0"/>
    <n v="1071000000"/>
    <s v="Utilities"/>
    <s v="Electric Utilities"/>
    <x v="2"/>
  </r>
  <r>
    <n v="530"/>
    <x v="126"/>
    <s v="Year 3"/>
    <d v="2015-12-31T00:00:00"/>
    <n v="12554000000"/>
    <n v="7060000000"/>
    <n v="1937000000"/>
    <n v="0"/>
    <n v="1130000000"/>
    <s v="Utilities"/>
    <s v="Electric Utilities"/>
    <x v="3"/>
  </r>
  <r>
    <n v="531"/>
    <x v="126"/>
    <s v="Year 4"/>
    <d v="2016-12-31T00:00:00"/>
    <n v="12075000000"/>
    <n v="6357000000"/>
    <n v="2031000000"/>
    <n v="0"/>
    <n v="1216000000"/>
    <s v="Utilities"/>
    <s v="Electric Utilities"/>
    <x v="4"/>
  </r>
  <r>
    <n v="532"/>
    <x v="127"/>
    <s v="Year 1"/>
    <d v="2012-12-31T00:00:00"/>
    <n v="2073000000"/>
    <n v="759500000"/>
    <n v="673500000"/>
    <n v="0"/>
    <n v="160000000"/>
    <s v="Industrials"/>
    <s v="Research &amp; Consulting Services"/>
    <x v="0"/>
  </r>
  <r>
    <n v="533"/>
    <x v="127"/>
    <s v="Year 2"/>
    <d v="2013-12-31T00:00:00"/>
    <n v="2303900000"/>
    <n v="787300000"/>
    <n v="715800000"/>
    <n v="0"/>
    <n v="189600000"/>
    <s v="Industrials"/>
    <s v="Research &amp; Consulting Services"/>
    <x v="1"/>
  </r>
  <r>
    <n v="534"/>
    <x v="127"/>
    <s v="Year 3"/>
    <d v="2014-12-31T00:00:00"/>
    <n v="2436400000"/>
    <n v="844700000"/>
    <n v="751700000"/>
    <n v="0"/>
    <n v="201800000"/>
    <s v="Industrials"/>
    <s v="Research &amp; Consulting Services"/>
    <x v="2"/>
  </r>
  <r>
    <n v="535"/>
    <x v="127"/>
    <s v="Year 4"/>
    <d v="2015-12-31T00:00:00"/>
    <n v="2663600000"/>
    <n v="887400000"/>
    <n v="884300000"/>
    <n v="0"/>
    <n v="198000000"/>
    <s v="Industrials"/>
    <s v="Research &amp; Consulting Services"/>
    <x v="3"/>
  </r>
  <r>
    <n v="536"/>
    <x v="128"/>
    <s v="Year 1"/>
    <d v="2012-12-31T00:00:00"/>
    <n v="11862000000"/>
    <n v="7747000000"/>
    <n v="296000000"/>
    <n v="0"/>
    <n v="1562000000"/>
    <s v="Utilities"/>
    <s v="Electric Utilities"/>
    <x v="0"/>
  </r>
  <r>
    <n v="537"/>
    <x v="128"/>
    <s v="Year 2"/>
    <d v="2013-12-31T00:00:00"/>
    <n v="12581000000"/>
    <n v="8364000000"/>
    <n v="309000000"/>
    <n v="0"/>
    <n v="1622000000"/>
    <s v="Utilities"/>
    <s v="Electric Utilities"/>
    <x v="1"/>
  </r>
  <r>
    <n v="538"/>
    <x v="128"/>
    <s v="Year 3"/>
    <d v="2014-12-31T00:00:00"/>
    <n v="13413000000"/>
    <n v="8742000000"/>
    <n v="322000000"/>
    <n v="0"/>
    <n v="1720000000"/>
    <s v="Utilities"/>
    <s v="Electric Utilities"/>
    <x v="2"/>
  </r>
  <r>
    <n v="539"/>
    <x v="128"/>
    <s v="Year 4"/>
    <d v="2015-12-31T00:00:00"/>
    <n v="11524000000"/>
    <n v="7256000000"/>
    <n v="336000000"/>
    <n v="0"/>
    <n v="1919000000"/>
    <s v="Utilities"/>
    <s v="Electric Utilities"/>
    <x v="3"/>
  </r>
  <r>
    <n v="540"/>
    <x v="129"/>
    <s v="Year 1"/>
    <d v="2013-06-30T00:00:00"/>
    <n v="10181700000"/>
    <n v="2025900000"/>
    <n v="6597000000"/>
    <n v="0"/>
    <n v="0"/>
    <s v="Consumer Staples"/>
    <s v="Personal Products"/>
    <x v="1"/>
  </r>
  <r>
    <n v="541"/>
    <x v="129"/>
    <s v="Year 2"/>
    <d v="2014-06-30T00:00:00"/>
    <n v="10968800000"/>
    <n v="2158200000"/>
    <n v="6985900000"/>
    <n v="0"/>
    <n v="0"/>
    <s v="Consumer Staples"/>
    <s v="Personal Products"/>
    <x v="2"/>
  </r>
  <r>
    <n v="542"/>
    <x v="129"/>
    <s v="Year 3"/>
    <d v="2015-06-30T00:00:00"/>
    <n v="10780400000"/>
    <n v="2100600000"/>
    <n v="7073500000"/>
    <n v="0"/>
    <n v="0"/>
    <s v="Consumer Staples"/>
    <s v="Personal Products"/>
    <x v="3"/>
  </r>
  <r>
    <n v="543"/>
    <x v="129"/>
    <s v="Year 4"/>
    <d v="2016-06-30T00:00:00"/>
    <n v="11262300000"/>
    <n v="2181100000"/>
    <n v="7337800000"/>
    <n v="0"/>
    <n v="0"/>
    <s v="Consumer Staples"/>
    <s v="Personal Products"/>
    <x v="4"/>
  </r>
  <r>
    <n v="544"/>
    <x v="130"/>
    <s v="Year 1"/>
    <d v="2012-12-31T00:00:00"/>
    <n v="8102000000"/>
    <n v="6340000000"/>
    <n v="644000000"/>
    <n v="198000000"/>
    <n v="0"/>
    <s v="Materials"/>
    <s v="Diversified Chemicals"/>
    <x v="0"/>
  </r>
  <r>
    <n v="545"/>
    <x v="130"/>
    <s v="Year 2"/>
    <d v="2013-12-31T00:00:00"/>
    <n v="9350000000"/>
    <n v="6574000000"/>
    <n v="645000000"/>
    <n v="193000000"/>
    <n v="0"/>
    <s v="Materials"/>
    <s v="Diversified Chemicals"/>
    <x v="1"/>
  </r>
  <r>
    <n v="546"/>
    <x v="130"/>
    <s v="Year 3"/>
    <d v="2014-12-31T00:00:00"/>
    <n v="9527000000"/>
    <n v="7306000000"/>
    <n v="755000000"/>
    <n v="227000000"/>
    <n v="0"/>
    <s v="Materials"/>
    <s v="Diversified Chemicals"/>
    <x v="2"/>
  </r>
  <r>
    <n v="547"/>
    <x v="130"/>
    <s v="Year 4"/>
    <d v="2015-12-31T00:00:00"/>
    <n v="9648000000"/>
    <n v="7068000000"/>
    <n v="762000000"/>
    <n v="251000000"/>
    <n v="0"/>
    <s v="Materials"/>
    <s v="Diversified Chemicals"/>
    <x v="3"/>
  </r>
  <r>
    <n v="548"/>
    <x v="131"/>
    <s v="Year 1"/>
    <d v="2013-09-30T00:00:00"/>
    <n v="24669000000"/>
    <n v="14717000000"/>
    <n v="6010000000"/>
    <n v="0"/>
    <n v="0"/>
    <s v="Industrials"/>
    <s v="Industrial Conglomerates"/>
    <x v="1"/>
  </r>
  <r>
    <n v="549"/>
    <x v="131"/>
    <s v="Year 2"/>
    <d v="2014-09-30T00:00:00"/>
    <n v="17733000000"/>
    <n v="9971000000"/>
    <n v="4375000000"/>
    <n v="0"/>
    <n v="0"/>
    <s v="Industrials"/>
    <s v="Industrial Conglomerates"/>
    <x v="2"/>
  </r>
  <r>
    <n v="550"/>
    <x v="131"/>
    <s v="Year 3"/>
    <d v="2015-09-30T00:00:00"/>
    <n v="16249000000"/>
    <n v="9241000000"/>
    <n v="4065000000"/>
    <n v="0"/>
    <n v="0"/>
    <s v="Industrials"/>
    <s v="Industrial Conglomerates"/>
    <x v="3"/>
  </r>
  <r>
    <n v="551"/>
    <x v="131"/>
    <s v="Year 4"/>
    <d v="2016-09-30T00:00:00"/>
    <n v="14522000000"/>
    <n v="8260000000"/>
    <n v="3758000000"/>
    <n v="0"/>
    <n v="0"/>
    <s v="Industrials"/>
    <s v="Industrial Conglomerates"/>
    <x v="4"/>
  </r>
  <r>
    <n v="552"/>
    <x v="132"/>
    <s v="Year 1"/>
    <d v="2012-12-31T00:00:00"/>
    <n v="11682636000"/>
    <n v="1699428000"/>
    <n v="3862434000"/>
    <n v="0"/>
    <n v="3169703000"/>
    <s v="Energy"/>
    <s v="Oil &amp; Gas Exploration &amp; Production"/>
    <x v="0"/>
  </r>
  <r>
    <n v="553"/>
    <x v="132"/>
    <s v="Year 2"/>
    <d v="2013-12-31T00:00:00"/>
    <n v="14487118000"/>
    <n v="2066893000"/>
    <n v="4621096000"/>
    <n v="0"/>
    <n v="3600976000"/>
    <s v="Energy"/>
    <s v="Oil &amp; Gas Exploration &amp; Production"/>
    <x v="1"/>
  </r>
  <r>
    <n v="554"/>
    <x v="132"/>
    <s v="Year 3"/>
    <d v="2014-12-31T00:00:00"/>
    <n v="18035340000"/>
    <n v="2534389000"/>
    <n v="5285634000"/>
    <n v="0"/>
    <n v="3997041000"/>
    <s v="Energy"/>
    <s v="Oil &amp; Gas Exploration &amp; Production"/>
    <x v="2"/>
  </r>
  <r>
    <n v="555"/>
    <x v="132"/>
    <s v="Year 4"/>
    <d v="2015-12-31T00:00:00"/>
    <n v="8757428000"/>
    <n v="2177757000"/>
    <n v="3174320000"/>
    <n v="0"/>
    <n v="3313644000"/>
    <s v="Energy"/>
    <s v="Oil &amp; Gas Exploration &amp; Production"/>
    <x v="3"/>
  </r>
  <r>
    <n v="556"/>
    <x v="133"/>
    <s v="Year 1"/>
    <d v="2012-12-31T00:00:00"/>
    <n v="1887376000"/>
    <n v="944617000"/>
    <n v="531180000"/>
    <n v="0"/>
    <n v="0"/>
    <s v="Real Estate"/>
    <s v="REITs"/>
    <x v="0"/>
  </r>
  <r>
    <n v="557"/>
    <x v="133"/>
    <s v="Year 2"/>
    <d v="2013-12-31T00:00:00"/>
    <n v="2152766000"/>
    <n v="1064403000"/>
    <n v="621413000"/>
    <n v="0"/>
    <n v="0"/>
    <s v="Real Estate"/>
    <s v="REITs"/>
    <x v="1"/>
  </r>
  <r>
    <n v="558"/>
    <x v="133"/>
    <s v="Year 3"/>
    <d v="2014-12-31T00:00:00"/>
    <n v="2443776000"/>
    <n v="1197885000"/>
    <n v="734119000"/>
    <n v="0"/>
    <n v="0"/>
    <s v="Real Estate"/>
    <s v="REITs"/>
    <x v="2"/>
  </r>
  <r>
    <n v="559"/>
    <x v="133"/>
    <s v="Year 4"/>
    <d v="2015-12-31T00:00:00"/>
    <n v="2725867000"/>
    <n v="1291506000"/>
    <n v="825296000"/>
    <n v="0"/>
    <n v="0"/>
    <s v="Real Estate"/>
    <s v="REITs"/>
    <x v="3"/>
  </r>
  <r>
    <n v="560"/>
    <x v="134"/>
    <s v="Year 1"/>
    <d v="2012-12-31T00:00:00"/>
    <n v="1747502000"/>
    <n v="625507000"/>
    <n v="47233000"/>
    <n v="0"/>
    <n v="560669000"/>
    <s v="Real Estate"/>
    <s v="REITs"/>
    <x v="0"/>
  </r>
  <r>
    <n v="561"/>
    <x v="134"/>
    <s v="Year 2"/>
    <d v="2013-12-31T00:00:00"/>
    <n v="2387702000"/>
    <n v="834228000"/>
    <n v="62179000"/>
    <n v="0"/>
    <n v="978973000"/>
    <s v="Real Estate"/>
    <s v="REITs"/>
    <x v="1"/>
  </r>
  <r>
    <n v="562"/>
    <x v="134"/>
    <s v="Year 3"/>
    <d v="2014-12-31T00:00:00"/>
    <n v="2614748000"/>
    <n v="883564000"/>
    <n v="50948000"/>
    <n v="0"/>
    <n v="758861000"/>
    <s v="Real Estate"/>
    <s v="REITs"/>
    <x v="2"/>
  </r>
  <r>
    <n v="563"/>
    <x v="134"/>
    <s v="Year 4"/>
    <d v="2015-12-31T00:00:00"/>
    <n v="2744965000"/>
    <n v="905168000"/>
    <n v="65082000"/>
    <n v="0"/>
    <n v="765895000"/>
    <s v="Real Estate"/>
    <s v="REITs"/>
    <x v="3"/>
  </r>
  <r>
    <n v="564"/>
    <x v="135"/>
    <s v="Year 1"/>
    <d v="2013-12-31T00:00:00"/>
    <n v="1859177000"/>
    <n v="354561000"/>
    <n v="200849000"/>
    <n v="0"/>
    <n v="653132000"/>
    <s v="Energy"/>
    <s v="Oil &amp; Gas Exploration &amp; Production"/>
    <x v="1"/>
  </r>
  <r>
    <n v="565"/>
    <x v="135"/>
    <s v="Year 2"/>
    <d v="2014-12-31T00:00:00"/>
    <n v="2388768000"/>
    <n v="443974000"/>
    <n v="238134000"/>
    <n v="0"/>
    <n v="679298000"/>
    <s v="Energy"/>
    <s v="Oil &amp; Gas Exploration &amp; Production"/>
    <x v="2"/>
  </r>
  <r>
    <n v="566"/>
    <x v="135"/>
    <s v="Year 3"/>
    <d v="2015-12-31T00:00:00"/>
    <n v="1954000000"/>
    <n v="523043000"/>
    <n v="249925000"/>
    <n v="0"/>
    <n v="819216000"/>
    <s v="Energy"/>
    <s v="Oil &amp; Gas Exploration &amp; Production"/>
    <x v="3"/>
  </r>
  <r>
    <n v="567"/>
    <x v="135"/>
    <s v="Year 4"/>
    <d v="2016-12-31T00:00:00"/>
    <n v="1857339000"/>
    <n v="613909000"/>
    <n v="272747000"/>
    <n v="0"/>
    <n v="927920000"/>
    <s v="Energy"/>
    <s v="Oil &amp; Gas Exploration &amp; Production"/>
    <x v="4"/>
  </r>
  <r>
    <n v="568"/>
    <x v="136"/>
    <s v="Year 1"/>
    <d v="2012-12-31T00:00:00"/>
    <n v="6273787000"/>
    <n v="3667434000"/>
    <n v="747356000"/>
    <n v="0"/>
    <n v="740791000"/>
    <s v="Utilities"/>
    <s v="MultiUtilities"/>
    <x v="0"/>
  </r>
  <r>
    <n v="569"/>
    <x v="136"/>
    <s v="Year 2"/>
    <d v="2013-12-31T00:00:00"/>
    <n v="7301204000"/>
    <n v="3997940000"/>
    <n v="914149000"/>
    <n v="0"/>
    <n v="859680000"/>
    <s v="Utilities"/>
    <s v="MultiUtilities"/>
    <x v="1"/>
  </r>
  <r>
    <n v="570"/>
    <x v="136"/>
    <s v="Year 3"/>
    <d v="2014-12-31T00:00:00"/>
    <n v="7741856000"/>
    <n v="4449139000"/>
    <n v="1034507000"/>
    <n v="0"/>
    <n v="625361000"/>
    <s v="Utilities"/>
    <s v="MultiUtilities"/>
    <x v="2"/>
  </r>
  <r>
    <n v="571"/>
    <x v="136"/>
    <s v="Year 4"/>
    <d v="2015-12-31T00:00:00"/>
    <n v="7954827000"/>
    <n v="4416194000"/>
    <n v="1086274000"/>
    <n v="0"/>
    <n v="688195000"/>
    <s v="Utilities"/>
    <s v="MultiUtilities"/>
    <x v="3"/>
  </r>
  <r>
    <n v="572"/>
    <x v="137"/>
    <s v="Year 1"/>
    <d v="2012-12-31T00:00:00"/>
    <n v="535153000"/>
    <n v="172167000"/>
    <n v="24573000"/>
    <n v="0"/>
    <n v="169173000"/>
    <s v="Real Estate"/>
    <s v="Residential REITs"/>
    <x v="0"/>
  </r>
  <r>
    <n v="573"/>
    <x v="137"/>
    <s v="Year 2"/>
    <d v="2013-12-31T00:00:00"/>
    <n v="610590000"/>
    <n v="197336000"/>
    <n v="26684000"/>
    <n v="0"/>
    <n v="192420000"/>
    <s v="Real Estate"/>
    <s v="Residential REITs"/>
    <x v="1"/>
  </r>
  <r>
    <n v="574"/>
    <x v="137"/>
    <s v="Year 3"/>
    <d v="2014-12-31T00:00:00"/>
    <n v="970938000"/>
    <n v="312546000"/>
    <n v="40878000"/>
    <n v="0"/>
    <n v="360592000"/>
    <s v="Real Estate"/>
    <s v="Residential REITs"/>
    <x v="2"/>
  </r>
  <r>
    <n v="575"/>
    <x v="137"/>
    <s v="Year 4"/>
    <d v="2015-12-31T00:00:00"/>
    <n v="1194407000"/>
    <n v="363508000"/>
    <n v="40090000"/>
    <n v="0"/>
    <n v="453423000"/>
    <s v="Real Estate"/>
    <s v="Residential REITs"/>
    <x v="3"/>
  </r>
  <r>
    <n v="576"/>
    <x v="138"/>
    <s v="Year 1"/>
    <d v="2012-12-31T00:00:00"/>
    <n v="1365000000"/>
    <n v="0"/>
    <n v="921000000"/>
    <n v="0"/>
    <n v="471000000"/>
    <s v="Financials"/>
    <s v="Investment Banking &amp; Brokerage"/>
    <x v="0"/>
  </r>
  <r>
    <n v="577"/>
    <x v="138"/>
    <s v="Year 2"/>
    <d v="2013-12-31T00:00:00"/>
    <n v="1466000000"/>
    <n v="0"/>
    <n v="888000000"/>
    <n v="0"/>
    <n v="256000000"/>
    <s v="Financials"/>
    <s v="Investment Banking &amp; Brokerage"/>
    <x v="1"/>
  </r>
  <r>
    <n v="578"/>
    <x v="138"/>
    <s v="Year 3"/>
    <d v="2014-12-31T00:00:00"/>
    <n v="1665000000"/>
    <n v="0"/>
    <n v="958000000"/>
    <n v="0"/>
    <n v="136000000"/>
    <s v="Financials"/>
    <s v="Investment Banking &amp; Brokerage"/>
    <x v="2"/>
  </r>
  <r>
    <n v="579"/>
    <x v="138"/>
    <s v="Year 4"/>
    <d v="2015-12-31T00:00:00"/>
    <n v="1403000000"/>
    <n v="0"/>
    <n v="1048000000"/>
    <n v="0"/>
    <n v="61000000"/>
    <s v="Financials"/>
    <s v="Investment Banking &amp; Brokerage"/>
    <x v="3"/>
  </r>
  <r>
    <n v="580"/>
    <x v="139"/>
    <s v="Year 1"/>
    <d v="2012-12-31T00:00:00"/>
    <n v="16311000000"/>
    <n v="11448000000"/>
    <n v="2894000000"/>
    <n v="439000000"/>
    <n v="0"/>
    <s v="Industrials"/>
    <s v="Industrial Conglomerates"/>
    <x v="0"/>
  </r>
  <r>
    <n v="581"/>
    <x v="139"/>
    <s v="Year 2"/>
    <d v="2013-12-31T00:00:00"/>
    <n v="22046000000"/>
    <n v="15369000000"/>
    <n v="3886000000"/>
    <n v="644000000"/>
    <n v="0"/>
    <s v="Industrials"/>
    <s v="Industrial Conglomerates"/>
    <x v="1"/>
  </r>
  <r>
    <n v="582"/>
    <x v="139"/>
    <s v="Year 3"/>
    <d v="2014-12-31T00:00:00"/>
    <n v="22552000000"/>
    <n v="15646000000"/>
    <n v="3810000000"/>
    <n v="647000000"/>
    <n v="0"/>
    <s v="Industrials"/>
    <s v="Industrial Conglomerates"/>
    <x v="2"/>
  </r>
  <r>
    <n v="583"/>
    <x v="139"/>
    <s v="Year 4"/>
    <d v="2015-12-31T00:00:00"/>
    <n v="20855000000"/>
    <n v="14292000000"/>
    <n v="3596000000"/>
    <n v="625000000"/>
    <n v="0"/>
    <s v="Industrials"/>
    <s v="Industrial Conglomerates"/>
    <x v="3"/>
  </r>
  <r>
    <n v="584"/>
    <x v="140"/>
    <s v="Year 1"/>
    <d v="2012-12-31T00:00:00"/>
    <n v="10302079000"/>
    <n v="6583627000"/>
    <n v="917162000"/>
    <n v="0"/>
    <n v="1144585000"/>
    <s v="Utilities"/>
    <s v="Electric Utilities"/>
    <x v="0"/>
  </r>
  <r>
    <n v="585"/>
    <x v="140"/>
    <s v="Year 2"/>
    <d v="2013-12-31T00:00:00"/>
    <n v="11390947000"/>
    <n v="7588885000"/>
    <n v="888051000"/>
    <n v="0"/>
    <n v="1261044000"/>
    <s v="Utilities"/>
    <s v="Electric Utilities"/>
    <x v="1"/>
  </r>
  <r>
    <n v="586"/>
    <x v="140"/>
    <s v="Year 3"/>
    <d v="2014-12-31T00:00:00"/>
    <n v="12494921000"/>
    <n v="8126187000"/>
    <n v="863455000"/>
    <n v="0"/>
    <n v="1318638000"/>
    <s v="Utilities"/>
    <s v="Electric Utilities"/>
    <x v="2"/>
  </r>
  <r>
    <n v="587"/>
    <x v="140"/>
    <s v="Year 4"/>
    <d v="2015-12-31T00:00:00"/>
    <n v="11513251000"/>
    <n v="7449273000"/>
    <n v="1074998000"/>
    <n v="0"/>
    <n v="1337276000"/>
    <s v="Utilities"/>
    <s v="Electric Utilities"/>
    <x v="3"/>
  </r>
  <r>
    <n v="588"/>
    <x v="141"/>
    <s v="Year 1"/>
    <d v="2012-12-31T00:00:00"/>
    <n v="1899600000"/>
    <n v="491000000"/>
    <n v="697400000"/>
    <n v="291300000"/>
    <n v="0"/>
    <s v="Health Care"/>
    <s v="Health Care Equipment"/>
    <x v="0"/>
  </r>
  <r>
    <n v="589"/>
    <x v="141"/>
    <s v="Year 2"/>
    <d v="2013-12-31T00:00:00"/>
    <n v="2045500000"/>
    <n v="516600000"/>
    <n v="749700000"/>
    <n v="323000000"/>
    <n v="0"/>
    <s v="Health Care"/>
    <s v="Health Care Equipment"/>
    <x v="1"/>
  </r>
  <r>
    <n v="590"/>
    <x v="141"/>
    <s v="Year 3"/>
    <d v="2014-12-31T00:00:00"/>
    <n v="2322900000"/>
    <n v="625600000"/>
    <n v="928700000"/>
    <n v="346500000"/>
    <n v="0"/>
    <s v="Health Care"/>
    <s v="Health Care Equipment"/>
    <x v="2"/>
  </r>
  <r>
    <n v="591"/>
    <x v="141"/>
    <s v="Year 4"/>
    <d v="2015-12-31T00:00:00"/>
    <n v="2493700000"/>
    <n v="617200000"/>
    <n v="850700000"/>
    <n v="383100000"/>
    <n v="0"/>
    <s v="Health Care"/>
    <s v="Health Care Equipment"/>
    <x v="3"/>
  </r>
  <r>
    <n v="592"/>
    <x v="142"/>
    <s v="Year 1"/>
    <d v="2013-12-31T00:00:00"/>
    <n v="24888000000"/>
    <n v="17994000000"/>
    <n v="1095000000"/>
    <n v="0"/>
    <n v="2153000000"/>
    <s v="Utilities"/>
    <s v="MultiUtilities"/>
    <x v="1"/>
  </r>
  <r>
    <n v="593"/>
    <x v="142"/>
    <s v="Year 2"/>
    <d v="2014-12-31T00:00:00"/>
    <n v="27429000000"/>
    <n v="21571000000"/>
    <n v="1154000000"/>
    <n v="0"/>
    <n v="2314000000"/>
    <s v="Utilities"/>
    <s v="MultiUtilities"/>
    <x v="2"/>
  </r>
  <r>
    <n v="594"/>
    <x v="142"/>
    <s v="Year 3"/>
    <d v="2015-12-31T00:00:00"/>
    <n v="29447000000"/>
    <n v="21406000000"/>
    <n v="1200000000"/>
    <n v="0"/>
    <n v="2450000000"/>
    <s v="Utilities"/>
    <s v="MultiUtilities"/>
    <x v="3"/>
  </r>
  <r>
    <n v="595"/>
    <x v="142"/>
    <s v="Year 4"/>
    <d v="2016-12-31T00:00:00"/>
    <n v="31360000000"/>
    <n v="22688000000"/>
    <n v="1576000000"/>
    <n v="0"/>
    <n v="3936000000"/>
    <s v="Utilities"/>
    <s v="MultiUtilities"/>
    <x v="4"/>
  </r>
  <r>
    <n v="596"/>
    <x v="143"/>
    <s v="Year 1"/>
    <d v="2012-12-31T00:00:00"/>
    <n v="5992215000"/>
    <n v="4156845000"/>
    <n v="1264632000"/>
    <n v="0"/>
    <n v="39940000"/>
    <s v="Industrials"/>
    <s v="Air Freight &amp; Logistics"/>
    <x v="0"/>
  </r>
  <r>
    <n v="597"/>
    <x v="143"/>
    <s v="Year 2"/>
    <d v="2013-12-31T00:00:00"/>
    <n v="6080257000"/>
    <n v="4197404000"/>
    <n v="1282709000"/>
    <n v="0"/>
    <n v="48071000"/>
    <s v="Industrials"/>
    <s v="Air Freight &amp; Logistics"/>
    <x v="1"/>
  </r>
  <r>
    <n v="598"/>
    <x v="143"/>
    <s v="Year 3"/>
    <d v="2014-12-31T00:00:00"/>
    <n v="6564721000"/>
    <n v="4583294000"/>
    <n v="1337487000"/>
    <n v="0"/>
    <n v="49292000"/>
    <s v="Industrials"/>
    <s v="Air Freight &amp; Logistics"/>
    <x v="2"/>
  </r>
  <r>
    <n v="599"/>
    <x v="143"/>
    <s v="Year 4"/>
    <d v="2015-12-31T00:00:00"/>
    <n v="6616632000"/>
    <n v="4428855000"/>
    <n v="1420281000"/>
    <n v="0"/>
    <n v="46012000"/>
    <s v="Industrials"/>
    <s v="Air Freight &amp; Logistics"/>
    <x v="3"/>
  </r>
  <r>
    <n v="600"/>
    <x v="144"/>
    <s v="Year 1"/>
    <d v="2013-12-31T00:00:00"/>
    <n v="4771259000"/>
    <n v="1038034000"/>
    <n v="3151043000"/>
    <n v="0"/>
    <n v="71731000"/>
    <s v="Consumer Discretionary"/>
    <s v="Internet &amp; Direct Marketing Retail"/>
    <x v="1"/>
  </r>
  <r>
    <n v="601"/>
    <x v="144"/>
    <s v="Year 2"/>
    <d v="2014-12-31T00:00:00"/>
    <n v="5763485000"/>
    <n v="1179081000"/>
    <n v="3919856000"/>
    <n v="0"/>
    <n v="76773000"/>
    <s v="Consumer Discretionary"/>
    <s v="Internet &amp; Direct Marketing Retail"/>
    <x v="2"/>
  </r>
  <r>
    <n v="602"/>
    <x v="144"/>
    <s v="Year 3"/>
    <d v="2015-12-31T00:00:00"/>
    <n v="6672317000"/>
    <n v="1309559000"/>
    <n v="4785243000"/>
    <n v="0"/>
    <n v="156458000"/>
    <s v="Consumer Discretionary"/>
    <s v="Internet &amp; Direct Marketing Retail"/>
    <x v="3"/>
  </r>
  <r>
    <n v="603"/>
    <x v="144"/>
    <s v="Year 4"/>
    <d v="2016-12-31T00:00:00"/>
    <n v="8773564000"/>
    <n v="1596698000"/>
    <n v="6280728000"/>
    <n v="0"/>
    <n v="317141000"/>
    <s v="Consumer Discretionary"/>
    <s v="Internet &amp; Direct Marketing Retail"/>
    <x v="4"/>
  </r>
  <r>
    <n v="604"/>
    <x v="145"/>
    <s v="Year 1"/>
    <d v="2012-12-31T00:00:00"/>
    <n v="409396000"/>
    <n v="114028000"/>
    <n v="58323000"/>
    <n v="0"/>
    <n v="74453000"/>
    <s v="Real Estate"/>
    <s v="Specialized REITs"/>
    <x v="0"/>
  </r>
  <r>
    <n v="605"/>
    <x v="145"/>
    <s v="Year 2"/>
    <d v="2013-12-31T00:00:00"/>
    <n v="520613000"/>
    <n v="140012000"/>
    <n v="63268000"/>
    <n v="0"/>
    <n v="95232000"/>
    <s v="Real Estate"/>
    <s v="Specialized REITs"/>
    <x v="1"/>
  </r>
  <r>
    <n v="606"/>
    <x v="145"/>
    <s v="Year 3"/>
    <d v="2014-12-31T00:00:00"/>
    <n v="647155000"/>
    <n v="172416000"/>
    <n v="71369000"/>
    <n v="0"/>
    <n v="115076000"/>
    <s v="Real Estate"/>
    <s v="Specialized REITs"/>
    <x v="2"/>
  </r>
  <r>
    <n v="607"/>
    <x v="145"/>
    <s v="Year 4"/>
    <d v="2015-12-31T00:00:00"/>
    <n v="782270000"/>
    <n v="203965000"/>
    <n v="80791000"/>
    <n v="0"/>
    <n v="133457000"/>
    <s v="Real Estate"/>
    <s v="Specialized REITs"/>
    <x v="3"/>
  </r>
  <r>
    <n v="608"/>
    <x v="146"/>
    <s v="Year 1"/>
    <d v="2013-12-31T00:00:00"/>
    <n v="146917000000"/>
    <n v="123050000000"/>
    <n v="10850000000"/>
    <n v="0"/>
    <n v="0"/>
    <s v="Consumer Discretionary"/>
    <s v="Automobile Manufacturers"/>
    <x v="1"/>
  </r>
  <r>
    <n v="609"/>
    <x v="146"/>
    <s v="Year 2"/>
    <d v="2014-12-31T00:00:00"/>
    <n v="144077000000"/>
    <n v="131903000000"/>
    <n v="11842000000"/>
    <n v="0"/>
    <n v="0"/>
    <s v="Consumer Discretionary"/>
    <s v="Automobile Manufacturers"/>
    <x v="2"/>
  </r>
  <r>
    <n v="610"/>
    <x v="146"/>
    <s v="Year 3"/>
    <d v="2015-12-31T00:00:00"/>
    <n v="149558000000"/>
    <n v="131409000000"/>
    <n v="10502000000"/>
    <n v="0"/>
    <n v="0"/>
    <s v="Consumer Discretionary"/>
    <s v="Automobile Manufacturers"/>
    <x v="3"/>
  </r>
  <r>
    <n v="611"/>
    <x v="146"/>
    <s v="Year 4"/>
    <d v="2016-12-31T00:00:00"/>
    <n v="151800000000"/>
    <n v="135488000000"/>
    <n v="12196000000"/>
    <n v="0"/>
    <n v="0"/>
    <s v="Consumer Discretionary"/>
    <s v="Automobile Manufacturers"/>
    <x v="4"/>
  </r>
  <r>
    <n v="612"/>
    <x v="147"/>
    <s v="Year 1"/>
    <d v="2013-12-31T00:00:00"/>
    <n v="3326106000"/>
    <n v="1606661000"/>
    <n v="1007431000"/>
    <n v="0"/>
    <n v="0"/>
    <s v="Industrials"/>
    <s v="Building Products"/>
    <x v="1"/>
  </r>
  <r>
    <n v="613"/>
    <x v="147"/>
    <s v="Year 2"/>
    <d v="2014-12-31T00:00:00"/>
    <n v="3733507000"/>
    <n v="1836105000"/>
    <n v="1110776000"/>
    <n v="0"/>
    <n v="0"/>
    <s v="Industrials"/>
    <s v="Building Products"/>
    <x v="2"/>
  </r>
  <r>
    <n v="614"/>
    <x v="147"/>
    <s v="Year 3"/>
    <d v="2015-12-31T00:00:00"/>
    <n v="3869187000"/>
    <n v="1920253000"/>
    <n v="1121590000"/>
    <n v="0"/>
    <n v="0"/>
    <s v="Industrials"/>
    <s v="Building Products"/>
    <x v="3"/>
  </r>
  <r>
    <n v="615"/>
    <x v="147"/>
    <s v="Year 4"/>
    <d v="2016-12-31T00:00:00"/>
    <n v="3962036000"/>
    <n v="1997259000"/>
    <n v="1169470000"/>
    <n v="0"/>
    <n v="0"/>
    <s v="Industrials"/>
    <s v="Building Products"/>
    <x v="4"/>
  </r>
  <r>
    <n v="616"/>
    <x v="148"/>
    <s v="Year 1"/>
    <d v="2013-12-31T00:00:00"/>
    <n v="7872000000"/>
    <n v="1875000000"/>
    <n v="1778000000"/>
    <n v="1415000000"/>
    <n v="0"/>
    <s v="Information Technology"/>
    <s v="Internet Software &amp; Services"/>
    <x v="1"/>
  </r>
  <r>
    <n v="617"/>
    <x v="148"/>
    <s v="Year 2"/>
    <d v="2014-12-31T00:00:00"/>
    <n v="12466000000"/>
    <n v="2153000000"/>
    <n v="2653000000"/>
    <n v="2666000000"/>
    <n v="0"/>
    <s v="Information Technology"/>
    <s v="Internet Software &amp; Services"/>
    <x v="2"/>
  </r>
  <r>
    <n v="618"/>
    <x v="148"/>
    <s v="Year 3"/>
    <d v="2015-12-31T00:00:00"/>
    <n v="17928000000"/>
    <n v="2867000000"/>
    <n v="4020000000"/>
    <n v="4816000000"/>
    <n v="0"/>
    <s v="Information Technology"/>
    <s v="Internet Software &amp; Services"/>
    <x v="3"/>
  </r>
  <r>
    <n v="619"/>
    <x v="148"/>
    <s v="Year 4"/>
    <d v="2016-12-31T00:00:00"/>
    <n v="27638000000"/>
    <n v="3789000000"/>
    <n v="5503000000"/>
    <n v="5919000000"/>
    <n v="0"/>
    <s v="Information Technology"/>
    <s v="Internet Software &amp; Services"/>
    <x v="4"/>
  </r>
  <r>
    <n v="620"/>
    <x v="149"/>
    <s v="Year 1"/>
    <d v="2012-12-31T00:00:00"/>
    <n v="3134800000"/>
    <n v="2093200000"/>
    <n v="873100000"/>
    <n v="0"/>
    <n v="7400000"/>
    <s v="Industrials"/>
    <s v="Building Products"/>
    <x v="0"/>
  </r>
  <r>
    <n v="621"/>
    <x v="149"/>
    <s v="Year 2"/>
    <d v="2013-12-31T00:00:00"/>
    <n v="3703600000"/>
    <n v="2408500000"/>
    <n v="938700000"/>
    <n v="0"/>
    <n v="9400000"/>
    <s v="Industrials"/>
    <s v="Building Products"/>
    <x v="1"/>
  </r>
  <r>
    <n v="622"/>
    <x v="149"/>
    <s v="Year 3"/>
    <d v="2014-12-31T00:00:00"/>
    <n v="4013600000"/>
    <n v="2646700000"/>
    <n v="943300000"/>
    <n v="0"/>
    <n v="13100000"/>
    <s v="Industrials"/>
    <s v="Building Products"/>
    <x v="2"/>
  </r>
  <r>
    <n v="623"/>
    <x v="149"/>
    <s v="Year 4"/>
    <d v="2015-12-31T00:00:00"/>
    <n v="4579400000"/>
    <n v="2997500000"/>
    <n v="1047600000"/>
    <n v="0"/>
    <n v="21600000"/>
    <s v="Industrials"/>
    <s v="Building Products"/>
    <x v="3"/>
  </r>
  <r>
    <n v="624"/>
    <x v="150"/>
    <s v="Year 1"/>
    <d v="2012-12-31T00:00:00"/>
    <n v="18010000000"/>
    <n v="11561000000"/>
    <n v="431000000"/>
    <n v="285000000"/>
    <n v="0"/>
    <s v="Materials"/>
    <s v="Copper"/>
    <x v="0"/>
  </r>
  <r>
    <n v="625"/>
    <x v="150"/>
    <s v="Year 2"/>
    <d v="2013-12-31T00:00:00"/>
    <n v="20921000000"/>
    <n v="14637000000"/>
    <n v="657000000"/>
    <n v="210000000"/>
    <n v="0"/>
    <s v="Materials"/>
    <s v="Copper"/>
    <x v="1"/>
  </r>
  <r>
    <n v="626"/>
    <x v="150"/>
    <s v="Year 3"/>
    <d v="2014-12-31T00:00:00"/>
    <n v="21438000000"/>
    <n v="19504000000"/>
    <n v="592000000"/>
    <n v="126000000"/>
    <n v="0"/>
    <s v="Materials"/>
    <s v="Copper"/>
    <x v="2"/>
  </r>
  <r>
    <n v="627"/>
    <x v="150"/>
    <s v="Year 4"/>
    <d v="2015-12-31T00:00:00"/>
    <n v="15877000000"/>
    <n v="28524000000"/>
    <n v="569000000"/>
    <n v="127000000"/>
    <n v="0"/>
    <s v="Materials"/>
    <s v="Copper"/>
    <x v="3"/>
  </r>
  <r>
    <n v="628"/>
    <x v="151"/>
    <s v="Year 1"/>
    <d v="2013-05-31T00:00:00"/>
    <n v="44287000000"/>
    <n v="16448000000"/>
    <n v="20359000000"/>
    <n v="0"/>
    <n v="2386000000"/>
    <s v="Industrials"/>
    <s v="Air Freight &amp; Logistics"/>
    <x v="1"/>
  </r>
  <r>
    <n v="629"/>
    <x v="151"/>
    <s v="Year 2"/>
    <d v="2014-05-31T00:00:00"/>
    <n v="45567000000"/>
    <n v="17052000000"/>
    <n v="22113000000"/>
    <n v="0"/>
    <n v="2587000000"/>
    <s v="Industrials"/>
    <s v="Air Freight &amp; Logistics"/>
    <x v="2"/>
  </r>
  <r>
    <n v="630"/>
    <x v="151"/>
    <s v="Year 3"/>
    <d v="2015-05-31T00:00:00"/>
    <n v="47453000000"/>
    <n v="16984000000"/>
    <n v="25715000000"/>
    <n v="0"/>
    <n v="2611000000"/>
    <s v="Industrials"/>
    <s v="Air Freight &amp; Logistics"/>
    <x v="3"/>
  </r>
  <r>
    <n v="631"/>
    <x v="151"/>
    <s v="Year 4"/>
    <d v="2016-05-31T00:00:00"/>
    <n v="50365000000"/>
    <n v="17327000000"/>
    <n v="27330000000"/>
    <n v="0"/>
    <n v="2631000000"/>
    <s v="Industrials"/>
    <s v="Air Freight &amp; Logistics"/>
    <x v="4"/>
  </r>
  <r>
    <n v="632"/>
    <x v="152"/>
    <s v="Year 1"/>
    <d v="2012-12-31T00:00:00"/>
    <n v="15255000000"/>
    <n v="6717000000"/>
    <n v="5353000000"/>
    <n v="0"/>
    <n v="1051000000"/>
    <s v="Utilities"/>
    <s v="Electric Utilities"/>
    <x v="0"/>
  </r>
  <r>
    <n v="633"/>
    <x v="152"/>
    <s v="Year 2"/>
    <d v="2013-12-31T00:00:00"/>
    <n v="14892000000"/>
    <n v="6459000000"/>
    <n v="4315000000"/>
    <n v="0"/>
    <n v="1741000000"/>
    <s v="Utilities"/>
    <s v="Electric Utilities"/>
    <x v="1"/>
  </r>
  <r>
    <n v="634"/>
    <x v="152"/>
    <s v="Year 3"/>
    <d v="2014-12-31T00:00:00"/>
    <n v="15049000000"/>
    <n v="6996000000"/>
    <n v="5759000000"/>
    <n v="0"/>
    <n v="1232000000"/>
    <s v="Utilities"/>
    <s v="Electric Utilities"/>
    <x v="2"/>
  </r>
  <r>
    <n v="635"/>
    <x v="152"/>
    <s v="Year 4"/>
    <d v="2015-12-31T00:00:00"/>
    <n v="15026000000"/>
    <n v="6173000000"/>
    <n v="4969000000"/>
    <n v="0"/>
    <n v="1550000000"/>
    <s v="Utilities"/>
    <s v="Electric Utilities"/>
    <x v="3"/>
  </r>
  <r>
    <n v="636"/>
    <x v="153"/>
    <s v="Year 1"/>
    <d v="2013-09-30T00:00:00"/>
    <n v="1481314000"/>
    <n v="253047000"/>
    <n v="587835000"/>
    <n v="209614000"/>
    <n v="0"/>
    <s v="Information Technology"/>
    <s v="Networking Equipment"/>
    <x v="1"/>
  </r>
  <r>
    <n v="637"/>
    <x v="153"/>
    <s v="Year 2"/>
    <d v="2014-09-30T00:00:00"/>
    <n v="1732046000"/>
    <n v="309959000"/>
    <n v="664738000"/>
    <n v="263792000"/>
    <n v="0"/>
    <s v="Information Technology"/>
    <s v="Networking Equipment"/>
    <x v="2"/>
  </r>
  <r>
    <n v="638"/>
    <x v="153"/>
    <s v="Year 3"/>
    <d v="2015-09-30T00:00:00"/>
    <n v="1919823000"/>
    <n v="332261000"/>
    <n v="738080000"/>
    <n v="296583000"/>
    <n v="0"/>
    <s v="Information Technology"/>
    <s v="Networking Equipment"/>
    <x v="3"/>
  </r>
  <r>
    <n v="639"/>
    <x v="153"/>
    <s v="Year 4"/>
    <d v="2016-09-30T00:00:00"/>
    <n v="1995034000"/>
    <n v="337205000"/>
    <n v="767174000"/>
    <n v="334227000"/>
    <n v="0"/>
    <s v="Information Technology"/>
    <s v="Networking Equipment"/>
    <x v="4"/>
  </r>
  <r>
    <n v="640"/>
    <x v="154"/>
    <s v="Year 1"/>
    <d v="2012-12-31T00:00:00"/>
    <n v="5795800000"/>
    <n v="3956200000"/>
    <n v="763300000"/>
    <n v="0"/>
    <n v="0"/>
    <s v="Information Technology"/>
    <s v="Internet Software &amp; Services"/>
    <x v="0"/>
  </r>
  <r>
    <n v="641"/>
    <x v="154"/>
    <s v="Year 2"/>
    <d v="2013-12-31T00:00:00"/>
    <n v="6063400000"/>
    <n v="4092700000"/>
    <n v="907800000"/>
    <n v="0"/>
    <n v="0"/>
    <s v="Information Technology"/>
    <s v="Internet Software &amp; Services"/>
    <x v="1"/>
  </r>
  <r>
    <n v="642"/>
    <x v="154"/>
    <s v="Year 3"/>
    <d v="2014-12-31T00:00:00"/>
    <n v="6413800000"/>
    <n v="4328300000"/>
    <n v="814900000"/>
    <n v="0"/>
    <n v="0"/>
    <s v="Information Technology"/>
    <s v="Internet Software &amp; Services"/>
    <x v="2"/>
  </r>
  <r>
    <n v="643"/>
    <x v="154"/>
    <s v="Year 4"/>
    <d v="2015-12-31T00:00:00"/>
    <n v="6595200000"/>
    <n v="4393200000"/>
    <n v="1102800000"/>
    <n v="0"/>
    <n v="0"/>
    <s v="Information Technology"/>
    <s v="Internet Software &amp; Services"/>
    <x v="3"/>
  </r>
  <r>
    <n v="644"/>
    <x v="155"/>
    <s v="Year 1"/>
    <d v="2012-12-31T00:00:00"/>
    <n v="4436000000"/>
    <n v="2564000000"/>
    <n v="824000000"/>
    <n v="0"/>
    <n v="0"/>
    <s v="Information Technology"/>
    <s v="Internet Software &amp; Services"/>
    <x v="0"/>
  </r>
  <r>
    <n v="645"/>
    <x v="155"/>
    <s v="Year 2"/>
    <d v="2013-12-31T00:00:00"/>
    <n v="4814000000"/>
    <n v="2776000000"/>
    <n v="977000000"/>
    <n v="0"/>
    <n v="0"/>
    <s v="Information Technology"/>
    <s v="Internet Software &amp; Services"/>
    <x v="1"/>
  </r>
  <r>
    <n v="646"/>
    <x v="155"/>
    <s v="Year 3"/>
    <d v="2014-12-31T00:00:00"/>
    <n v="5066000000"/>
    <n v="2881000000"/>
    <n v="975000000"/>
    <n v="0"/>
    <n v="0"/>
    <s v="Information Technology"/>
    <s v="Internet Software &amp; Services"/>
    <x v="2"/>
  </r>
  <r>
    <n v="647"/>
    <x v="155"/>
    <s v="Year 4"/>
    <d v="2015-12-31T00:00:00"/>
    <n v="5254000000"/>
    <n v="2909000000"/>
    <n v="1034000000"/>
    <n v="0"/>
    <n v="0"/>
    <s v="Information Technology"/>
    <s v="Internet Software &amp; Services"/>
    <x v="3"/>
  </r>
  <r>
    <n v="648"/>
    <x v="156"/>
    <s v="Year 1"/>
    <d v="2013-02-02T00:00:00"/>
    <n v="6182000000"/>
    <n v="4148000000"/>
    <n v="1294000000"/>
    <n v="0"/>
    <n v="118000000"/>
    <s v="Consumer Discretionary"/>
    <s v="Apparel Retail"/>
    <x v="1"/>
  </r>
  <r>
    <n v="649"/>
    <x v="156"/>
    <s v="Year 2"/>
    <d v="2014-02-01T00:00:00"/>
    <n v="6505000000"/>
    <n v="4372000000"/>
    <n v="1334000000"/>
    <n v="0"/>
    <n v="133000000"/>
    <s v="Consumer Discretionary"/>
    <s v="Apparel Retail"/>
    <x v="2"/>
  </r>
  <r>
    <n v="650"/>
    <x v="156"/>
    <s v="Year 3"/>
    <d v="2015-01-31T00:00:00"/>
    <n v="7151000000"/>
    <n v="4777000000"/>
    <n v="1426000000"/>
    <n v="0"/>
    <n v="139000000"/>
    <s v="Consumer Discretionary"/>
    <s v="Apparel Retail"/>
    <x v="3"/>
  </r>
  <r>
    <n v="651"/>
    <x v="156"/>
    <s v="Year 4"/>
    <d v="2016-01-30T00:00:00"/>
    <n v="7412000000"/>
    <n v="4907000000"/>
    <n v="1415000000"/>
    <n v="0"/>
    <n v="148000000"/>
    <s v="Consumer Discretionary"/>
    <s v="Apparel Retail"/>
    <x v="4"/>
  </r>
  <r>
    <n v="652"/>
    <x v="157"/>
    <s v="Year 1"/>
    <d v="2012-12-31T00:00:00"/>
    <n v="1405358000"/>
    <n v="670174000"/>
    <n v="292500000"/>
    <n v="137354000"/>
    <n v="0"/>
    <s v="Information Technology"/>
    <s v="Electronic Equipment &amp; Instruments"/>
    <x v="0"/>
  </r>
  <r>
    <n v="653"/>
    <x v="157"/>
    <s v="Year 2"/>
    <d v="2013-12-31T00:00:00"/>
    <n v="1496372000"/>
    <n v="759362000"/>
    <n v="322739000"/>
    <n v="147696000"/>
    <n v="0"/>
    <s v="Information Technology"/>
    <s v="Electronic Equipment &amp; Instruments"/>
    <x v="1"/>
  </r>
  <r>
    <n v="654"/>
    <x v="157"/>
    <s v="Year 3"/>
    <d v="2014-12-31T00:00:00"/>
    <n v="1530654000"/>
    <n v="780281000"/>
    <n v="331995000"/>
    <n v="142751000"/>
    <n v="0"/>
    <s v="Information Technology"/>
    <s v="Electronic Equipment &amp; Instruments"/>
    <x v="2"/>
  </r>
  <r>
    <n v="655"/>
    <x v="157"/>
    <s v="Year 4"/>
    <d v="2015-12-31T00:00:00"/>
    <n v="1557067000"/>
    <n v="803506000"/>
    <n v="313544000"/>
    <n v="132892000"/>
    <n v="0"/>
    <s v="Information Technology"/>
    <s v="Electronic Equipment &amp; Instruments"/>
    <x v="3"/>
  </r>
  <r>
    <n v="656"/>
    <x v="158"/>
    <s v="Year 1"/>
    <d v="2013-12-31T00:00:00"/>
    <n v="27351573000"/>
    <n v="25986382000"/>
    <n v="175148000"/>
    <n v="0"/>
    <n v="0"/>
    <s v="Industrials"/>
    <s v="Diversified Commercial Services"/>
    <x v="1"/>
  </r>
  <r>
    <n v="657"/>
    <x v="158"/>
    <s v="Year 2"/>
    <d v="2014-12-31T00:00:00"/>
    <n v="21531577000"/>
    <n v="20132544000"/>
    <n v="182711000"/>
    <n v="0"/>
    <n v="0"/>
    <s v="Industrials"/>
    <s v="Diversified Commercial Services"/>
    <x v="2"/>
  </r>
  <r>
    <n v="658"/>
    <x v="158"/>
    <s v="Year 3"/>
    <d v="2015-12-31T00:00:00"/>
    <n v="18114048000"/>
    <n v="17019352000"/>
    <n v="408225000"/>
    <n v="0"/>
    <n v="0"/>
    <s v="Industrials"/>
    <s v="Diversified Commercial Services"/>
    <x v="3"/>
  </r>
  <r>
    <n v="659"/>
    <x v="158"/>
    <s v="Year 4"/>
    <d v="2016-12-31T00:00:00"/>
    <n v="19036525000"/>
    <n v="18246209000"/>
    <n v="191073000"/>
    <n v="0"/>
    <n v="0"/>
    <s v="Industrials"/>
    <s v="Diversified Commercial Services"/>
    <x v="4"/>
  </r>
  <r>
    <n v="660"/>
    <x v="159"/>
    <s v="Year 1"/>
    <d v="2013-12-31T00:00:00"/>
    <n v="4954619000"/>
    <n v="3266524000"/>
    <n v="966829000"/>
    <n v="0"/>
    <n v="0"/>
    <s v="Industrials"/>
    <s v="Industrial Machinery"/>
    <x v="1"/>
  </r>
  <r>
    <n v="661"/>
    <x v="159"/>
    <s v="Year 2"/>
    <d v="2014-12-31T00:00:00"/>
    <n v="4877885000"/>
    <n v="3163268000"/>
    <n v="936900000"/>
    <n v="0"/>
    <n v="0"/>
    <s v="Industrials"/>
    <s v="Industrial Machinery"/>
    <x v="2"/>
  </r>
  <r>
    <n v="662"/>
    <x v="159"/>
    <s v="Year 3"/>
    <d v="2015-12-31T00:00:00"/>
    <n v="4561030000"/>
    <n v="3073712000"/>
    <n v="971611000"/>
    <n v="0"/>
    <n v="0"/>
    <s v="Industrials"/>
    <s v="Industrial Machinery"/>
    <x v="3"/>
  </r>
  <r>
    <n v="663"/>
    <x v="159"/>
    <s v="Year 4"/>
    <d v="2016-12-31T00:00:00"/>
    <n v="3991462000"/>
    <n v="2759908000"/>
    <n v="965322000"/>
    <n v="0"/>
    <n v="0"/>
    <s v="Industrials"/>
    <s v="Industrial Machinery"/>
    <x v="4"/>
  </r>
  <r>
    <n v="664"/>
    <x v="160"/>
    <s v="Year 1"/>
    <d v="2012-12-31T00:00:00"/>
    <n v="3409900000"/>
    <n v="2141600000"/>
    <n v="489700000"/>
    <n v="112000000"/>
    <n v="0"/>
    <s v="Materials"/>
    <s v="Diversified Chemicals"/>
    <x v="0"/>
  </r>
  <r>
    <n v="665"/>
    <x v="160"/>
    <s v="Year 2"/>
    <d v="2013-12-31T00:00:00"/>
    <n v="3130700000"/>
    <n v="1929800000"/>
    <n v="496100000"/>
    <n v="115600000"/>
    <n v="0"/>
    <s v="Materials"/>
    <s v="Diversified Chemicals"/>
    <x v="1"/>
  </r>
  <r>
    <n v="666"/>
    <x v="160"/>
    <s v="Year 3"/>
    <d v="2014-12-31T00:00:00"/>
    <n v="3258700000"/>
    <n v="2047800000"/>
    <n v="589800000"/>
    <n v="126300000"/>
    <n v="0"/>
    <s v="Materials"/>
    <s v="Diversified Chemicals"/>
    <x v="2"/>
  </r>
  <r>
    <n v="667"/>
    <x v="160"/>
    <s v="Year 4"/>
    <d v="2015-12-31T00:00:00"/>
    <n v="3276500000"/>
    <n v="2201100000"/>
    <n v="737900000"/>
    <n v="143700000"/>
    <n v="0"/>
    <s v="Materials"/>
    <s v="Diversified Chemicals"/>
    <x v="3"/>
  </r>
  <r>
    <n v="668"/>
    <x v="161"/>
    <s v="Year 1"/>
    <d v="2013-12-31T00:00:00"/>
    <n v="637413000"/>
    <n v="190454000"/>
    <n v="31970000"/>
    <n v="0"/>
    <n v="160828000"/>
    <s v="Real Estate"/>
    <s v="Retail REITs"/>
    <x v="1"/>
  </r>
  <r>
    <n v="669"/>
    <x v="161"/>
    <s v="Year 2"/>
    <d v="2014-12-31T00:00:00"/>
    <n v="686090000"/>
    <n v="211923000"/>
    <n v="32316000"/>
    <n v="0"/>
    <n v="170814000"/>
    <s v="Real Estate"/>
    <s v="Retail REITs"/>
    <x v="2"/>
  </r>
  <r>
    <n v="670"/>
    <x v="161"/>
    <s v="Year 3"/>
    <d v="2015-12-31T00:00:00"/>
    <n v="744012000"/>
    <n v="233417000"/>
    <n v="35645000"/>
    <n v="0"/>
    <n v="174796000"/>
    <s v="Real Estate"/>
    <s v="Retail REITs"/>
    <x v="3"/>
  </r>
  <r>
    <n v="671"/>
    <x v="161"/>
    <s v="Year 4"/>
    <d v="2016-12-31T00:00:00"/>
    <n v="801591000"/>
    <n v="253612000"/>
    <n v="33399000"/>
    <n v="0"/>
    <n v="193585000"/>
    <s v="Real Estate"/>
    <s v="Retail REITs"/>
    <x v="4"/>
  </r>
  <r>
    <n v="672"/>
    <x v="162"/>
    <s v="Year 1"/>
    <d v="2012-12-31T00:00:00"/>
    <n v="3368545000"/>
    <n v="2515796000"/>
    <n v="280928000"/>
    <n v="132460000"/>
    <n v="0"/>
    <s v="Information Technology"/>
    <s v="Semiconductors"/>
    <x v="0"/>
  </r>
  <r>
    <n v="673"/>
    <x v="162"/>
    <s v="Year 2"/>
    <d v="2013-12-31T00:00:00"/>
    <n v="3309616000"/>
    <n v="2444984000"/>
    <n v="270261000"/>
    <n v="134300000"/>
    <n v="0"/>
    <s v="Information Technology"/>
    <s v="Semiconductors"/>
    <x v="1"/>
  </r>
  <r>
    <n v="674"/>
    <x v="162"/>
    <s v="Year 3"/>
    <d v="2014-12-31T00:00:00"/>
    <n v="3391187000"/>
    <n v="2566246000"/>
    <n v="253827000"/>
    <n v="143969000"/>
    <n v="0"/>
    <s v="Information Technology"/>
    <s v="Semiconductors"/>
    <x v="2"/>
  </r>
  <r>
    <n v="675"/>
    <x v="162"/>
    <s v="Year 4"/>
    <d v="2015-12-31T00:00:00"/>
    <n v="3578995000"/>
    <n v="2659728000"/>
    <n v="255192000"/>
    <n v="130593000"/>
    <n v="0"/>
    <s v="Information Technology"/>
    <s v="Semiconductors"/>
    <x v="3"/>
  </r>
  <r>
    <n v="676"/>
    <x v="163"/>
    <s v="Year 1"/>
    <d v="2012-12-31T00:00:00"/>
    <n v="5011853000"/>
    <n v="0"/>
    <n v="2676141000"/>
    <n v="0"/>
    <n v="1266807000"/>
    <s v="Telecommunications Services"/>
    <s v="Integrated Telecommunications Services"/>
    <x v="0"/>
  </r>
  <r>
    <n v="677"/>
    <x v="163"/>
    <s v="Year 2"/>
    <d v="2013-12-31T00:00:00"/>
    <n v="4762000000"/>
    <n v="0"/>
    <n v="2616000000"/>
    <n v="0"/>
    <n v="1170000000"/>
    <s v="Telecommunications Services"/>
    <s v="Integrated Telecommunications Services"/>
    <x v="1"/>
  </r>
  <r>
    <n v="678"/>
    <x v="163"/>
    <s v="Year 3"/>
    <d v="2014-12-31T00:00:00"/>
    <n v="4772000000"/>
    <n v="0"/>
    <n v="2671000000"/>
    <n v="0"/>
    <n v="1139000000"/>
    <s v="Telecommunications Services"/>
    <s v="Integrated Telecommunications Services"/>
    <x v="2"/>
  </r>
  <r>
    <n v="679"/>
    <x v="163"/>
    <s v="Year 4"/>
    <d v="2015-12-31T00:00:00"/>
    <n v="5576000000"/>
    <n v="0"/>
    <n v="3275000000"/>
    <n v="0"/>
    <n v="1320000000"/>
    <s v="Telecommunications Services"/>
    <s v="Integrated Telecommunications Services"/>
    <x v="3"/>
  </r>
  <r>
    <n v="680"/>
    <x v="164"/>
    <s v="Year 1"/>
    <d v="2013-12-31T00:00:00"/>
    <n v="30930000000"/>
    <n v="25202000000"/>
    <n v="2039000000"/>
    <n v="0"/>
    <n v="0"/>
    <s v="Industrials"/>
    <s v="Aerospace &amp; Defense"/>
    <x v="1"/>
  </r>
  <r>
    <n v="681"/>
    <x v="164"/>
    <s v="Year 2"/>
    <d v="2014-12-31T00:00:00"/>
    <n v="30852000000"/>
    <n v="24979000000"/>
    <n v="1984000000"/>
    <n v="0"/>
    <n v="0"/>
    <s v="Industrials"/>
    <s v="Aerospace &amp; Defense"/>
    <x v="2"/>
  </r>
  <r>
    <n v="682"/>
    <x v="164"/>
    <s v="Year 3"/>
    <d v="2015-12-31T00:00:00"/>
    <n v="31469000000"/>
    <n v="25339000000"/>
    <n v="1952000000"/>
    <n v="0"/>
    <n v="0"/>
    <s v="Industrials"/>
    <s v="Aerospace &amp; Defense"/>
    <x v="3"/>
  </r>
  <r>
    <n v="683"/>
    <x v="164"/>
    <s v="Year 4"/>
    <d v="2016-12-31T00:00:00"/>
    <n v="31353000000"/>
    <n v="25104000000"/>
    <n v="1940000000"/>
    <n v="0"/>
    <n v="0"/>
    <s v="Industrials"/>
    <s v="Aerospace &amp; Defense"/>
    <x v="4"/>
  </r>
  <r>
    <n v="684"/>
    <x v="165"/>
    <s v="Year 1"/>
    <d v="2012-12-31T00:00:00"/>
    <n v="2426301000"/>
    <n v="800336000"/>
    <n v="72163000"/>
    <n v="0"/>
    <n v="768820000"/>
    <s v="Real Estate"/>
    <s v="Retail REITs"/>
    <x v="0"/>
  </r>
  <r>
    <n v="685"/>
    <x v="165"/>
    <s v="Year 2"/>
    <d v="2013-12-31T00:00:00"/>
    <n v="2486017000"/>
    <n v="815095000"/>
    <n v="76864000"/>
    <n v="0"/>
    <n v="749722000"/>
    <s v="Real Estate"/>
    <s v="Retail REITs"/>
    <x v="1"/>
  </r>
  <r>
    <n v="686"/>
    <x v="165"/>
    <s v="Year 3"/>
    <d v="2014-12-31T00:00:00"/>
    <n v="2535559000"/>
    <n v="783602000"/>
    <n v="88705000"/>
    <n v="0"/>
    <n v="708406000"/>
    <s v="Real Estate"/>
    <s v="Retail REITs"/>
    <x v="2"/>
  </r>
  <r>
    <n v="687"/>
    <x v="165"/>
    <s v="Year 4"/>
    <d v="2015-12-31T00:00:00"/>
    <n v="2403906000"/>
    <n v="747276000"/>
    <n v="72363000"/>
    <n v="0"/>
    <n v="643689000"/>
    <s v="Real Estate"/>
    <s v="Retail REITs"/>
    <x v="3"/>
  </r>
  <r>
    <n v="688"/>
    <x v="166"/>
    <s v="Year 1"/>
    <d v="2012-12-31T00:00:00"/>
    <n v="9702000000"/>
    <n v="2471000000"/>
    <n v="1461000000"/>
    <n v="1760000000"/>
    <n v="0"/>
    <s v="Health Care"/>
    <s v="Biotechnology"/>
    <x v="0"/>
  </r>
  <r>
    <n v="689"/>
    <x v="166"/>
    <s v="Year 2"/>
    <d v="2013-12-31T00:00:00"/>
    <n v="11202000000"/>
    <n v="2859000000"/>
    <n v="1699000000"/>
    <n v="2120000000"/>
    <n v="0"/>
    <s v="Health Care"/>
    <s v="Biotechnology"/>
    <x v="1"/>
  </r>
  <r>
    <n v="690"/>
    <x v="166"/>
    <s v="Year 3"/>
    <d v="2014-12-31T00:00:00"/>
    <n v="24890000000"/>
    <n v="3788000000"/>
    <n v="2983000000"/>
    <n v="2854000000"/>
    <n v="0"/>
    <s v="Health Care"/>
    <s v="Biotechnology"/>
    <x v="2"/>
  </r>
  <r>
    <n v="691"/>
    <x v="166"/>
    <s v="Year 4"/>
    <d v="2015-12-31T00:00:00"/>
    <n v="32639000000"/>
    <n v="4006000000"/>
    <n v="3426000000"/>
    <n v="3014000000"/>
    <n v="0"/>
    <s v="Health Care"/>
    <s v="Biotechnology"/>
    <x v="3"/>
  </r>
  <r>
    <n v="692"/>
    <x v="167"/>
    <s v="Year 1"/>
    <d v="2013-05-26T00:00:00"/>
    <n v="17774100000"/>
    <n v="11350200000"/>
    <n v="3552300000"/>
    <n v="0"/>
    <n v="0"/>
    <s v="Consumer Staples"/>
    <s v="Packaged Foods &amp; Meats"/>
    <x v="1"/>
  </r>
  <r>
    <n v="693"/>
    <x v="167"/>
    <s v="Year 2"/>
    <d v="2014-05-25T00:00:00"/>
    <n v="17909600000"/>
    <n v="11539800000"/>
    <n v="3474300000"/>
    <n v="0"/>
    <n v="0"/>
    <s v="Consumer Staples"/>
    <s v="Packaged Foods &amp; Meats"/>
    <x v="2"/>
  </r>
  <r>
    <n v="694"/>
    <x v="167"/>
    <s v="Year 3"/>
    <d v="2015-05-31T00:00:00"/>
    <n v="17630300000"/>
    <n v="11681100000"/>
    <n v="3328000000"/>
    <n v="0"/>
    <n v="0"/>
    <s v="Consumer Staples"/>
    <s v="Packaged Foods &amp; Meats"/>
    <x v="3"/>
  </r>
  <r>
    <n v="695"/>
    <x v="167"/>
    <s v="Year 4"/>
    <d v="2016-05-29T00:00:00"/>
    <n v="16563100000"/>
    <n v="10733600000"/>
    <n v="3118900000"/>
    <n v="0"/>
    <n v="0"/>
    <s v="Consumer Staples"/>
    <s v="Packaged Foods &amp; Meats"/>
    <x v="4"/>
  </r>
  <r>
    <n v="696"/>
    <x v="168"/>
    <s v="Year 1"/>
    <d v="2013-12-31T00:00:00"/>
    <n v="7819000000"/>
    <n v="4495000000"/>
    <n v="1126000000"/>
    <n v="710000000"/>
    <n v="31000000"/>
    <s v="Information Technology"/>
    <s v="Electronic Components"/>
    <x v="1"/>
  </r>
  <r>
    <n v="697"/>
    <x v="168"/>
    <s v="Year 2"/>
    <d v="2014-12-31T00:00:00"/>
    <n v="9715000000"/>
    <n v="5663000000"/>
    <n v="1202000000"/>
    <n v="815000000"/>
    <n v="33000000"/>
    <s v="Information Technology"/>
    <s v="Electronic Components"/>
    <x v="2"/>
  </r>
  <r>
    <n v="698"/>
    <x v="168"/>
    <s v="Year 3"/>
    <d v="2015-12-31T00:00:00"/>
    <n v="9111000000"/>
    <n v="5458000000"/>
    <n v="1508000000"/>
    <n v="769000000"/>
    <n v="54000000"/>
    <s v="Information Technology"/>
    <s v="Electronic Components"/>
    <x v="3"/>
  </r>
  <r>
    <n v="699"/>
    <x v="168"/>
    <s v="Year 4"/>
    <d v="2016-12-31T00:00:00"/>
    <n v="9390000000"/>
    <n v="5644000000"/>
    <n v="1472000000"/>
    <n v="742000000"/>
    <n v="64000000"/>
    <s v="Information Technology"/>
    <s v="Electronic Components"/>
    <x v="4"/>
  </r>
  <r>
    <n v="700"/>
    <x v="169"/>
    <s v="Year 1"/>
    <d v="2013-12-31T00:00:00"/>
    <n v="155427000000"/>
    <n v="137373000000"/>
    <n v="12382000000"/>
    <n v="0"/>
    <n v="0"/>
    <s v="Consumer Discretionary"/>
    <s v="Automobile Manufacturers"/>
    <x v="1"/>
  </r>
  <r>
    <n v="701"/>
    <x v="169"/>
    <s v="Year 2"/>
    <d v="2014-12-31T00:00:00"/>
    <n v="155929000000"/>
    <n v="142121000000"/>
    <n v="12158000000"/>
    <n v="0"/>
    <n v="0"/>
    <s v="Consumer Discretionary"/>
    <s v="Automobile Manufacturers"/>
    <x v="2"/>
  </r>
  <r>
    <n v="702"/>
    <x v="169"/>
    <s v="Year 3"/>
    <d v="2015-12-31T00:00:00"/>
    <n v="152356000000"/>
    <n v="134054000000"/>
    <n v="13405000000"/>
    <n v="0"/>
    <n v="0"/>
    <s v="Consumer Discretionary"/>
    <s v="Automobile Manufacturers"/>
    <x v="3"/>
  </r>
  <r>
    <n v="703"/>
    <x v="169"/>
    <s v="Year 4"/>
    <d v="2016-12-31T00:00:00"/>
    <n v="166380000000"/>
    <n v="145125000000"/>
    <n v="11710000000"/>
    <n v="0"/>
    <n v="0"/>
    <s v="Consumer Discretionary"/>
    <s v="Automobile Manufacturers"/>
    <x v="4"/>
  </r>
  <r>
    <n v="704"/>
    <x v="170"/>
    <s v="Year 1"/>
    <d v="2012-12-31T00:00:00"/>
    <n v="13013868000"/>
    <n v="9235777000"/>
    <n v="2656530000"/>
    <n v="0"/>
    <n v="98383000"/>
    <s v="Consumer Discretionary"/>
    <s v="Specialty Stores"/>
    <x v="0"/>
  </r>
  <r>
    <n v="705"/>
    <x v="170"/>
    <s v="Year 2"/>
    <d v="2013-12-31T00:00:00"/>
    <n v="14077843000"/>
    <n v="9857923000"/>
    <n v="3028028000"/>
    <n v="0"/>
    <n v="133957000"/>
    <s v="Consumer Discretionary"/>
    <s v="Specialty Stores"/>
    <x v="1"/>
  </r>
  <r>
    <n v="706"/>
    <x v="170"/>
    <s v="Year 3"/>
    <d v="2014-12-31T00:00:00"/>
    <n v="15341647000"/>
    <n v="10747886000"/>
    <n v="3314030000"/>
    <n v="0"/>
    <n v="148313000"/>
    <s v="Consumer Discretionary"/>
    <s v="Specialty Stores"/>
    <x v="2"/>
  </r>
  <r>
    <n v="707"/>
    <x v="170"/>
    <s v="Year 4"/>
    <d v="2015-12-31T00:00:00"/>
    <n v="15280044000"/>
    <n v="10724192000"/>
    <n v="3277390000"/>
    <n v="0"/>
    <n v="141675000"/>
    <s v="Consumer Discretionary"/>
    <s v="Specialty Stores"/>
    <x v="3"/>
  </r>
  <r>
    <n v="708"/>
    <x v="171"/>
    <s v="Year 1"/>
    <d v="2013-05-31T00:00:00"/>
    <n v="2375923000"/>
    <n v="862075000"/>
    <n v="1156635000"/>
    <n v="0"/>
    <n v="0"/>
    <s v="Information Technology"/>
    <s v="Data Processing &amp; Outsourced Services"/>
    <x v="1"/>
  </r>
  <r>
    <n v="709"/>
    <x v="171"/>
    <s v="Year 2"/>
    <d v="2014-05-31T00:00:00"/>
    <n v="2554236000"/>
    <n v="952225000"/>
    <n v="1196512000"/>
    <n v="0"/>
    <n v="0"/>
    <s v="Information Technology"/>
    <s v="Data Processing &amp; Outsourced Services"/>
    <x v="2"/>
  </r>
  <r>
    <n v="710"/>
    <x v="171"/>
    <s v="Year 3"/>
    <d v="2015-05-31T00:00:00"/>
    <n v="2773718000"/>
    <n v="1022107000"/>
    <n v="1295014000"/>
    <n v="0"/>
    <n v="0"/>
    <s v="Information Technology"/>
    <s v="Data Processing &amp; Outsourced Services"/>
    <x v="3"/>
  </r>
  <r>
    <n v="711"/>
    <x v="171"/>
    <s v="Year 4"/>
    <d v="2016-05-31T00:00:00"/>
    <n v="2898150000"/>
    <n v="1147639000"/>
    <n v="1325567000"/>
    <n v="0"/>
    <n v="0"/>
    <s v="Information Technology"/>
    <s v="Data Processing &amp; Outsourced Services"/>
    <x v="4"/>
  </r>
  <r>
    <n v="712"/>
    <x v="172"/>
    <s v="Year 1"/>
    <d v="2013-02-02T00:00:00"/>
    <n v="15651000000"/>
    <n v="9480000000"/>
    <n v="0"/>
    <n v="0"/>
    <n v="0"/>
    <s v="Consumer Discretionary"/>
    <s v="Apparel Retail"/>
    <x v="1"/>
  </r>
  <r>
    <n v="713"/>
    <x v="172"/>
    <s v="Year 2"/>
    <d v="2014-02-01T00:00:00"/>
    <n v="16148000000"/>
    <n v="9855000000"/>
    <n v="0"/>
    <n v="0"/>
    <n v="0"/>
    <s v="Consumer Discretionary"/>
    <s v="Apparel Retail"/>
    <x v="2"/>
  </r>
  <r>
    <n v="714"/>
    <x v="172"/>
    <s v="Year 3"/>
    <d v="2015-01-31T00:00:00"/>
    <n v="16435000000"/>
    <n v="10146000000"/>
    <n v="0"/>
    <n v="0"/>
    <n v="0"/>
    <s v="Consumer Discretionary"/>
    <s v="Apparel Retail"/>
    <x v="3"/>
  </r>
  <r>
    <n v="715"/>
    <x v="172"/>
    <s v="Year 4"/>
    <d v="2016-01-30T00:00:00"/>
    <n v="15797000000"/>
    <n v="10077000000"/>
    <n v="0"/>
    <n v="0"/>
    <n v="0"/>
    <s v="Consumer Discretionary"/>
    <s v="Apparel Retail"/>
    <x v="4"/>
  </r>
  <r>
    <n v="716"/>
    <x v="173"/>
    <s v="Year 1"/>
    <d v="2012-12-29T00:00:00"/>
    <n v="2715675000"/>
    <n v="1277195000"/>
    <n v="508547000"/>
    <n v="325773000"/>
    <n v="0"/>
    <s v="Consumer Discretionary"/>
    <s v="Consumer Electronics"/>
    <x v="0"/>
  </r>
  <r>
    <n v="717"/>
    <x v="173"/>
    <s v="Year 2"/>
    <d v="2013-12-28T00:00:00"/>
    <n v="2631851000"/>
    <n v="1224551000"/>
    <n v="468345000"/>
    <n v="364923000"/>
    <n v="0"/>
    <s v="Consumer Discretionary"/>
    <s v="Consumer Electronics"/>
    <x v="1"/>
  </r>
  <r>
    <n v="718"/>
    <x v="173"/>
    <s v="Year 3"/>
    <d v="2014-12-27T00:00:00"/>
    <n v="2870658000"/>
    <n v="1266246000"/>
    <n v="518665000"/>
    <n v="395121000"/>
    <n v="0"/>
    <s v="Consumer Discretionary"/>
    <s v="Consumer Electronics"/>
    <x v="2"/>
  </r>
  <r>
    <n v="719"/>
    <x v="173"/>
    <s v="Year 4"/>
    <d v="2015-12-26T00:00:00"/>
    <n v="2820270000"/>
    <n v="1281566000"/>
    <n v="562080000"/>
    <n v="427043000"/>
    <n v="0"/>
    <s v="Consumer Discretionary"/>
    <s v="Consumer Electronics"/>
    <x v="3"/>
  </r>
  <r>
    <n v="720"/>
    <x v="174"/>
    <s v="Year 1"/>
    <d v="2013-12-31T00:00:00"/>
    <n v="19540000000"/>
    <n v="15422000000"/>
    <n v="2816000000"/>
    <n v="0"/>
    <n v="0"/>
    <s v="Consumer Discretionary"/>
    <s v="Tires &amp; Rubber"/>
    <x v="1"/>
  </r>
  <r>
    <n v="721"/>
    <x v="174"/>
    <s v="Year 2"/>
    <d v="2014-12-31T00:00:00"/>
    <n v="18138000000"/>
    <n v="13906000000"/>
    <n v="2815000000"/>
    <n v="0"/>
    <n v="0"/>
    <s v="Consumer Discretionary"/>
    <s v="Tires &amp; Rubber"/>
    <x v="2"/>
  </r>
  <r>
    <n v="722"/>
    <x v="174"/>
    <s v="Year 3"/>
    <d v="2015-12-31T00:00:00"/>
    <n v="16443000000"/>
    <n v="12164000000"/>
    <n v="2728000000"/>
    <n v="0"/>
    <n v="0"/>
    <s v="Consumer Discretionary"/>
    <s v="Tires &amp; Rubber"/>
    <x v="3"/>
  </r>
  <r>
    <n v="723"/>
    <x v="174"/>
    <s v="Year 4"/>
    <d v="2016-12-31T00:00:00"/>
    <n v="15158000000"/>
    <n v="10972000000"/>
    <n v="2617000000"/>
    <n v="0"/>
    <n v="0"/>
    <s v="Consumer Discretionary"/>
    <s v="Tires &amp; Rubber"/>
    <x v="4"/>
  </r>
  <r>
    <n v="724"/>
    <x v="175"/>
    <s v="Year 1"/>
    <d v="2012-12-31T00:00:00"/>
    <n v="8950045000"/>
    <n v="5033885000"/>
    <n v="2785035000"/>
    <n v="0"/>
    <n v="0"/>
    <s v="Industrials"/>
    <s v="Industrial Materials"/>
    <x v="0"/>
  </r>
  <r>
    <n v="725"/>
    <x v="175"/>
    <s v="Year 2"/>
    <d v="2013-12-31T00:00:00"/>
    <n v="9437758000"/>
    <n v="5301275000"/>
    <n v="2839629000"/>
    <n v="0"/>
    <n v="0"/>
    <s v="Industrials"/>
    <s v="Industrial Materials"/>
    <x v="1"/>
  </r>
  <r>
    <n v="726"/>
    <x v="175"/>
    <s v="Year 3"/>
    <d v="2014-12-31T00:00:00"/>
    <n v="9964953000"/>
    <n v="5650711000"/>
    <n v="2967125000"/>
    <n v="0"/>
    <n v="0"/>
    <s v="Industrials"/>
    <s v="Industrial Materials"/>
    <x v="2"/>
  </r>
  <r>
    <n v="727"/>
    <x v="175"/>
    <s v="Year 4"/>
    <d v="2015-12-31T00:00:00"/>
    <n v="9973384000"/>
    <n v="5741956000"/>
    <n v="2931108000"/>
    <n v="0"/>
    <n v="0"/>
    <s v="Industrials"/>
    <s v="Industrial Materials"/>
    <x v="3"/>
  </r>
  <r>
    <n v="728"/>
    <x v="176"/>
    <s v="Year 1"/>
    <d v="2013-12-31T00:00:00"/>
    <n v="29402000000"/>
    <n v="24931000000"/>
    <n v="1333000000"/>
    <n v="0"/>
    <n v="0"/>
    <s v="Energy"/>
    <s v="Oil &amp; Gas Equipment &amp; Services"/>
    <x v="1"/>
  </r>
  <r>
    <n v="729"/>
    <x v="176"/>
    <s v="Year 2"/>
    <d v="2014-12-31T00:00:00"/>
    <n v="32870000000"/>
    <n v="27334000000"/>
    <n v="293000000"/>
    <n v="0"/>
    <n v="0"/>
    <s v="Energy"/>
    <s v="Oil &amp; Gas Equipment &amp; Services"/>
    <x v="2"/>
  </r>
  <r>
    <n v="730"/>
    <x v="176"/>
    <s v="Year 3"/>
    <d v="2015-12-31T00:00:00"/>
    <n v="23633000000"/>
    <n v="21113000000"/>
    <n v="200000000"/>
    <n v="0"/>
    <n v="0"/>
    <s v="Energy"/>
    <s v="Oil &amp; Gas Equipment &amp; Services"/>
    <x v="3"/>
  </r>
  <r>
    <n v="731"/>
    <x v="176"/>
    <s v="Year 4"/>
    <d v="2016-12-31T00:00:00"/>
    <n v="15887000000"/>
    <n v="15023000000"/>
    <n v="228000000"/>
    <n v="0"/>
    <n v="0"/>
    <s v="Energy"/>
    <s v="Oil &amp; Gas Equipment &amp; Services"/>
    <x v="4"/>
  </r>
  <r>
    <n v="732"/>
    <x v="177"/>
    <s v="Year 1"/>
    <d v="2013-06-30T00:00:00"/>
    <n v="4297842000"/>
    <n v="3193722000"/>
    <n v="902869000"/>
    <n v="0"/>
    <n v="0"/>
    <s v="Consumer Discretionary"/>
    <s v="Consumer Electronics"/>
    <x v="1"/>
  </r>
  <r>
    <n v="733"/>
    <x v="177"/>
    <s v="Year 2"/>
    <d v="2014-06-30T00:00:00"/>
    <n v="5348483000"/>
    <n v="3891816000"/>
    <n v="1126940000"/>
    <n v="0"/>
    <n v="0"/>
    <s v="Consumer Discretionary"/>
    <s v="Consumer Electronics"/>
    <x v="2"/>
  </r>
  <r>
    <n v="734"/>
    <x v="177"/>
    <s v="Year 3"/>
    <d v="2015-06-30T00:00:00"/>
    <n v="6155297000"/>
    <n v="4338193000"/>
    <n v="1347510000"/>
    <n v="0"/>
    <n v="0"/>
    <s v="Consumer Discretionary"/>
    <s v="Consumer Electronics"/>
    <x v="3"/>
  </r>
  <r>
    <n v="735"/>
    <x v="177"/>
    <s v="Year 4"/>
    <d v="2016-06-30T00:00:00"/>
    <n v="6911676000"/>
    <n v="4818585000"/>
    <n v="1513064000"/>
    <n v="0"/>
    <n v="0"/>
    <s v="Consumer Discretionary"/>
    <s v="Consumer Electronics"/>
    <x v="4"/>
  </r>
  <r>
    <n v="736"/>
    <x v="178"/>
    <s v="Year 1"/>
    <d v="2012-12-31T00:00:00"/>
    <n v="4088983000"/>
    <n v="1671980000"/>
    <n v="1269586000"/>
    <n v="201197000"/>
    <n v="92369000"/>
    <s v="Consumer Discretionary"/>
    <s v="Leisure Products"/>
    <x v="0"/>
  </r>
  <r>
    <n v="737"/>
    <x v="178"/>
    <s v="Year 2"/>
    <d v="2013-12-29T00:00:00"/>
    <n v="4082157000"/>
    <n v="1672901000"/>
    <n v="1269777000"/>
    <n v="207591000"/>
    <n v="125876000"/>
    <s v="Consumer Discretionary"/>
    <s v="Leisure Products"/>
    <x v="1"/>
  </r>
  <r>
    <n v="738"/>
    <x v="178"/>
    <s v="Year 3"/>
    <d v="2014-12-28T00:00:00"/>
    <n v="4277207000"/>
    <n v="1698372000"/>
    <n v="1315793000"/>
    <n v="222556000"/>
    <n v="99794000"/>
    <s v="Consumer Discretionary"/>
    <s v="Leisure Products"/>
    <x v="2"/>
  </r>
  <r>
    <n v="739"/>
    <x v="178"/>
    <s v="Year 4"/>
    <d v="2015-12-27T00:00:00"/>
    <n v="4447509000"/>
    <n v="1677033000"/>
    <n v="1370183000"/>
    <n v="242944000"/>
    <n v="86171000"/>
    <s v="Consumer Discretionary"/>
    <s v="Leisure Products"/>
    <x v="3"/>
  </r>
  <r>
    <n v="740"/>
    <x v="179"/>
    <s v="Year 1"/>
    <d v="2012-12-31T00:00:00"/>
    <n v="3036584000"/>
    <n v="162167000"/>
    <n v="1789327000"/>
    <n v="0"/>
    <n v="193937000"/>
    <s v="Financials"/>
    <s v="Banks"/>
    <x v="0"/>
  </r>
  <r>
    <n v="741"/>
    <x v="179"/>
    <s v="Year 2"/>
    <d v="2013-12-31T00:00:00"/>
    <n v="2872833000"/>
    <n v="116241000"/>
    <n v="1716639000"/>
    <n v="0"/>
    <n v="131409000"/>
    <s v="Financials"/>
    <s v="Banks"/>
    <x v="1"/>
  </r>
  <r>
    <n v="742"/>
    <x v="179"/>
    <s v="Year 3"/>
    <d v="2014-12-31T00:00:00"/>
    <n v="2955641000"/>
    <n v="86453000"/>
    <n v="1843069000"/>
    <n v="0"/>
    <n v="120266000"/>
    <s v="Financials"/>
    <s v="Banks"/>
    <x v="2"/>
  </r>
  <r>
    <n v="743"/>
    <x v="179"/>
    <s v="Year 4"/>
    <d v="2015-12-31T00:00:00"/>
    <n v="3153251000"/>
    <n v="82175000"/>
    <n v="1948041000"/>
    <n v="0"/>
    <n v="127821000"/>
    <s v="Financials"/>
    <s v="Banks"/>
    <x v="3"/>
  </r>
  <r>
    <n v="744"/>
    <x v="180"/>
    <s v="Year 1"/>
    <d v="2013-12-28T00:00:00"/>
    <n v="4627802000"/>
    <n v="3016109000"/>
    <n v="1096507000"/>
    <n v="0"/>
    <n v="0"/>
    <s v="Consumer Discretionary"/>
    <s v="Apparel, Accessories &amp; Luxury Goods"/>
    <x v="1"/>
  </r>
  <r>
    <n v="745"/>
    <x v="180"/>
    <s v="Year 2"/>
    <d v="2015-01-03T00:00:00"/>
    <n v="5324746000"/>
    <n v="3420339000"/>
    <n v="1340453000"/>
    <n v="0"/>
    <n v="0"/>
    <s v="Consumer Discretionary"/>
    <s v="Apparel, Accessories &amp; Luxury Goods"/>
    <x v="3"/>
  </r>
  <r>
    <n v="746"/>
    <x v="180"/>
    <s v="Year 3"/>
    <d v="2016-01-02T00:00:00"/>
    <n v="5731549000"/>
    <n v="3595217000"/>
    <n v="1541214000"/>
    <n v="0"/>
    <n v="0"/>
    <s v="Consumer Discretionary"/>
    <s v="Apparel, Accessories &amp; Luxury Goods"/>
    <x v="4"/>
  </r>
  <r>
    <n v="747"/>
    <x v="180"/>
    <s v="Year 4"/>
    <d v="2016-12-31T00:00:00"/>
    <n v="6028199000"/>
    <n v="3752151000"/>
    <n v="1500399000"/>
    <n v="0"/>
    <n v="0"/>
    <s v="Consumer Discretionary"/>
    <s v="Apparel, Accessories &amp; Luxury Goods"/>
    <x v="4"/>
  </r>
  <r>
    <n v="748"/>
    <x v="181"/>
    <s v="Year 1"/>
    <d v="2012-12-31T00:00:00"/>
    <n v="33013000000"/>
    <n v="5717000000"/>
    <n v="20801000000"/>
    <n v="0"/>
    <n v="1679000000"/>
    <s v="Health Care"/>
    <s v="Health Care Facilities"/>
    <x v="0"/>
  </r>
  <r>
    <n v="749"/>
    <x v="181"/>
    <s v="Year 2"/>
    <d v="2013-12-31T00:00:00"/>
    <n v="34182000000"/>
    <n v="5970000000"/>
    <n v="21667000000"/>
    <n v="0"/>
    <n v="1753000000"/>
    <s v="Health Care"/>
    <s v="Health Care Facilities"/>
    <x v="1"/>
  </r>
  <r>
    <n v="750"/>
    <x v="181"/>
    <s v="Year 3"/>
    <d v="2014-12-31T00:00:00"/>
    <n v="36918000000"/>
    <n v="6262000000"/>
    <n v="23271000000"/>
    <n v="0"/>
    <n v="1820000000"/>
    <s v="Health Care"/>
    <s v="Health Care Facilities"/>
    <x v="2"/>
  </r>
  <r>
    <n v="751"/>
    <x v="181"/>
    <s v="Year 4"/>
    <d v="2015-12-31T00:00:00"/>
    <n v="39678000000"/>
    <n v="6638000000"/>
    <n v="25171000000"/>
    <n v="0"/>
    <n v="1904000000"/>
    <s v="Health Care"/>
    <s v="Health Care Facilities"/>
    <x v="3"/>
  </r>
  <r>
    <n v="752"/>
    <x v="182"/>
    <s v="Year 1"/>
    <d v="2012-12-31T00:00:00"/>
    <n v="1765979000"/>
    <n v="567989000"/>
    <n v="158950000"/>
    <n v="0"/>
    <n v="506220000"/>
    <s v="Real Estate"/>
    <s v="REITs"/>
    <x v="0"/>
  </r>
  <r>
    <n v="753"/>
    <x v="182"/>
    <s v="Year 2"/>
    <d v="2013-12-31T00:00:00"/>
    <n v="2847945000"/>
    <n v="1206813000"/>
    <n v="241719000"/>
    <n v="0"/>
    <n v="865800000"/>
    <s v="Real Estate"/>
    <s v="REITs"/>
    <x v="1"/>
  </r>
  <r>
    <n v="754"/>
    <x v="182"/>
    <s v="Year 3"/>
    <d v="2014-12-31T00:00:00"/>
    <n v="3305879000"/>
    <n v="1403358000"/>
    <n v="212481000"/>
    <n v="0"/>
    <n v="844130000"/>
    <s v="Real Estate"/>
    <s v="REITs"/>
    <x v="2"/>
  </r>
  <r>
    <n v="755"/>
    <x v="182"/>
    <s v="Year 4"/>
    <d v="2015-12-31T00:00:00"/>
    <n v="3775685000"/>
    <n v="1622257000"/>
    <n v="258342000"/>
    <n v="0"/>
    <n v="826240000"/>
    <s v="Real Estate"/>
    <s v="REITs"/>
    <x v="3"/>
  </r>
  <r>
    <n v="756"/>
    <x v="183"/>
    <s v="Year 1"/>
    <d v="2013-12-31T00:00:00"/>
    <n v="2013719000"/>
    <n v="0"/>
    <n v="401324000"/>
    <n v="0"/>
    <n v="423312000"/>
    <s v="Real Estate"/>
    <s v="REITs"/>
    <x v="1"/>
  </r>
  <r>
    <n v="757"/>
    <x v="183"/>
    <s v="Year 2"/>
    <d v="2014-12-31T00:00:00"/>
    <n v="1563210000"/>
    <n v="0"/>
    <n v="463059000"/>
    <n v="0"/>
    <n v="455016000"/>
    <s v="Real Estate"/>
    <s v="REITs"/>
    <x v="2"/>
  </r>
  <r>
    <n v="758"/>
    <x v="183"/>
    <s v="Year 3"/>
    <d v="2015-12-31T00:00:00"/>
    <n v="1828305000"/>
    <n v="0"/>
    <n v="706644000"/>
    <n v="0"/>
    <n v="504905000"/>
    <s v="Real Estate"/>
    <s v="REITs"/>
    <x v="3"/>
  </r>
  <r>
    <n v="759"/>
    <x v="183"/>
    <s v="Year 4"/>
    <d v="2016-12-31T00:00:00"/>
    <n v="2040486000"/>
    <n v="0"/>
    <n v="842010000"/>
    <n v="0"/>
    <n v="568108000"/>
    <s v="Real Estate"/>
    <s v="REITs"/>
    <x v="4"/>
  </r>
  <r>
    <n v="760"/>
    <x v="184"/>
    <s v="Year 1"/>
    <d v="2013-02-03T00:00:00"/>
    <n v="74754000000"/>
    <n v="48912000000"/>
    <n v="16508000000"/>
    <n v="0"/>
    <n v="1568000000"/>
    <s v="Consumer Discretionary"/>
    <s v="Home Improvement Retail"/>
    <x v="1"/>
  </r>
  <r>
    <n v="761"/>
    <x v="184"/>
    <s v="Year 2"/>
    <d v="2014-02-02T00:00:00"/>
    <n v="78812000000"/>
    <n v="51897000000"/>
    <n v="16122000000"/>
    <n v="0"/>
    <n v="1627000000"/>
    <s v="Consumer Discretionary"/>
    <s v="Home Improvement Retail"/>
    <x v="2"/>
  </r>
  <r>
    <n v="762"/>
    <x v="184"/>
    <s v="Year 3"/>
    <d v="2015-02-01T00:00:00"/>
    <n v="83176000000"/>
    <n v="54787000000"/>
    <n v="16280000000"/>
    <n v="0"/>
    <n v="1640000000"/>
    <s v="Consumer Discretionary"/>
    <s v="Home Improvement Retail"/>
    <x v="3"/>
  </r>
  <r>
    <n v="763"/>
    <x v="184"/>
    <s v="Year 4"/>
    <d v="2016-01-31T00:00:00"/>
    <n v="88519000000"/>
    <n v="58254000000"/>
    <n v="16801000000"/>
    <n v="0"/>
    <n v="1690000000"/>
    <s v="Consumer Discretionary"/>
    <s v="Home Improvement Retail"/>
    <x v="4"/>
  </r>
  <r>
    <n v="764"/>
    <x v="185"/>
    <s v="Year 1"/>
    <d v="2012-12-31T00:00:00"/>
    <n v="12245000000"/>
    <n v="3535000000"/>
    <n v="1126000000"/>
    <n v="0"/>
    <n v="2866000000"/>
    <s v="Energy"/>
    <s v="Integrated Oil &amp; Gas"/>
    <x v="0"/>
  </r>
  <r>
    <n v="765"/>
    <x v="185"/>
    <s v="Year 2"/>
    <d v="2013-12-31T00:00:00"/>
    <n v="11905000000"/>
    <n v="3969000000"/>
    <n v="1045000000"/>
    <n v="0"/>
    <n v="2687000000"/>
    <s v="Energy"/>
    <s v="Integrated Oil &amp; Gas"/>
    <x v="1"/>
  </r>
  <r>
    <n v="766"/>
    <x v="185"/>
    <s v="Year 3"/>
    <d v="2014-12-31T00:00:00"/>
    <n v="10737000000"/>
    <n v="3753000000"/>
    <n v="863000000"/>
    <n v="0"/>
    <n v="3224000000"/>
    <s v="Energy"/>
    <s v="Integrated Oil &amp; Gas"/>
    <x v="2"/>
  </r>
  <r>
    <n v="767"/>
    <x v="185"/>
    <s v="Year 4"/>
    <d v="2015-12-31T00:00:00"/>
    <n v="6636000000"/>
    <n v="3323000000"/>
    <n v="703000000"/>
    <n v="0"/>
    <n v="3955000000"/>
    <s v="Energy"/>
    <s v="Integrated Oil &amp; Gas"/>
    <x v="3"/>
  </r>
  <r>
    <n v="768"/>
    <x v="186"/>
    <s v="Year 1"/>
    <d v="2012-12-31T00:00:00"/>
    <n v="22086000000"/>
    <n v="13195000000"/>
    <n v="0"/>
    <n v="0"/>
    <n v="7080000000"/>
    <s v="Financials"/>
    <s v="Property &amp; Casualty Insurance"/>
    <x v="0"/>
  </r>
  <r>
    <n v="769"/>
    <x v="186"/>
    <s v="Year 2"/>
    <d v="2013-12-31T00:00:00"/>
    <n v="20673000000"/>
    <n v="11048000000"/>
    <n v="0"/>
    <n v="0"/>
    <n v="5970000000"/>
    <s v="Financials"/>
    <s v="Property &amp; Casualty Insurance"/>
    <x v="1"/>
  </r>
  <r>
    <n v="770"/>
    <x v="186"/>
    <s v="Year 3"/>
    <d v="2014-12-31T00:00:00"/>
    <n v="18614000000"/>
    <n v="10805000000"/>
    <n v="0"/>
    <n v="0"/>
    <n v="5757000000"/>
    <s v="Financials"/>
    <s v="Property &amp; Casualty Insurance"/>
    <x v="2"/>
  </r>
  <r>
    <n v="771"/>
    <x v="186"/>
    <s v="Year 4"/>
    <d v="2015-12-31T00:00:00"/>
    <n v="18377000000"/>
    <n v="10775000000"/>
    <n v="0"/>
    <n v="0"/>
    <n v="5274000000"/>
    <s v="Financials"/>
    <s v="Property &amp; Casualty Insurance"/>
    <x v="3"/>
  </r>
  <r>
    <n v="772"/>
    <x v="187"/>
    <s v="Year 1"/>
    <d v="2012-12-31T00:00:00"/>
    <n v="5580506000"/>
    <n v="3440623000"/>
    <n v="1111232000"/>
    <n v="0"/>
    <n v="0"/>
    <s v="Consumer Discretionary"/>
    <s v="Motorcycle Manufacturers"/>
    <x v="0"/>
  </r>
  <r>
    <n v="773"/>
    <x v="187"/>
    <s v="Year 2"/>
    <d v="2013-12-31T00:00:00"/>
    <n v="5899872000"/>
    <n v="3621417000"/>
    <n v="1124753000"/>
    <n v="0"/>
    <n v="0"/>
    <s v="Consumer Discretionary"/>
    <s v="Motorcycle Manufacturers"/>
    <x v="1"/>
  </r>
  <r>
    <n v="774"/>
    <x v="187"/>
    <s v="Year 3"/>
    <d v="2014-12-31T00:00:00"/>
    <n v="6228508000"/>
    <n v="3788023000"/>
    <n v="1159502000"/>
    <n v="0"/>
    <n v="0"/>
    <s v="Consumer Discretionary"/>
    <s v="Motorcycle Manufacturers"/>
    <x v="2"/>
  </r>
  <r>
    <n v="775"/>
    <x v="187"/>
    <s v="Year 4"/>
    <d v="2015-12-31T00:00:00"/>
    <n v="5995402000"/>
    <n v="3619612000"/>
    <n v="1220095000"/>
    <n v="0"/>
    <n v="0"/>
    <s v="Consumer Discretionary"/>
    <s v="Motorcycle Manufacturers"/>
    <x v="3"/>
  </r>
  <r>
    <n v="776"/>
    <x v="188"/>
    <s v="Year 1"/>
    <d v="2013-09-28T00:00:00"/>
    <n v="2492300000"/>
    <n v="1330900000"/>
    <n v="661100000"/>
    <n v="197600000"/>
    <n v="112600000"/>
    <s v="Health Care"/>
    <s v="Health Care Equipment"/>
    <x v="1"/>
  </r>
  <r>
    <n v="777"/>
    <x v="188"/>
    <s v="Year 2"/>
    <d v="2014-09-27T00:00:00"/>
    <n v="2530700000"/>
    <n v="1285200000"/>
    <n v="591500000"/>
    <n v="203200000"/>
    <n v="113800000"/>
    <s v="Health Care"/>
    <s v="Health Care Equipment"/>
    <x v="2"/>
  </r>
  <r>
    <n v="778"/>
    <x v="188"/>
    <s v="Year 3"/>
    <d v="2015-09-26T00:00:00"/>
    <n v="2705000000"/>
    <n v="1272300000"/>
    <n v="624000000"/>
    <n v="214900000"/>
    <n v="110200000"/>
    <s v="Health Care"/>
    <s v="Health Care Equipment"/>
    <x v="3"/>
  </r>
  <r>
    <n v="779"/>
    <x v="188"/>
    <s v="Year 4"/>
    <d v="2016-09-24T00:00:00"/>
    <n v="2832700000"/>
    <n v="1269400000"/>
    <n v="682400000"/>
    <n v="232100000"/>
    <n v="89700000"/>
    <s v="Health Care"/>
    <s v="Health Care Equipment"/>
    <x v="4"/>
  </r>
  <r>
    <n v="780"/>
    <x v="189"/>
    <s v="Year 1"/>
    <d v="2013-12-31T00:00:00"/>
    <n v="39055000000"/>
    <n v="28364000000"/>
    <n v="5190000000"/>
    <n v="0"/>
    <n v="0"/>
    <s v="Industrials"/>
    <s v="Industrial Conglomerates"/>
    <x v="1"/>
  </r>
  <r>
    <n v="781"/>
    <x v="189"/>
    <s v="Year 2"/>
    <d v="2014-12-31T00:00:00"/>
    <n v="40306000000"/>
    <n v="28957000000"/>
    <n v="5518000000"/>
    <n v="0"/>
    <n v="0"/>
    <s v="Industrials"/>
    <s v="Industrial Conglomerates"/>
    <x v="2"/>
  </r>
  <r>
    <n v="782"/>
    <x v="189"/>
    <s v="Year 3"/>
    <d v="2015-12-31T00:00:00"/>
    <n v="38581000000"/>
    <n v="26747000000"/>
    <n v="5006000000"/>
    <n v="0"/>
    <n v="0"/>
    <s v="Industrials"/>
    <s v="Industrial Conglomerates"/>
    <x v="3"/>
  </r>
  <r>
    <n v="783"/>
    <x v="189"/>
    <s v="Year 4"/>
    <d v="2016-12-31T00:00:00"/>
    <n v="39302000000"/>
    <n v="27150000000"/>
    <n v="5469000000"/>
    <n v="0"/>
    <n v="0"/>
    <s v="Industrials"/>
    <s v="Industrial Conglomerates"/>
    <x v="4"/>
  </r>
  <r>
    <n v="784"/>
    <x v="190"/>
    <s v="Year 1"/>
    <d v="2013-09-30T00:00:00"/>
    <n v="3387614000"/>
    <n v="1852768000"/>
    <n v="126250000"/>
    <n v="15235000"/>
    <n v="455623000"/>
    <s v="Energy"/>
    <s v="Oil &amp; Gas Drilling"/>
    <x v="1"/>
  </r>
  <r>
    <n v="785"/>
    <x v="190"/>
    <s v="Year 2"/>
    <d v="2014-09-30T00:00:00"/>
    <n v="3715968000"/>
    <n v="2006715000"/>
    <n v="116190000"/>
    <n v="15905000"/>
    <n v="523984000"/>
    <s v="Energy"/>
    <s v="Oil &amp; Gas Drilling"/>
    <x v="2"/>
  </r>
  <r>
    <n v="786"/>
    <x v="190"/>
    <s v="Year 3"/>
    <d v="2015-09-30T00:00:00"/>
    <n v="3161702000"/>
    <n v="1703476000"/>
    <n v="122878000"/>
    <n v="16104000"/>
    <n v="608039000"/>
    <s v="Energy"/>
    <s v="Oil &amp; Gas Drilling"/>
    <x v="3"/>
  </r>
  <r>
    <n v="787"/>
    <x v="190"/>
    <s v="Year 4"/>
    <d v="2016-09-30T00:00:00"/>
    <n v="1624232000"/>
    <n v="898805000"/>
    <n v="136287000"/>
    <n v="10269000"/>
    <n v="598587000"/>
    <s v="Energy"/>
    <s v="Oil &amp; Gas Drilling"/>
    <x v="4"/>
  </r>
  <r>
    <n v="788"/>
    <x v="191"/>
    <s v="Year 1"/>
    <d v="2014-10-31T00:00:00"/>
    <n v="55123000000"/>
    <n v="39486000000"/>
    <n v="8717000000"/>
    <n v="2197000000"/>
    <n v="906000000"/>
    <s v="Information Technology"/>
    <s v="Technology Hardware, Storage &amp; Peripherals"/>
    <x v="2"/>
  </r>
  <r>
    <n v="789"/>
    <x v="191"/>
    <s v="Year 2"/>
    <d v="2015-10-31T00:00:00"/>
    <n v="52107000000"/>
    <n v="37168000000"/>
    <n v="9047000000"/>
    <n v="2338000000"/>
    <n v="852000000"/>
    <s v="Information Technology"/>
    <s v="Technology Hardware, Storage &amp; Peripherals"/>
    <x v="3"/>
  </r>
  <r>
    <n v="790"/>
    <x v="191"/>
    <s v="Year 3"/>
    <d v="2016-10-31T00:00:00"/>
    <n v="50123000000"/>
    <n v="35507000000"/>
    <n v="8419000000"/>
    <n v="2298000000"/>
    <n v="755000000"/>
    <s v="Information Technology"/>
    <s v="Technology Hardware, Storage &amp; Peripherals"/>
    <x v="4"/>
  </r>
  <r>
    <n v="791"/>
    <x v="192"/>
    <s v="Year 1"/>
    <d v="2013-10-31T00:00:00"/>
    <n v="112298000000"/>
    <n v="86380000000"/>
    <n v="13267000000"/>
    <n v="3135000000"/>
    <n v="1373000000"/>
    <s v="Information Technology"/>
    <s v="Computer Hardware"/>
    <x v="1"/>
  </r>
  <r>
    <n v="792"/>
    <x v="192"/>
    <s v="Year 2"/>
    <d v="2014-10-31T00:00:00"/>
    <n v="56651000000"/>
    <n v="45431000000"/>
    <n v="5361000000"/>
    <n v="1298000000"/>
    <n v="129000000"/>
    <s v="Information Technology"/>
    <s v="Computer Hardware"/>
    <x v="2"/>
  </r>
  <r>
    <n v="793"/>
    <x v="192"/>
    <s v="Year 3"/>
    <d v="2015-10-31T00:00:00"/>
    <n v="51463000000"/>
    <n v="41524000000"/>
    <n v="4663000000"/>
    <n v="1191000000"/>
    <n v="102000000"/>
    <s v="Information Technology"/>
    <s v="Computer Hardware"/>
    <x v="3"/>
  </r>
  <r>
    <n v="794"/>
    <x v="192"/>
    <s v="Year 4"/>
    <d v="2016-10-31T00:00:00"/>
    <n v="48238000000"/>
    <n v="39240000000"/>
    <n v="4019000000"/>
    <n v="1209000000"/>
    <n v="16000000"/>
    <s v="Information Technology"/>
    <s v="Computer Hardware"/>
    <x v="4"/>
  </r>
  <r>
    <n v="795"/>
    <x v="193"/>
    <s v="Year 1"/>
    <d v="2013-04-30T00:00:00"/>
    <n v="2807114000"/>
    <n v="1123773000"/>
    <n v="828095000"/>
    <n v="0"/>
    <n v="92407000"/>
    <s v="Financials"/>
    <s v="Consumer Finance"/>
    <x v="1"/>
  </r>
  <r>
    <n v="796"/>
    <x v="193"/>
    <s v="Year 2"/>
    <d v="2014-04-30T00:00:00"/>
    <n v="3024295000"/>
    <n v="1179405000"/>
    <n v="830789000"/>
    <n v="0"/>
    <n v="115604000"/>
    <s v="Financials"/>
    <s v="Consumer Finance"/>
    <x v="2"/>
  </r>
  <r>
    <n v="797"/>
    <x v="193"/>
    <s v="Year 3"/>
    <d v="2015-04-30T00:00:00"/>
    <n v="3078658000"/>
    <n v="1231104000"/>
    <n v="818091000"/>
    <n v="0"/>
    <n v="159804000"/>
    <s v="Financials"/>
    <s v="Consumer Finance"/>
    <x v="3"/>
  </r>
  <r>
    <n v="798"/>
    <x v="193"/>
    <s v="Year 4"/>
    <d v="2016-04-30T00:00:00"/>
    <n v="3038153000"/>
    <n v="1250320000"/>
    <n v="905648000"/>
    <n v="0"/>
    <n v="173598000"/>
    <s v="Financials"/>
    <s v="Consumer Finance"/>
    <x v="4"/>
  </r>
  <r>
    <n v="799"/>
    <x v="194"/>
    <s v="Year 1"/>
    <d v="2013-10-27T00:00:00"/>
    <n v="8751654000"/>
    <n v="7338838000"/>
    <n v="627340000"/>
    <n v="0"/>
    <n v="0"/>
    <s v="Consumer Staples"/>
    <s v="Packaged Foods &amp; Meats"/>
    <x v="1"/>
  </r>
  <r>
    <n v="800"/>
    <x v="194"/>
    <s v="Year 2"/>
    <d v="2014-10-26T00:00:00"/>
    <n v="9316256000"/>
    <n v="7751273000"/>
    <n v="650948000"/>
    <n v="0"/>
    <n v="0"/>
    <s v="Consumer Staples"/>
    <s v="Packaged Foods &amp; Meats"/>
    <x v="2"/>
  </r>
  <r>
    <n v="801"/>
    <x v="194"/>
    <s v="Year 3"/>
    <d v="2015-10-31T00:00:00"/>
    <n v="9263863000"/>
    <n v="7455282000"/>
    <n v="743611000"/>
    <n v="0"/>
    <n v="0"/>
    <s v="Consumer Staples"/>
    <s v="Packaged Foods &amp; Meats"/>
    <x v="3"/>
  </r>
  <r>
    <n v="802"/>
    <x v="194"/>
    <s v="Year 4"/>
    <d v="2016-10-30T00:00:00"/>
    <n v="9523224000"/>
    <n v="7365049000"/>
    <n v="871974000"/>
    <n v="0"/>
    <n v="0"/>
    <s v="Consumer Staples"/>
    <s v="Packaged Foods &amp; Meats"/>
    <x v="4"/>
  </r>
  <r>
    <n v="803"/>
    <x v="195"/>
    <s v="Year 1"/>
    <d v="2013-06-28T00:00:00"/>
    <n v="5112000000"/>
    <n v="3385000000"/>
    <n v="914000000"/>
    <n v="0"/>
    <n v="0"/>
    <s v="Information Technology"/>
    <s v="Telecommunications Equipment"/>
    <x v="1"/>
  </r>
  <r>
    <n v="804"/>
    <x v="195"/>
    <s v="Year 2"/>
    <d v="2014-06-27T00:00:00"/>
    <n v="5012000000"/>
    <n v="3310000000"/>
    <n v="820000000"/>
    <n v="0"/>
    <n v="0"/>
    <s v="Information Technology"/>
    <s v="Telecommunications Equipment"/>
    <x v="2"/>
  </r>
  <r>
    <n v="805"/>
    <x v="195"/>
    <s v="Year 3"/>
    <d v="2015-07-03T00:00:00"/>
    <n v="5083000000"/>
    <n v="3348000000"/>
    <n v="976000000"/>
    <n v="0"/>
    <n v="0"/>
    <s v="Information Technology"/>
    <s v="Telecommunications Equipment"/>
    <x v="3"/>
  </r>
  <r>
    <n v="806"/>
    <x v="195"/>
    <s v="Year 4"/>
    <d v="2016-07-01T00:00:00"/>
    <n v="7467000000"/>
    <n v="5132000000"/>
    <n v="1186000000"/>
    <n v="0"/>
    <n v="0"/>
    <s v="Information Technology"/>
    <s v="Telecommunications Equipment"/>
    <x v="4"/>
  </r>
  <r>
    <n v="807"/>
    <x v="196"/>
    <s v="Year 1"/>
    <d v="2012-12-29T00:00:00"/>
    <n v="8939967000"/>
    <n v="6432454000"/>
    <n v="1873360000"/>
    <n v="0"/>
    <n v="0"/>
    <s v="Health Care"/>
    <s v="Health Care Distributors"/>
    <x v="0"/>
  </r>
  <r>
    <n v="808"/>
    <x v="196"/>
    <s v="Year 2"/>
    <d v="2013-12-28T00:00:00"/>
    <n v="9560647000"/>
    <n v="6904633000"/>
    <n v="1978960000"/>
    <n v="0"/>
    <n v="0"/>
    <s v="Health Care"/>
    <s v="Health Care Distributors"/>
    <x v="1"/>
  </r>
  <r>
    <n v="809"/>
    <x v="196"/>
    <s v="Year 3"/>
    <d v="2014-12-27T00:00:00"/>
    <n v="10371390000"/>
    <n v="7460075000"/>
    <n v="2196173000"/>
    <n v="0"/>
    <n v="0"/>
    <s v="Health Care"/>
    <s v="Health Care Distributors"/>
    <x v="2"/>
  </r>
  <r>
    <n v="810"/>
    <x v="196"/>
    <s v="Year 4"/>
    <d v="2015-12-26T00:00:00"/>
    <n v="10629719000"/>
    <n v="7617460000"/>
    <n v="2243356000"/>
    <n v="0"/>
    <n v="0"/>
    <s v="Health Care"/>
    <s v="Health Care Distributors"/>
    <x v="3"/>
  </r>
  <r>
    <n v="811"/>
    <x v="197"/>
    <s v="Year 1"/>
    <d v="2012-12-31T00:00:00"/>
    <n v="5059000000"/>
    <n v="1885000000"/>
    <n v="2101000000"/>
    <n v="0"/>
    <n v="722000000"/>
    <s v="Real Estate"/>
    <s v="REITs"/>
    <x v="0"/>
  </r>
  <r>
    <n v="812"/>
    <x v="197"/>
    <s v="Year 2"/>
    <d v="2013-12-31T00:00:00"/>
    <n v="5166000000"/>
    <n v="1989000000"/>
    <n v="1968000000"/>
    <n v="0"/>
    <n v="697000000"/>
    <s v="Real Estate"/>
    <s v="REITs"/>
    <x v="1"/>
  </r>
  <r>
    <n v="813"/>
    <x v="197"/>
    <s v="Year 3"/>
    <d v="2014-12-31T00:00:00"/>
    <n v="5354000000"/>
    <n v="2033000000"/>
    <n v="1920000000"/>
    <n v="0"/>
    <n v="701000000"/>
    <s v="Real Estate"/>
    <s v="REITs"/>
    <x v="2"/>
  </r>
  <r>
    <n v="814"/>
    <x v="197"/>
    <s v="Year 4"/>
    <d v="2015-12-31T00:00:00"/>
    <n v="5387000000"/>
    <n v="2012000000"/>
    <n v="2011000000"/>
    <n v="0"/>
    <n v="716000000"/>
    <s v="Real Estate"/>
    <s v="REITs"/>
    <x v="3"/>
  </r>
  <r>
    <n v="815"/>
    <x v="198"/>
    <s v="Year 1"/>
    <d v="2012-12-31T00:00:00"/>
    <n v="6644252000"/>
    <n v="3784370000"/>
    <n v="1703796000"/>
    <n v="0"/>
    <n v="0"/>
    <s v="Consumer Staples"/>
    <s v="Packaged Foods &amp; Meats"/>
    <x v="0"/>
  </r>
  <r>
    <n v="816"/>
    <x v="198"/>
    <s v="Year 2"/>
    <d v="2013-12-31T00:00:00"/>
    <n v="7146079000"/>
    <n v="3865231000"/>
    <n v="1924132000"/>
    <n v="0"/>
    <n v="0"/>
    <s v="Consumer Staples"/>
    <s v="Packaged Foods &amp; Meats"/>
    <x v="1"/>
  </r>
  <r>
    <n v="817"/>
    <x v="198"/>
    <s v="Year 3"/>
    <d v="2014-12-31T00:00:00"/>
    <n v="7421768000"/>
    <n v="4085602000"/>
    <n v="1898284000"/>
    <n v="0"/>
    <n v="0"/>
    <s v="Consumer Staples"/>
    <s v="Packaged Foods &amp; Meats"/>
    <x v="2"/>
  </r>
  <r>
    <n v="818"/>
    <x v="198"/>
    <s v="Year 4"/>
    <d v="2015-12-31T00:00:00"/>
    <n v="7386626000"/>
    <n v="4003951000"/>
    <n v="1969308000"/>
    <n v="0"/>
    <n v="0"/>
    <s v="Consumer Staples"/>
    <s v="Packaged Foods &amp; Meats"/>
    <x v="3"/>
  </r>
  <r>
    <n v="819"/>
    <x v="199"/>
    <s v="Year 1"/>
    <d v="2013-12-31T00:00:00"/>
    <n v="41313000000"/>
    <n v="32564000000"/>
    <n v="0"/>
    <n v="0"/>
    <n v="6688000000"/>
    <s v="Health Care"/>
    <s v="Managed Health Care"/>
    <x v="1"/>
  </r>
  <r>
    <n v="820"/>
    <x v="199"/>
    <s v="Year 2"/>
    <d v="2014-12-31T00:00:00"/>
    <n v="48500000000"/>
    <n v="38166000000"/>
    <n v="0"/>
    <n v="0"/>
    <n v="7972000000"/>
    <s v="Health Care"/>
    <s v="Managed Health Care"/>
    <x v="2"/>
  </r>
  <r>
    <n v="821"/>
    <x v="199"/>
    <s v="Year 3"/>
    <d v="2015-12-31T00:00:00"/>
    <n v="54289000000"/>
    <n v="44269000000"/>
    <n v="0"/>
    <n v="0"/>
    <n v="7673000000"/>
    <s v="Health Care"/>
    <s v="Managed Health Care"/>
    <x v="3"/>
  </r>
  <r>
    <n v="822"/>
    <x v="199"/>
    <s v="Year 4"/>
    <d v="2016-12-31T00:00:00"/>
    <n v="54379000000"/>
    <n v="45007000000"/>
    <n v="0"/>
    <n v="0"/>
    <n v="7631000000"/>
    <s v="Health Care"/>
    <s v="Managed Health Care"/>
    <x v="4"/>
  </r>
  <r>
    <n v="823"/>
    <x v="200"/>
    <s v="Year 1"/>
    <d v="2012-12-31T00:00:00"/>
    <n v="102874000000"/>
    <n v="52513000000"/>
    <n v="22389000000"/>
    <n v="5816000000"/>
    <n v="0"/>
    <s v="Information Technology"/>
    <s v="IT Consulting &amp; Other Services"/>
    <x v="0"/>
  </r>
  <r>
    <n v="824"/>
    <x v="200"/>
    <s v="Year 2"/>
    <d v="2013-12-31T00:00:00"/>
    <n v="98367000000"/>
    <n v="49683000000"/>
    <n v="22629000000"/>
    <n v="5743000000"/>
    <n v="0"/>
    <s v="Information Technology"/>
    <s v="IT Consulting &amp; Other Services"/>
    <x v="1"/>
  </r>
  <r>
    <n v="825"/>
    <x v="200"/>
    <s v="Year 3"/>
    <d v="2014-12-31T00:00:00"/>
    <n v="92793000000"/>
    <n v="46386000000"/>
    <n v="22438000000"/>
    <n v="5437000000"/>
    <n v="0"/>
    <s v="Information Technology"/>
    <s v="IT Consulting &amp; Other Services"/>
    <x v="2"/>
  </r>
  <r>
    <n v="826"/>
    <x v="200"/>
    <s v="Year 4"/>
    <d v="2015-12-31T00:00:00"/>
    <n v="81741000000"/>
    <n v="41057000000"/>
    <n v="19748000000"/>
    <n v="5247000000"/>
    <n v="0"/>
    <s v="Information Technology"/>
    <s v="IT Consulting &amp; Other Services"/>
    <x v="3"/>
  </r>
  <r>
    <n v="827"/>
    <x v="201"/>
    <s v="Year 1"/>
    <d v="2012-12-31T00:00:00"/>
    <n v="1293338000"/>
    <n v="594190000"/>
    <n v="354571000"/>
    <n v="82014000"/>
    <n v="0"/>
    <s v="Health Care"/>
    <s v="Health Care Equipment"/>
    <x v="0"/>
  </r>
  <r>
    <n v="828"/>
    <x v="201"/>
    <s v="Year 2"/>
    <d v="2013-12-31T00:00:00"/>
    <n v="1377058000"/>
    <n v="620940000"/>
    <n v="401353000"/>
    <n v="88003000"/>
    <n v="0"/>
    <s v="Health Care"/>
    <s v="Health Care Equipment"/>
    <x v="1"/>
  </r>
  <r>
    <n v="829"/>
    <x v="201"/>
    <s v="Year 3"/>
    <d v="2014-12-31T00:00:00"/>
    <n v="1485807000"/>
    <n v="669691000"/>
    <n v="457598000"/>
    <n v="98263000"/>
    <n v="0"/>
    <s v="Health Care"/>
    <s v="Health Care Equipment"/>
    <x v="2"/>
  </r>
  <r>
    <n v="830"/>
    <x v="201"/>
    <s v="Year 4"/>
    <d v="2015-12-31T00:00:00"/>
    <n v="1601892000"/>
    <n v="711622000"/>
    <n v="482465000"/>
    <n v="99681000"/>
    <n v="0"/>
    <s v="Health Care"/>
    <s v="Health Care Equipment"/>
    <x v="3"/>
  </r>
  <r>
    <n v="831"/>
    <x v="202"/>
    <s v="Year 1"/>
    <d v="2012-12-31T00:00:00"/>
    <n v="2821446000"/>
    <n v="1645912000"/>
    <n v="453535000"/>
    <n v="233713000"/>
    <n v="0"/>
    <s v="Materials"/>
    <s v="Specialty Chemicals"/>
    <x v="0"/>
  </r>
  <r>
    <n v="832"/>
    <x v="202"/>
    <s v="Year 2"/>
    <d v="2013-12-31T00:00:00"/>
    <n v="2952896000"/>
    <n v="1668691000"/>
    <n v="505877000"/>
    <n v="259838000"/>
    <n v="0"/>
    <s v="Materials"/>
    <s v="Specialty Chemicals"/>
    <x v="1"/>
  </r>
  <r>
    <n v="833"/>
    <x v="202"/>
    <s v="Year 3"/>
    <d v="2014-12-31T00:00:00"/>
    <n v="3088533000"/>
    <n v="1726383000"/>
    <n v="514891000"/>
    <n v="253640000"/>
    <n v="0"/>
    <s v="Materials"/>
    <s v="Specialty Chemicals"/>
    <x v="2"/>
  </r>
  <r>
    <n v="834"/>
    <x v="202"/>
    <s v="Year 4"/>
    <d v="2015-12-31T00:00:00"/>
    <n v="3023189000"/>
    <n v="1671590000"/>
    <n v="509557000"/>
    <n v="246101000"/>
    <n v="0"/>
    <s v="Materials"/>
    <s v="Specialty Chemicals"/>
    <x v="3"/>
  </r>
  <r>
    <n v="835"/>
    <x v="203"/>
    <s v="Year 1"/>
    <d v="2013-12-29T00:00:00"/>
    <n v="1421178000"/>
    <n v="509291000"/>
    <n v="397285000"/>
    <n v="276743000"/>
    <n v="0"/>
    <s v="Health Care"/>
    <s v="Life Sciences Tools &amp; Services"/>
    <x v="1"/>
  </r>
  <r>
    <n v="836"/>
    <x v="203"/>
    <s v="Year 2"/>
    <d v="2014-12-28T00:00:00"/>
    <n v="1861358000"/>
    <n v="563648000"/>
    <n v="471921000"/>
    <n v="388055000"/>
    <n v="0"/>
    <s v="Health Care"/>
    <s v="Life Sciences Tools &amp; Services"/>
    <x v="2"/>
  </r>
  <r>
    <n v="837"/>
    <x v="203"/>
    <s v="Year 3"/>
    <d v="2016-01-03T00:00:00"/>
    <n v="2219762000"/>
    <n v="670472000"/>
    <n v="522046000"/>
    <n v="401527000"/>
    <n v="0"/>
    <s v="Health Care"/>
    <s v="Life Sciences Tools &amp; Services"/>
    <x v="4"/>
  </r>
  <r>
    <n v="838"/>
    <x v="203"/>
    <s v="Year 4"/>
    <d v="2017-01-01T00:00:00"/>
    <n v="2398373000"/>
    <n v="731925000"/>
    <n v="584491000"/>
    <n v="504415000"/>
    <n v="0"/>
    <s v="Health Care"/>
    <s v="Life Sciences Tools &amp; Services"/>
    <x v="9"/>
  </r>
  <r>
    <n v="839"/>
    <x v="204"/>
    <s v="Year 1"/>
    <d v="2013-12-28T00:00:00"/>
    <n v="52708000000"/>
    <n v="21187000000"/>
    <n v="8088000000"/>
    <n v="10611000000"/>
    <n v="291000000"/>
    <s v="Information Technology"/>
    <s v="Semiconductors"/>
    <x v="1"/>
  </r>
  <r>
    <n v="840"/>
    <x v="204"/>
    <s v="Year 2"/>
    <d v="2014-12-27T00:00:00"/>
    <n v="55870000000"/>
    <n v="20261000000"/>
    <n v="8136000000"/>
    <n v="11537000000"/>
    <n v="294000000"/>
    <s v="Information Technology"/>
    <s v="Semiconductors"/>
    <x v="2"/>
  </r>
  <r>
    <n v="841"/>
    <x v="204"/>
    <s v="Year 3"/>
    <d v="2015-12-26T00:00:00"/>
    <n v="55355000000"/>
    <n v="20676000000"/>
    <n v="7930000000"/>
    <n v="12128000000"/>
    <n v="265000000"/>
    <s v="Information Technology"/>
    <s v="Semiconductors"/>
    <x v="3"/>
  </r>
  <r>
    <n v="842"/>
    <x v="204"/>
    <s v="Year 4"/>
    <d v="2016-12-31T00:00:00"/>
    <n v="59387000000"/>
    <n v="23196000000"/>
    <n v="8397000000"/>
    <n v="12740000000"/>
    <n v="294000000"/>
    <s v="Information Technology"/>
    <s v="Semiconductors"/>
    <x v="4"/>
  </r>
  <r>
    <n v="843"/>
    <x v="205"/>
    <s v="Year 1"/>
    <d v="2013-07-31T00:00:00"/>
    <n v="3946000000"/>
    <n v="527000000"/>
    <n v="1534000000"/>
    <n v="647000000"/>
    <n v="30000000"/>
    <s v="Information Technology"/>
    <s v="Internet Software &amp; Services"/>
    <x v="1"/>
  </r>
  <r>
    <n v="844"/>
    <x v="205"/>
    <s v="Year 2"/>
    <d v="2014-07-31T00:00:00"/>
    <n v="4243000000"/>
    <n v="603000000"/>
    <n v="1601000000"/>
    <n v="714000000"/>
    <n v="25000000"/>
    <s v="Information Technology"/>
    <s v="Internet Software &amp; Services"/>
    <x v="2"/>
  </r>
  <r>
    <n v="845"/>
    <x v="205"/>
    <s v="Year 3"/>
    <d v="2015-07-31T00:00:00"/>
    <n v="4192000000"/>
    <n v="695000000"/>
    <n v="1771000000"/>
    <n v="798000000"/>
    <n v="42000000"/>
    <s v="Information Technology"/>
    <s v="Internet Software &amp; Services"/>
    <x v="3"/>
  </r>
  <r>
    <n v="846"/>
    <x v="205"/>
    <s v="Year 4"/>
    <d v="2016-07-31T00:00:00"/>
    <n v="4694000000"/>
    <n v="730000000"/>
    <n v="1807000000"/>
    <n v="881000000"/>
    <n v="34000000"/>
    <s v="Information Technology"/>
    <s v="Internet Software &amp; Services"/>
    <x v="4"/>
  </r>
  <r>
    <n v="847"/>
    <x v="206"/>
    <s v="Year 1"/>
    <d v="2012-12-31T00:00:00"/>
    <n v="21852000000"/>
    <n v="15287000000"/>
    <n v="3303000000"/>
    <n v="0"/>
    <n v="1473000000"/>
    <s v="Materials"/>
    <s v="Paper Packaging"/>
    <x v="0"/>
  </r>
  <r>
    <n v="848"/>
    <x v="206"/>
    <s v="Year 2"/>
    <d v="2013-12-31T00:00:00"/>
    <n v="23483000000"/>
    <n v="16282000000"/>
    <n v="3557000000"/>
    <n v="0"/>
    <n v="1531000000"/>
    <s v="Materials"/>
    <s v="Paper Packaging"/>
    <x v="1"/>
  </r>
  <r>
    <n v="849"/>
    <x v="206"/>
    <s v="Year 3"/>
    <d v="2014-12-31T00:00:00"/>
    <n v="23617000000"/>
    <n v="16254000000"/>
    <n v="3494000000"/>
    <n v="0"/>
    <n v="1406000000"/>
    <s v="Materials"/>
    <s v="Paper Packaging"/>
    <x v="2"/>
  </r>
  <r>
    <n v="850"/>
    <x v="206"/>
    <s v="Year 4"/>
    <d v="2015-12-31T00:00:00"/>
    <n v="22365000000"/>
    <n v="15468000000"/>
    <n v="3219000000"/>
    <n v="0"/>
    <n v="1294000000"/>
    <s v="Materials"/>
    <s v="Paper Packaging"/>
    <x v="3"/>
  </r>
  <r>
    <n v="851"/>
    <x v="207"/>
    <s v="Year 1"/>
    <d v="2012-12-31T00:00:00"/>
    <n v="6956200000"/>
    <n v="0"/>
    <n v="6279100000"/>
    <n v="0"/>
    <n v="0"/>
    <s v="Consumer Discretionary"/>
    <s v="Advertising"/>
    <x v="0"/>
  </r>
  <r>
    <n v="852"/>
    <x v="207"/>
    <s v="Year 2"/>
    <d v="2013-12-31T00:00:00"/>
    <n v="7122300000"/>
    <n v="0"/>
    <n v="6463400000"/>
    <n v="0"/>
    <n v="0"/>
    <s v="Consumer Discretionary"/>
    <s v="Advertising"/>
    <x v="1"/>
  </r>
  <r>
    <n v="853"/>
    <x v="207"/>
    <s v="Year 3"/>
    <d v="2014-12-31T00:00:00"/>
    <n v="7537100000"/>
    <n v="0"/>
    <n v="6748500000"/>
    <n v="0"/>
    <n v="0"/>
    <s v="Consumer Discretionary"/>
    <s v="Advertising"/>
    <x v="2"/>
  </r>
  <r>
    <n v="854"/>
    <x v="207"/>
    <s v="Year 4"/>
    <d v="2015-12-31T00:00:00"/>
    <n v="7613800000"/>
    <n v="0"/>
    <n v="6742700000"/>
    <n v="0"/>
    <n v="0"/>
    <s v="Consumer Discretionary"/>
    <s v="Advertising"/>
    <x v="3"/>
  </r>
  <r>
    <n v="855"/>
    <x v="208"/>
    <s v="Year 1"/>
    <d v="2012-12-31T00:00:00"/>
    <n v="3003955000"/>
    <n v="1277113000"/>
    <n v="850371000"/>
    <n v="0"/>
    <n v="316344000"/>
    <s v="Real Estate"/>
    <s v="REITs"/>
    <x v="0"/>
  </r>
  <r>
    <n v="856"/>
    <x v="208"/>
    <s v="Year 2"/>
    <d v="2013-12-31T00:00:00"/>
    <n v="3024623000"/>
    <n v="1288878000"/>
    <n v="924031000"/>
    <n v="0"/>
    <n v="322037000"/>
    <s v="Real Estate"/>
    <s v="REITs"/>
    <x v="1"/>
  </r>
  <r>
    <n v="857"/>
    <x v="208"/>
    <s v="Year 3"/>
    <d v="2014-12-31T00:00:00"/>
    <n v="3117693000"/>
    <n v="1344636000"/>
    <n v="869572000"/>
    <n v="0"/>
    <n v="353143000"/>
    <s v="Real Estate"/>
    <s v="REITs"/>
    <x v="2"/>
  </r>
  <r>
    <n v="858"/>
    <x v="208"/>
    <s v="Year 4"/>
    <d v="2015-12-31T00:00:00"/>
    <n v="3007976000"/>
    <n v="1290025000"/>
    <n v="844960000"/>
    <n v="0"/>
    <n v="345464000"/>
    <s v="Real Estate"/>
    <s v="REITs"/>
    <x v="3"/>
  </r>
  <r>
    <n v="859"/>
    <x v="209"/>
    <s v="Year 1"/>
    <d v="2013-12-31T00:00:00"/>
    <n v="2265100000"/>
    <n v="670900000"/>
    <n v="574000000"/>
    <n v="167700000"/>
    <n v="0"/>
    <s v="Health Care"/>
    <s v="Health Care Equipment"/>
    <x v="1"/>
  </r>
  <r>
    <n v="860"/>
    <x v="209"/>
    <s v="Year 2"/>
    <d v="2014-12-31T00:00:00"/>
    <n v="2131700000"/>
    <n v="717900000"/>
    <n v="691000000"/>
    <n v="178000000"/>
    <n v="0"/>
    <s v="Health Care"/>
    <s v="Health Care Equipment"/>
    <x v="2"/>
  </r>
  <r>
    <n v="861"/>
    <x v="209"/>
    <s v="Year 3"/>
    <d v="2015-12-31T00:00:00"/>
    <n v="2384400000"/>
    <n v="806500000"/>
    <n v="640500000"/>
    <n v="197400000"/>
    <n v="0"/>
    <s v="Health Care"/>
    <s v="Health Care Equipment"/>
    <x v="3"/>
  </r>
  <r>
    <n v="862"/>
    <x v="209"/>
    <s v="Year 4"/>
    <d v="2016-12-31T00:00:00"/>
    <n v="2704400000"/>
    <n v="814300000"/>
    <n v="705300000"/>
    <n v="239600000"/>
    <n v="0"/>
    <s v="Health Care"/>
    <s v="Health Care Equipment"/>
    <x v="4"/>
  </r>
  <r>
    <n v="863"/>
    <x v="210"/>
    <s v="Year 1"/>
    <d v="2013-12-31T00:00:00"/>
    <n v="14135000000"/>
    <n v="8554000000"/>
    <n v="2815000000"/>
    <n v="0"/>
    <n v="250000000"/>
    <s v="Industrials"/>
    <s v="Industrial Machinery"/>
    <x v="1"/>
  </r>
  <r>
    <n v="864"/>
    <x v="210"/>
    <s v="Year 2"/>
    <d v="2014-12-31T00:00:00"/>
    <n v="14484000000"/>
    <n v="8673000000"/>
    <n v="2678000000"/>
    <n v="0"/>
    <n v="245000000"/>
    <s v="Industrials"/>
    <s v="Industrial Machinery"/>
    <x v="2"/>
  </r>
  <r>
    <n v="865"/>
    <x v="210"/>
    <s v="Year 3"/>
    <d v="2015-12-31T00:00:00"/>
    <n v="13405000000"/>
    <n v="7888000000"/>
    <n v="2417000000"/>
    <n v="0"/>
    <n v="233000000"/>
    <s v="Industrials"/>
    <s v="Industrial Machinery"/>
    <x v="3"/>
  </r>
  <r>
    <n v="866"/>
    <x v="210"/>
    <s v="Year 4"/>
    <d v="2016-12-31T00:00:00"/>
    <n v="13599000000"/>
    <n v="7896000000"/>
    <n v="2415000000"/>
    <n v="0"/>
    <n v="224000000"/>
    <s v="Industrials"/>
    <s v="Industrial Machinery"/>
    <x v="4"/>
  </r>
  <r>
    <n v="867"/>
    <x v="211"/>
    <s v="Year 1"/>
    <d v="2012-12-31T00:00:00"/>
    <n v="4050400000"/>
    <n v="0"/>
    <n v="3207800000"/>
    <n v="0"/>
    <n v="0"/>
    <s v="Financials"/>
    <s v="Asset Management &amp; Custody Banks"/>
    <x v="0"/>
  </r>
  <r>
    <n v="868"/>
    <x v="211"/>
    <s v="Year 2"/>
    <d v="2013-12-31T00:00:00"/>
    <n v="4644600000"/>
    <n v="0"/>
    <n v="3524400000"/>
    <n v="0"/>
    <n v="0"/>
    <s v="Financials"/>
    <s v="Asset Management &amp; Custody Banks"/>
    <x v="1"/>
  </r>
  <r>
    <n v="869"/>
    <x v="211"/>
    <s v="Year 3"/>
    <d v="2014-12-31T00:00:00"/>
    <n v="5147100000"/>
    <n v="0"/>
    <n v="3870200000"/>
    <n v="0"/>
    <n v="0"/>
    <s v="Financials"/>
    <s v="Asset Management &amp; Custody Banks"/>
    <x v="2"/>
  </r>
  <r>
    <n v="870"/>
    <x v="211"/>
    <s v="Year 4"/>
    <d v="2015-12-31T00:00:00"/>
    <n v="5122900000"/>
    <n v="0"/>
    <n v="3764500000"/>
    <n v="0"/>
    <n v="0"/>
    <s v="Financials"/>
    <s v="Asset Management &amp; Custody Banks"/>
    <x v="3"/>
  </r>
  <r>
    <n v="871"/>
    <x v="212"/>
    <s v="Year 1"/>
    <d v="2012-12-31T00:00:00"/>
    <n v="5054980000"/>
    <n v="3230857000"/>
    <n v="1064757000"/>
    <n v="0"/>
    <n v="229166000"/>
    <s v="Industrials"/>
    <s v="Trucking"/>
    <x v="0"/>
  </r>
  <r>
    <n v="872"/>
    <x v="212"/>
    <s v="Year 2"/>
    <d v="2013-12-31T00:00:00"/>
    <n v="5584571000"/>
    <n v="3570801000"/>
    <n v="1183682000"/>
    <n v="0"/>
    <n v="253380000"/>
    <s v="Industrials"/>
    <s v="Trucking"/>
    <x v="1"/>
  </r>
  <r>
    <n v="873"/>
    <x v="212"/>
    <s v="Year 3"/>
    <d v="2014-12-31T00:00:00"/>
    <n v="6165441000"/>
    <n v="3898403000"/>
    <n v="1341000000"/>
    <n v="0"/>
    <n v="294496000"/>
    <s v="Industrials"/>
    <s v="Trucking"/>
    <x v="2"/>
  </r>
  <r>
    <n v="874"/>
    <x v="212"/>
    <s v="Year 4"/>
    <d v="2015-12-31T00:00:00"/>
    <n v="6187646000"/>
    <n v="3665578000"/>
    <n v="1466761000"/>
    <n v="0"/>
    <n v="339613000"/>
    <s v="Industrials"/>
    <s v="Trucking"/>
    <x v="3"/>
  </r>
  <r>
    <n v="875"/>
    <x v="213"/>
    <s v="Year 1"/>
    <d v="2013-09-27T00:00:00"/>
    <n v="11818376000"/>
    <n v="9976057000"/>
    <n v="1173340000"/>
    <n v="0"/>
    <n v="0"/>
    <s v="Industrials"/>
    <s v="Industrial Conglomerates"/>
    <x v="1"/>
  </r>
  <r>
    <n v="876"/>
    <x v="213"/>
    <s v="Year 2"/>
    <d v="2014-09-26T00:00:00"/>
    <n v="12695157000"/>
    <n v="10621373000"/>
    <n v="1545716000"/>
    <n v="0"/>
    <n v="0"/>
    <s v="Industrials"/>
    <s v="Industrial Conglomerates"/>
    <x v="2"/>
  </r>
  <r>
    <n v="877"/>
    <x v="213"/>
    <s v="Year 3"/>
    <d v="2015-10-02T00:00:00"/>
    <n v="12114832000"/>
    <n v="10146494000"/>
    <n v="1522811000"/>
    <n v="0"/>
    <n v="0"/>
    <s v="Industrials"/>
    <s v="Industrial Conglomerates"/>
    <x v="3"/>
  </r>
  <r>
    <n v="878"/>
    <x v="213"/>
    <s v="Year 4"/>
    <d v="2016-09-30T00:00:00"/>
    <n v="10964157000"/>
    <n v="9196326000"/>
    <n v="1429233000"/>
    <n v="0"/>
    <n v="0"/>
    <s v="Industrials"/>
    <s v="Industrial Conglomerates"/>
    <x v="4"/>
  </r>
  <r>
    <n v="879"/>
    <x v="214"/>
    <s v="Year 1"/>
    <d v="2012-12-31T00:00:00"/>
    <n v="4365400000"/>
    <n v="1656600000"/>
    <n v="1252300000"/>
    <n v="1101600000"/>
    <n v="0"/>
    <s v="Information Technology"/>
    <s v="Networking Equipment"/>
    <x v="0"/>
  </r>
  <r>
    <n v="880"/>
    <x v="214"/>
    <s v="Year 2"/>
    <d v="2013-12-31T00:00:00"/>
    <n v="4669100000"/>
    <n v="1727700000"/>
    <n v="1293200000"/>
    <n v="1043200000"/>
    <n v="0"/>
    <s v="Information Technology"/>
    <s v="Networking Equipment"/>
    <x v="1"/>
  </r>
  <r>
    <n v="881"/>
    <x v="214"/>
    <s v="Year 3"/>
    <d v="2014-12-31T00:00:00"/>
    <n v="4627100000"/>
    <n v="1768900000"/>
    <n v="1254700000"/>
    <n v="1006200000"/>
    <n v="0"/>
    <s v="Information Technology"/>
    <s v="Networking Equipment"/>
    <x v="2"/>
  </r>
  <r>
    <n v="882"/>
    <x v="214"/>
    <s v="Year 4"/>
    <d v="2015-12-31T00:00:00"/>
    <n v="4857800000"/>
    <n v="1779200000"/>
    <n v="1172700000"/>
    <n v="994500000"/>
    <n v="0"/>
    <s v="Information Technology"/>
    <s v="Networking Equipment"/>
    <x v="3"/>
  </r>
  <r>
    <n v="883"/>
    <x v="215"/>
    <s v="Year 1"/>
    <d v="2012-12-31T00:00:00"/>
    <n v="93646000000"/>
    <n v="0"/>
    <n v="64729000000"/>
    <n v="0"/>
    <n v="3385000000"/>
    <s v="Financials"/>
    <s v="Banks"/>
    <x v="0"/>
  </r>
  <r>
    <n v="884"/>
    <x v="215"/>
    <s v="Year 2"/>
    <d v="2013-12-31T00:00:00"/>
    <n v="97142000000"/>
    <n v="0"/>
    <n v="70467000000"/>
    <n v="0"/>
    <n v="225000000"/>
    <s v="Financials"/>
    <s v="Banks"/>
    <x v="1"/>
  </r>
  <r>
    <n v="885"/>
    <x v="215"/>
    <s v="Year 3"/>
    <d v="2014-12-31T00:00:00"/>
    <n v="91973000000"/>
    <n v="0"/>
    <n v="61274000000"/>
    <n v="0"/>
    <n v="3139000000"/>
    <s v="Financials"/>
    <s v="Banks"/>
    <x v="2"/>
  </r>
  <r>
    <n v="886"/>
    <x v="215"/>
    <s v="Year 4"/>
    <d v="2015-12-31T00:00:00"/>
    <n v="89716000000"/>
    <n v="0"/>
    <n v="59014000000"/>
    <n v="0"/>
    <n v="3827000000"/>
    <s v="Financials"/>
    <s v="Banks"/>
    <x v="3"/>
  </r>
  <r>
    <n v="887"/>
    <x v="216"/>
    <s v="Year 1"/>
    <d v="2013-02-02T00:00:00"/>
    <n v="12134000000"/>
    <n v="7432000000"/>
    <n v="3357000000"/>
    <n v="0"/>
    <n v="0"/>
    <s v="Consumer Discretionary"/>
    <s v="Department Stores"/>
    <x v="1"/>
  </r>
  <r>
    <n v="888"/>
    <x v="216"/>
    <s v="Year 2"/>
    <d v="2014-02-01T00:00:00"/>
    <n v="12540000000"/>
    <n v="7737000000"/>
    <n v="3453000000"/>
    <n v="0"/>
    <n v="0"/>
    <s v="Consumer Discretionary"/>
    <s v="Department Stores"/>
    <x v="2"/>
  </r>
  <r>
    <n v="889"/>
    <x v="216"/>
    <s v="Year 3"/>
    <d v="2015-01-31T00:00:00"/>
    <n v="13506000000"/>
    <n v="8406000000"/>
    <n v="3777000000"/>
    <n v="0"/>
    <n v="0"/>
    <s v="Consumer Discretionary"/>
    <s v="Department Stores"/>
    <x v="3"/>
  </r>
  <r>
    <n v="890"/>
    <x v="216"/>
    <s v="Year 4"/>
    <d v="2016-01-30T00:00:00"/>
    <n v="14437000000"/>
    <n v="9168000000"/>
    <n v="4168000000"/>
    <n v="0"/>
    <n v="0"/>
    <s v="Consumer Discretionary"/>
    <s v="Department Stores"/>
    <x v="4"/>
  </r>
  <r>
    <n v="891"/>
    <x v="217"/>
    <s v="Year 1"/>
    <d v="2012-12-29T00:00:00"/>
    <n v="14197000000"/>
    <n v="8763000000"/>
    <n v="3872000000"/>
    <n v="0"/>
    <n v="0"/>
    <s v="Consumer Staples"/>
    <s v="Packaged Foods &amp; Meats"/>
    <x v="0"/>
  </r>
  <r>
    <n v="892"/>
    <x v="217"/>
    <s v="Year 2"/>
    <d v="2013-12-28T00:00:00"/>
    <n v="14792000000"/>
    <n v="8689000000"/>
    <n v="3266000000"/>
    <n v="0"/>
    <n v="0"/>
    <s v="Consumer Staples"/>
    <s v="Packaged Foods &amp; Meats"/>
    <x v="1"/>
  </r>
  <r>
    <n v="893"/>
    <x v="217"/>
    <s v="Year 3"/>
    <d v="2015-01-03T00:00:00"/>
    <n v="14580000000"/>
    <n v="9517000000"/>
    <n v="4039000000"/>
    <n v="0"/>
    <n v="0"/>
    <s v="Consumer Staples"/>
    <s v="Packaged Foods &amp; Meats"/>
    <x v="3"/>
  </r>
  <r>
    <n v="894"/>
    <x v="217"/>
    <s v="Year 4"/>
    <d v="2016-01-02T00:00:00"/>
    <n v="13525000000"/>
    <n v="8844000000"/>
    <n v="3590000000"/>
    <n v="0"/>
    <n v="0"/>
    <s v="Consumer Staples"/>
    <s v="Packaged Foods &amp; Meats"/>
    <x v="4"/>
  </r>
  <r>
    <n v="895"/>
    <x v="218"/>
    <s v="Year 1"/>
    <d v="2013-09-30T00:00:00"/>
    <n v="1287577000"/>
    <n v="1073447000"/>
    <n v="174085000"/>
    <n v="0"/>
    <n v="12784000"/>
    <s v="Financials"/>
    <s v="Banks"/>
    <x v="1"/>
  </r>
  <r>
    <n v="896"/>
    <x v="218"/>
    <s v="Year 2"/>
    <d v="2014-09-30T00:00:00"/>
    <n v="1463767000"/>
    <n v="1200308000"/>
    <n v="194491000"/>
    <n v="0"/>
    <n v="13279000"/>
    <s v="Financials"/>
    <s v="Banks"/>
    <x v="2"/>
  </r>
  <r>
    <n v="897"/>
    <x v="218"/>
    <s v="Year 3"/>
    <d v="2015-09-30T00:00:00"/>
    <n v="1627413000"/>
    <n v="1354969000"/>
    <n v="207519000"/>
    <n v="0"/>
    <n v="13338000"/>
    <s v="Financials"/>
    <s v="Banks"/>
    <x v="3"/>
  </r>
  <r>
    <n v="898"/>
    <x v="218"/>
    <s v="Year 4"/>
    <d v="2016-09-30T00:00:00"/>
    <n v="1822114000"/>
    <n v="1524907000"/>
    <n v="224088000"/>
    <n v="0"/>
    <n v="13794000"/>
    <s v="Financials"/>
    <s v="Banks"/>
    <x v="4"/>
  </r>
  <r>
    <n v="899"/>
    <x v="219"/>
    <s v="Year 1"/>
    <d v="2012-12-31T00:00:00"/>
    <n v="793373000"/>
    <n v="206974000"/>
    <n v="123524000"/>
    <n v="0"/>
    <n v="214827000"/>
    <s v="Real Estate"/>
    <s v="REITs"/>
    <x v="0"/>
  </r>
  <r>
    <n v="900"/>
    <x v="219"/>
    <s v="Year 2"/>
    <d v="2013-12-31T00:00:00"/>
    <n v="861527000"/>
    <n v="221498000"/>
    <n v="127470000"/>
    <n v="0"/>
    <n v="224713000"/>
    <s v="Real Estate"/>
    <s v="REITs"/>
    <x v="1"/>
  </r>
  <r>
    <n v="901"/>
    <x v="219"/>
    <s v="Year 3"/>
    <d v="2014-12-31T00:00:00"/>
    <n v="993897000"/>
    <n v="258617000"/>
    <n v="122201000"/>
    <n v="0"/>
    <n v="258074000"/>
    <s v="Real Estate"/>
    <s v="REITs"/>
    <x v="2"/>
  </r>
  <r>
    <n v="902"/>
    <x v="219"/>
    <s v="Year 4"/>
    <d v="2015-12-31T00:00:00"/>
    <n v="1166769000"/>
    <n v="304477000"/>
    <n v="122735000"/>
    <n v="0"/>
    <n v="344527000"/>
    <s v="Real Estate"/>
    <s v="REITs"/>
    <x v="3"/>
  </r>
  <r>
    <n v="903"/>
    <x v="220"/>
    <s v="Year 1"/>
    <d v="2013-06-30T00:00:00"/>
    <n v="2842781000"/>
    <n v="1237452000"/>
    <n v="387812000"/>
    <n v="487832000"/>
    <n v="0"/>
    <s v="Information Technology"/>
    <s v="Semiconductor Equipment"/>
    <x v="1"/>
  </r>
  <r>
    <n v="904"/>
    <x v="220"/>
    <s v="Year 2"/>
    <d v="2014-06-30T00:00:00"/>
    <n v="2929408000"/>
    <n v="1232962000"/>
    <n v="384907000"/>
    <n v="539469000"/>
    <n v="0"/>
    <s v="Information Technology"/>
    <s v="Semiconductor Equipment"/>
    <x v="2"/>
  </r>
  <r>
    <n v="905"/>
    <x v="220"/>
    <s v="Year 3"/>
    <d v="2015-06-30T00:00:00"/>
    <n v="2814049000"/>
    <n v="1215229000"/>
    <n v="406864000"/>
    <n v="530616000"/>
    <n v="0"/>
    <s v="Information Technology"/>
    <s v="Semiconductor Equipment"/>
    <x v="3"/>
  </r>
  <r>
    <n v="906"/>
    <x v="220"/>
    <s v="Year 4"/>
    <d v="2016-06-30T00:00:00"/>
    <n v="2984493000"/>
    <n v="1163391000"/>
    <n v="379399000"/>
    <n v="481258000"/>
    <n v="0"/>
    <s v="Information Technology"/>
    <s v="Semiconductor Equipment"/>
    <x v="4"/>
  </r>
  <r>
    <n v="907"/>
    <x v="221"/>
    <s v="Year 1"/>
    <d v="2013-12-31T00:00:00"/>
    <n v="19561000000"/>
    <n v="12952000000"/>
    <n v="3706000000"/>
    <n v="0"/>
    <n v="0"/>
    <s v="Consumer Staples"/>
    <s v="Household Products"/>
    <x v="1"/>
  </r>
  <r>
    <n v="908"/>
    <x v="221"/>
    <s v="Year 2"/>
    <d v="2014-12-31T00:00:00"/>
    <n v="19724000000"/>
    <n v="13041000000"/>
    <n v="4162000000"/>
    <n v="0"/>
    <n v="0"/>
    <s v="Consumer Staples"/>
    <s v="Household Products"/>
    <x v="2"/>
  </r>
  <r>
    <n v="909"/>
    <x v="221"/>
    <s v="Year 3"/>
    <d v="2015-12-31T00:00:00"/>
    <n v="18591000000"/>
    <n v="11967000000"/>
    <n v="5011000000"/>
    <n v="0"/>
    <n v="0"/>
    <s v="Consumer Staples"/>
    <s v="Household Products"/>
    <x v="3"/>
  </r>
  <r>
    <n v="910"/>
    <x v="221"/>
    <s v="Year 4"/>
    <d v="2016-12-31T00:00:00"/>
    <n v="18202000000"/>
    <n v="11551000000"/>
    <n v="3334000000"/>
    <n v="0"/>
    <n v="0"/>
    <s v="Consumer Staples"/>
    <s v="Household Products"/>
    <x v="4"/>
  </r>
  <r>
    <n v="911"/>
    <x v="222"/>
    <s v="Year 1"/>
    <d v="2013-12-31T00:00:00"/>
    <n v="14070000000"/>
    <n v="7365000000"/>
    <n v="1007000000"/>
    <n v="0"/>
    <n v="1806000000"/>
    <s v="Energy"/>
    <s v="Oil &amp; Gas Refining &amp; Marketing &amp; Transportation"/>
    <x v="1"/>
  </r>
  <r>
    <n v="912"/>
    <x v="222"/>
    <s v="Year 2"/>
    <d v="2014-12-31T00:00:00"/>
    <n v="16226000000"/>
    <n v="8435000000"/>
    <n v="1029000000"/>
    <n v="0"/>
    <n v="2040000000"/>
    <s v="Energy"/>
    <s v="Oil &amp; Gas Refining &amp; Marketing &amp; Transportation"/>
    <x v="2"/>
  </r>
  <r>
    <n v="913"/>
    <x v="222"/>
    <s v="Year 3"/>
    <d v="2015-12-31T00:00:00"/>
    <n v="14403000000"/>
    <n v="6452000000"/>
    <n v="1126000000"/>
    <n v="0"/>
    <n v="2309000000"/>
    <s v="Energy"/>
    <s v="Oil &amp; Gas Refining &amp; Marketing &amp; Transportation"/>
    <x v="3"/>
  </r>
  <r>
    <n v="914"/>
    <x v="222"/>
    <s v="Year 4"/>
    <d v="2016-12-31T00:00:00"/>
    <n v="13058000000"/>
    <n v="5801000000"/>
    <n v="1089000000"/>
    <n v="0"/>
    <n v="2209000000"/>
    <s v="Energy"/>
    <s v="Oil &amp; Gas Refining &amp; Marketing &amp; Transportation"/>
    <x v="4"/>
  </r>
  <r>
    <n v="915"/>
    <x v="223"/>
    <s v="Year 1"/>
    <d v="2013-02-28T00:00:00"/>
    <n v="10962818000"/>
    <n v="9498456000"/>
    <n v="731767000"/>
    <n v="0"/>
    <n v="0"/>
    <s v="Consumer Discretionary"/>
    <s v="Specialty Stores"/>
    <x v="1"/>
  </r>
  <r>
    <n v="916"/>
    <x v="223"/>
    <s v="Year 2"/>
    <d v="2014-02-28T00:00:00"/>
    <n v="12574299000"/>
    <n v="10925598000"/>
    <n v="819048000"/>
    <n v="0"/>
    <n v="0"/>
    <s v="Consumer Discretionary"/>
    <s v="Specialty Stores"/>
    <x v="2"/>
  </r>
  <r>
    <n v="917"/>
    <x v="223"/>
    <s v="Year 3"/>
    <d v="2015-02-28T00:00:00"/>
    <n v="14268716000"/>
    <n v="12381189000"/>
    <n v="890431000"/>
    <n v="0"/>
    <n v="0"/>
    <s v="Consumer Discretionary"/>
    <s v="Specialty Stores"/>
    <x v="3"/>
  </r>
  <r>
    <n v="918"/>
    <x v="223"/>
    <s v="Year 4"/>
    <d v="2016-02-29T00:00:00"/>
    <n v="15149675000"/>
    <n v="13130915000"/>
    <n v="959899000"/>
    <n v="0"/>
    <n v="0"/>
    <s v="Consumer Discretionary"/>
    <s v="Specialty Stores"/>
    <x v="4"/>
  </r>
  <r>
    <n v="919"/>
    <x v="224"/>
    <s v="Year 1"/>
    <d v="2012-12-31T00:00:00"/>
    <n v="48017000000"/>
    <n v="19053000000"/>
    <n v="18185000000"/>
    <n v="0"/>
    <n v="0"/>
    <s v="Consumer Staples"/>
    <s v="Soft Drinks"/>
    <x v="0"/>
  </r>
  <r>
    <n v="920"/>
    <x v="224"/>
    <s v="Year 2"/>
    <d v="2013-12-31T00:00:00"/>
    <n v="46854000000"/>
    <n v="18421000000"/>
    <n v="18205000000"/>
    <n v="0"/>
    <n v="0"/>
    <s v="Consumer Staples"/>
    <s v="Soft Drinks"/>
    <x v="1"/>
  </r>
  <r>
    <n v="921"/>
    <x v="224"/>
    <s v="Year 3"/>
    <d v="2014-12-31T00:00:00"/>
    <n v="45998000000"/>
    <n v="17889000000"/>
    <n v="18401000000"/>
    <n v="0"/>
    <n v="0"/>
    <s v="Consumer Staples"/>
    <s v="Soft Drinks"/>
    <x v="2"/>
  </r>
  <r>
    <n v="922"/>
    <x v="224"/>
    <s v="Year 4"/>
    <d v="2015-12-31T00:00:00"/>
    <n v="44294000000"/>
    <n v="17482000000"/>
    <n v="18084000000"/>
    <n v="0"/>
    <n v="0"/>
    <s v="Consumer Staples"/>
    <s v="Soft Drinks"/>
    <x v="3"/>
  </r>
  <r>
    <n v="923"/>
    <x v="225"/>
    <s v="Year 1"/>
    <d v="2013-03-30T00:00:00"/>
    <n v="2181732000"/>
    <n v="875166000"/>
    <n v="621536000"/>
    <n v="0"/>
    <n v="54291000"/>
    <s v="Consumer Discretionary"/>
    <s v="Apparel, Accessories &amp; Luxury Goods"/>
    <x v="1"/>
  </r>
  <r>
    <n v="924"/>
    <x v="225"/>
    <s v="Year 2"/>
    <d v="2014-03-29T00:00:00"/>
    <n v="3310800000"/>
    <n v="1294700000"/>
    <n v="926900000"/>
    <n v="0"/>
    <n v="79700000"/>
    <s v="Consumer Discretionary"/>
    <s v="Apparel, Accessories &amp; Luxury Goods"/>
    <x v="2"/>
  </r>
  <r>
    <n v="925"/>
    <x v="225"/>
    <s v="Year 3"/>
    <d v="2015-03-28T00:00:00"/>
    <n v="4371500000"/>
    <n v="1723800000"/>
    <n v="1251500000"/>
    <n v="0"/>
    <n v="138400000"/>
    <s v="Consumer Discretionary"/>
    <s v="Apparel, Accessories &amp; Luxury Goods"/>
    <x v="3"/>
  </r>
  <r>
    <n v="926"/>
    <x v="225"/>
    <s v="Year 4"/>
    <d v="2016-04-02T00:00:00"/>
    <n v="4712100000"/>
    <n v="1914900000"/>
    <n v="1428000000"/>
    <n v="0"/>
    <n v="183200000"/>
    <s v="Consumer Discretionary"/>
    <s v="Apparel, Accessories &amp; Luxury Goods"/>
    <x v="4"/>
  </r>
  <r>
    <n v="927"/>
    <x v="226"/>
    <s v="Year 1"/>
    <d v="2013-02-02T00:00:00"/>
    <n v="96619000000"/>
    <n v="76726000000"/>
    <n v="15477000000"/>
    <n v="0"/>
    <n v="1652000000"/>
    <s v="Consumer Staples"/>
    <s v="Food Retail"/>
    <x v="1"/>
  </r>
  <r>
    <n v="928"/>
    <x v="226"/>
    <s v="Year 2"/>
    <d v="2014-02-01T00:00:00"/>
    <n v="98375000000"/>
    <n v="78138000000"/>
    <n v="15809000000"/>
    <n v="0"/>
    <n v="1703000000"/>
    <s v="Consumer Staples"/>
    <s v="Food Retail"/>
    <x v="2"/>
  </r>
  <r>
    <n v="929"/>
    <x v="226"/>
    <s v="Year 3"/>
    <d v="2015-01-31T00:00:00"/>
    <n v="108465000000"/>
    <n v="85512000000"/>
    <n v="17868000000"/>
    <n v="0"/>
    <n v="1948000000"/>
    <s v="Consumer Staples"/>
    <s v="Food Retail"/>
    <x v="3"/>
  </r>
  <r>
    <n v="930"/>
    <x v="226"/>
    <s v="Year 4"/>
    <d v="2016-01-30T00:00:00"/>
    <n v="109830000000"/>
    <n v="85496000000"/>
    <n v="18669000000"/>
    <n v="0"/>
    <n v="2089000000"/>
    <s v="Consumer Staples"/>
    <s v="Food Retail"/>
    <x v="4"/>
  </r>
  <r>
    <n v="931"/>
    <x v="227"/>
    <s v="Year 1"/>
    <d v="2013-02-02T00:00:00"/>
    <n v="19279000000"/>
    <n v="12289000000"/>
    <n v="4267000000"/>
    <n v="0"/>
    <n v="833000000"/>
    <s v="Consumer Discretionary"/>
    <s v="General Merchandise Stores"/>
    <x v="1"/>
  </r>
  <r>
    <n v="932"/>
    <x v="227"/>
    <s v="Year 2"/>
    <d v="2014-02-01T00:00:00"/>
    <n v="19031000000"/>
    <n v="12087000000"/>
    <n v="4313000000"/>
    <n v="0"/>
    <n v="889000000"/>
    <s v="Consumer Discretionary"/>
    <s v="General Merchandise Stores"/>
    <x v="2"/>
  </r>
  <r>
    <n v="933"/>
    <x v="227"/>
    <s v="Year 3"/>
    <d v="2015-01-31T00:00:00"/>
    <n v="19023000000"/>
    <n v="12098000000"/>
    <n v="4350000000"/>
    <n v="0"/>
    <n v="886000000"/>
    <s v="Consumer Discretionary"/>
    <s v="General Merchandise Stores"/>
    <x v="3"/>
  </r>
  <r>
    <n v="934"/>
    <x v="227"/>
    <s v="Year 4"/>
    <d v="2016-01-30T00:00:00"/>
    <n v="19204000000"/>
    <n v="12265000000"/>
    <n v="4452000000"/>
    <n v="0"/>
    <n v="934000000"/>
    <s v="Consumer Discretionary"/>
    <s v="General Merchandise Stores"/>
    <x v="4"/>
  </r>
  <r>
    <n v="935"/>
    <x v="228"/>
    <s v="Year 1"/>
    <d v="2013-12-31T00:00:00"/>
    <n v="2369300000"/>
    <n v="805300000"/>
    <n v="602100000"/>
    <n v="0"/>
    <n v="223300000"/>
    <s v="Industrials"/>
    <s v="Railroads"/>
    <x v="1"/>
  </r>
  <r>
    <n v="936"/>
    <x v="228"/>
    <s v="Year 2"/>
    <d v="2014-12-31T00:00:00"/>
    <n v="2577100000"/>
    <n v="877900000"/>
    <n v="632000000"/>
    <n v="0"/>
    <n v="258100000"/>
    <s v="Industrials"/>
    <s v="Railroads"/>
    <x v="2"/>
  </r>
  <r>
    <n v="937"/>
    <x v="228"/>
    <s v="Year 3"/>
    <d v="2015-12-31T00:00:00"/>
    <n v="2418800000"/>
    <n v="759200000"/>
    <n v="571200000"/>
    <n v="0"/>
    <n v="284600000"/>
    <s v="Industrials"/>
    <s v="Railroads"/>
    <x v="3"/>
  </r>
  <r>
    <n v="938"/>
    <x v="228"/>
    <s v="Year 4"/>
    <d v="2016-12-31T00:00:00"/>
    <n v="2334200000"/>
    <n v="691100000"/>
    <n v="519600000"/>
    <n v="0"/>
    <n v="305000000"/>
    <s v="Industrials"/>
    <s v="Railroads"/>
    <x v="4"/>
  </r>
  <r>
    <n v="939"/>
    <x v="229"/>
    <s v="Year 1"/>
    <d v="2013-02-02T00:00:00"/>
    <n v="10459000000"/>
    <n v="6073000000"/>
    <n v="2720000000"/>
    <n v="0"/>
    <n v="0"/>
    <s v="Consumer Discretionary"/>
    <s v="Apparel Retail"/>
    <x v="1"/>
  </r>
  <r>
    <n v="940"/>
    <x v="229"/>
    <s v="Year 2"/>
    <d v="2014-02-01T00:00:00"/>
    <n v="10773000000"/>
    <n v="6344000000"/>
    <n v="2686000000"/>
    <n v="0"/>
    <n v="0"/>
    <s v="Consumer Discretionary"/>
    <s v="Apparel Retail"/>
    <x v="2"/>
  </r>
  <r>
    <n v="941"/>
    <x v="229"/>
    <s v="Year 3"/>
    <d v="2015-01-31T00:00:00"/>
    <n v="11454000000"/>
    <n v="6646000000"/>
    <n v="2855000000"/>
    <n v="0"/>
    <n v="0"/>
    <s v="Consumer Discretionary"/>
    <s v="Apparel Retail"/>
    <x v="3"/>
  </r>
  <r>
    <n v="942"/>
    <x v="229"/>
    <s v="Year 4"/>
    <d v="2016-01-30T00:00:00"/>
    <n v="12154000000"/>
    <n v="6950000000"/>
    <n v="3012000000"/>
    <n v="0"/>
    <n v="0"/>
    <s v="Consumer Discretionary"/>
    <s v="Apparel Retail"/>
    <x v="4"/>
  </r>
  <r>
    <n v="943"/>
    <x v="230"/>
    <s v="Year 1"/>
    <d v="2012-12-31T00:00:00"/>
    <n v="3414500000"/>
    <n v="2718900000"/>
    <n v="346100000"/>
    <n v="0"/>
    <n v="25100000"/>
    <s v="Industrials"/>
    <s v="Industrial Conglomerates"/>
    <x v="0"/>
  </r>
  <r>
    <n v="944"/>
    <x v="230"/>
    <s v="Year 2"/>
    <d v="2013-12-31T00:00:00"/>
    <n v="3477200000"/>
    <n v="2767300000"/>
    <n v="346900000"/>
    <n v="0"/>
    <n v="25400000"/>
    <s v="Industrials"/>
    <s v="Industrial Conglomerates"/>
    <x v="1"/>
  </r>
  <r>
    <n v="945"/>
    <x v="230"/>
    <s v="Year 3"/>
    <d v="2014-12-31T00:00:00"/>
    <n v="3782300000"/>
    <n v="2991900000"/>
    <n v="439200000"/>
    <n v="0"/>
    <n v="19700000"/>
    <s v="Industrials"/>
    <s v="Industrial Conglomerates"/>
    <x v="2"/>
  </r>
  <r>
    <n v="946"/>
    <x v="230"/>
    <s v="Year 4"/>
    <d v="2015-12-31T00:00:00"/>
    <n v="3917200000"/>
    <n v="2994000000"/>
    <n v="411800000"/>
    <n v="0"/>
    <n v="20800000"/>
    <s v="Industrials"/>
    <s v="Industrial Conglomerates"/>
    <x v="3"/>
  </r>
  <r>
    <n v="947"/>
    <x v="231"/>
    <s v="Year 1"/>
    <d v="2013-11-30T00:00:00"/>
    <n v="5935095000"/>
    <n v="4920664000"/>
    <n v="328595000"/>
    <n v="0"/>
    <n v="0"/>
    <s v="Consumer Discretionary"/>
    <s v="Homebuilding"/>
    <x v="1"/>
  </r>
  <r>
    <n v="948"/>
    <x v="231"/>
    <s v="Year 2"/>
    <d v="2014-11-30T00:00:00"/>
    <n v="7779812000"/>
    <n v="6336272000"/>
    <n v="521502000"/>
    <n v="0"/>
    <n v="0"/>
    <s v="Consumer Discretionary"/>
    <s v="Homebuilding"/>
    <x v="2"/>
  </r>
  <r>
    <n v="949"/>
    <x v="231"/>
    <s v="Year 3"/>
    <d v="2015-11-30T00:00:00"/>
    <n v="9474008000"/>
    <n v="7757571000"/>
    <n v="630421000"/>
    <n v="0"/>
    <n v="0"/>
    <s v="Consumer Discretionary"/>
    <s v="Homebuilding"/>
    <x v="3"/>
  </r>
  <r>
    <n v="950"/>
    <x v="231"/>
    <s v="Year 4"/>
    <d v="2016-11-30T00:00:00"/>
    <n v="10949999000"/>
    <n v="8923519000"/>
    <n v="764117000"/>
    <n v="0"/>
    <n v="0"/>
    <s v="Consumer Discretionary"/>
    <s v="Homebuilding"/>
    <x v="4"/>
  </r>
  <r>
    <n v="951"/>
    <x v="232"/>
    <s v="Year 1"/>
    <d v="2012-12-31T00:00:00"/>
    <n v="5671400000"/>
    <n v="3421700000"/>
    <n v="1114600000"/>
    <n v="0"/>
    <n v="86300000"/>
    <s v="Health Care"/>
    <s v="Health Care Facilities"/>
    <x v="0"/>
  </r>
  <r>
    <n v="952"/>
    <x v="232"/>
    <s v="Year 2"/>
    <d v="2013-12-31T00:00:00"/>
    <n v="5808300000"/>
    <n v="3585100000"/>
    <n v="1128800000"/>
    <n v="0"/>
    <n v="81700000"/>
    <s v="Health Care"/>
    <s v="Health Care Facilities"/>
    <x v="1"/>
  </r>
  <r>
    <n v="953"/>
    <x v="232"/>
    <s v="Year 3"/>
    <d v="2014-12-31T00:00:00"/>
    <n v="6011600000"/>
    <n v="3808500000"/>
    <n v="1198200000"/>
    <n v="0"/>
    <n v="76700000"/>
    <s v="Health Care"/>
    <s v="Health Care Facilities"/>
    <x v="2"/>
  </r>
  <r>
    <n v="954"/>
    <x v="232"/>
    <s v="Year 4"/>
    <d v="2015-12-31T00:00:00"/>
    <n v="8680100000"/>
    <n v="5776800000"/>
    <n v="1622000000"/>
    <n v="0"/>
    <n v="164500000"/>
    <s v="Health Care"/>
    <s v="Health Care Facilities"/>
    <x v="3"/>
  </r>
  <r>
    <n v="955"/>
    <x v="233"/>
    <s v="Year 1"/>
    <d v="2012-12-31T00:00:00"/>
    <n v="4122930000"/>
    <n v="2398790000"/>
    <n v="1219343000"/>
    <n v="0"/>
    <n v="64093000"/>
    <s v="Consumer Discretionary"/>
    <s v="Distributors"/>
    <x v="0"/>
  </r>
  <r>
    <n v="956"/>
    <x v="233"/>
    <s v="Year 2"/>
    <d v="2013-12-31T00:00:00"/>
    <n v="5062528000"/>
    <n v="2987126000"/>
    <n v="1454080000"/>
    <n v="0"/>
    <n v="80969000"/>
    <s v="Consumer Discretionary"/>
    <s v="Distributors"/>
    <x v="1"/>
  </r>
  <r>
    <n v="957"/>
    <x v="233"/>
    <s v="Year 3"/>
    <d v="2014-12-31T00:00:00"/>
    <n v="6740064000"/>
    <n v="4088151000"/>
    <n v="1866520000"/>
    <n v="0"/>
    <n v="120719000"/>
    <s v="Consumer Discretionary"/>
    <s v="Distributors"/>
    <x v="2"/>
  </r>
  <r>
    <n v="958"/>
    <x v="233"/>
    <s v="Year 4"/>
    <d v="2015-12-31T00:00:00"/>
    <n v="7192633000"/>
    <n v="4359104000"/>
    <n v="1987271000"/>
    <n v="0"/>
    <n v="122120000"/>
    <s v="Consumer Discretionary"/>
    <s v="Distributors"/>
    <x v="3"/>
  </r>
  <r>
    <n v="959"/>
    <x v="234"/>
    <s v="Year 1"/>
    <d v="2012-12-31T00:00:00"/>
    <n v="13107000000"/>
    <n v="11799000000"/>
    <n v="0"/>
    <n v="0"/>
    <n v="0"/>
    <s v="Industrials"/>
    <s v="Industrial Conglomerates"/>
    <x v="0"/>
  </r>
  <r>
    <n v="960"/>
    <x v="234"/>
    <s v="Year 2"/>
    <d v="2013-12-31T00:00:00"/>
    <n v="11420000000"/>
    <n v="10303000000"/>
    <n v="0"/>
    <n v="0"/>
    <n v="0"/>
    <s v="Industrials"/>
    <s v="Industrial Conglomerates"/>
    <x v="1"/>
  </r>
  <r>
    <n v="961"/>
    <x v="234"/>
    <s v="Year 3"/>
    <d v="2014-12-31T00:00:00"/>
    <n v="10986000000"/>
    <n v="9974000000"/>
    <n v="0"/>
    <n v="0"/>
    <n v="0"/>
    <s v="Industrials"/>
    <s v="Industrial Conglomerates"/>
    <x v="2"/>
  </r>
  <r>
    <n v="962"/>
    <x v="234"/>
    <s v="Year 4"/>
    <d v="2015-12-31T00:00:00"/>
    <n v="10466000000"/>
    <n v="9576000000"/>
    <n v="0"/>
    <n v="0"/>
    <n v="0"/>
    <s v="Industrials"/>
    <s v="Industrial Conglomerates"/>
    <x v="3"/>
  </r>
  <r>
    <n v="963"/>
    <x v="235"/>
    <s v="Year 1"/>
    <d v="2013-06-30T00:00:00"/>
    <n v="1282236000"/>
    <n v="322516000"/>
    <n v="151382000"/>
    <n v="235184000"/>
    <n v="0"/>
    <s v="Information Technology"/>
    <s v="Semiconductors"/>
    <x v="1"/>
  </r>
  <r>
    <n v="964"/>
    <x v="235"/>
    <s v="Year 2"/>
    <d v="2014-06-29T00:00:00"/>
    <n v="1388386000"/>
    <n v="338580000"/>
    <n v="159642000"/>
    <n v="250434000"/>
    <n v="0"/>
    <s v="Information Technology"/>
    <s v="Semiconductors"/>
    <x v="2"/>
  </r>
  <r>
    <n v="965"/>
    <x v="235"/>
    <s v="Year 3"/>
    <d v="2015-06-28T00:00:00"/>
    <n v="1475139000"/>
    <n v="355727000"/>
    <n v="169952000"/>
    <n v="266761000"/>
    <n v="0"/>
    <s v="Information Technology"/>
    <s v="Semiconductors"/>
    <x v="3"/>
  </r>
  <r>
    <n v="966"/>
    <x v="235"/>
    <s v="Year 4"/>
    <d v="2016-07-03T00:00:00"/>
    <n v="1423936000"/>
    <n v="343801000"/>
    <n v="170120000"/>
    <n v="276462000"/>
    <n v="0"/>
    <s v="Information Technology"/>
    <s v="Semiconductors"/>
    <x v="4"/>
  </r>
  <r>
    <n v="967"/>
    <x v="236"/>
    <s v="Year 1"/>
    <d v="2012-12-31T00:00:00"/>
    <n v="22603400000"/>
    <n v="4796500000"/>
    <n v="6839500000"/>
    <n v="5278100000"/>
    <n v="0"/>
    <s v="Health Care"/>
    <s v="Pharmaceuticals"/>
    <x v="0"/>
  </r>
  <r>
    <n v="968"/>
    <x v="236"/>
    <s v="Year 2"/>
    <d v="2013-12-31T00:00:00"/>
    <n v="23113100000"/>
    <n v="4908100000"/>
    <n v="6606700000"/>
    <n v="5531300000"/>
    <n v="0"/>
    <s v="Health Care"/>
    <s v="Pharmaceuticals"/>
    <x v="1"/>
  </r>
  <r>
    <n v="969"/>
    <x v="236"/>
    <s v="Year 3"/>
    <d v="2014-12-31T00:00:00"/>
    <n v="19615600000"/>
    <n v="4932500000"/>
    <n v="6280300000"/>
    <n v="4733600000"/>
    <n v="0"/>
    <s v="Health Care"/>
    <s v="Pharmaceuticals"/>
    <x v="2"/>
  </r>
  <r>
    <n v="970"/>
    <x v="236"/>
    <s v="Year 4"/>
    <d v="2015-12-31T00:00:00"/>
    <n v="19958700000"/>
    <n v="5037200000"/>
    <n v="6432400000"/>
    <n v="4796400000"/>
    <n v="0"/>
    <s v="Health Care"/>
    <s v="Pharmaceuticals"/>
    <x v="3"/>
  </r>
  <r>
    <n v="971"/>
    <x v="237"/>
    <s v="Year 1"/>
    <d v="2013-12-31T00:00:00"/>
    <n v="45358000000"/>
    <n v="41171000000"/>
    <n v="318000000"/>
    <n v="0"/>
    <n v="0"/>
    <s v="Industrials"/>
    <s v="Aerospace &amp; Defense"/>
    <x v="1"/>
  </r>
  <r>
    <n v="972"/>
    <x v="237"/>
    <s v="Year 2"/>
    <d v="2014-12-31T00:00:00"/>
    <n v="39946000000"/>
    <n v="35263000000"/>
    <n v="329000000"/>
    <n v="0"/>
    <n v="0"/>
    <s v="Industrials"/>
    <s v="Aerospace &amp; Defense"/>
    <x v="2"/>
  </r>
  <r>
    <n v="973"/>
    <x v="237"/>
    <s v="Year 3"/>
    <d v="2015-12-31T00:00:00"/>
    <n v="40536000000"/>
    <n v="36044000000"/>
    <n v="220000000"/>
    <n v="0"/>
    <n v="0"/>
    <s v="Industrials"/>
    <s v="Aerospace &amp; Defense"/>
    <x v="3"/>
  </r>
  <r>
    <n v="974"/>
    <x v="237"/>
    <s v="Year 4"/>
    <d v="2016-12-31T00:00:00"/>
    <n v="47248000000"/>
    <n v="42186000000"/>
    <n v="487000000"/>
    <n v="0"/>
    <n v="0"/>
    <s v="Industrials"/>
    <s v="Aerospace &amp; Defense"/>
    <x v="4"/>
  </r>
  <r>
    <n v="975"/>
    <x v="238"/>
    <s v="Year 1"/>
    <d v="2012-12-31T00:00:00"/>
    <n v="3094500000"/>
    <n v="2144200000"/>
    <n v="98200000"/>
    <n v="0"/>
    <n v="332400000"/>
    <s v="Utilities"/>
    <s v="Electric Utilities"/>
    <x v="0"/>
  </r>
  <r>
    <n v="976"/>
    <x v="238"/>
    <s v="Year 2"/>
    <d v="2013-12-31T00:00:00"/>
    <n v="3276800000"/>
    <n v="2272400000"/>
    <n v="99600000"/>
    <n v="0"/>
    <n v="370900000"/>
    <s v="Utilities"/>
    <s v="Electric Utilities"/>
    <x v="1"/>
  </r>
  <r>
    <n v="977"/>
    <x v="238"/>
    <s v="Year 3"/>
    <d v="2014-12-31T00:00:00"/>
    <n v="3350300000"/>
    <n v="2317500000"/>
    <n v="101100000"/>
    <n v="0"/>
    <n v="388100000"/>
    <s v="Utilities"/>
    <s v="Electric Utilities"/>
    <x v="2"/>
  </r>
  <r>
    <n v="978"/>
    <x v="238"/>
    <s v="Year 4"/>
    <d v="2015-12-31T00:00:00"/>
    <n v="3253600000"/>
    <n v="2171600000"/>
    <n v="103700000"/>
    <n v="0"/>
    <n v="401300000"/>
    <s v="Utilities"/>
    <s v="Electric Utilities"/>
    <x v="3"/>
  </r>
  <r>
    <n v="979"/>
    <x v="239"/>
    <s v="Year 1"/>
    <d v="2013-02-01T00:00:00"/>
    <n v="50521000000"/>
    <n v="33194000000"/>
    <n v="12244000000"/>
    <n v="0"/>
    <n v="1523000000"/>
    <s v="Consumer Discretionary"/>
    <s v="Home Improvement Retail"/>
    <x v="1"/>
  </r>
  <r>
    <n v="980"/>
    <x v="239"/>
    <s v="Year 2"/>
    <d v="2014-01-31T00:00:00"/>
    <n v="53417000000"/>
    <n v="34941000000"/>
    <n v="12865000000"/>
    <n v="0"/>
    <n v="1462000000"/>
    <s v="Consumer Discretionary"/>
    <s v="Home Improvement Retail"/>
    <x v="2"/>
  </r>
  <r>
    <n v="981"/>
    <x v="239"/>
    <s v="Year 3"/>
    <d v="2015-01-30T00:00:00"/>
    <n v="56223000000"/>
    <n v="36665000000"/>
    <n v="13281000000"/>
    <n v="0"/>
    <n v="1485000000"/>
    <s v="Consumer Discretionary"/>
    <s v="Home Improvement Retail"/>
    <x v="3"/>
  </r>
  <r>
    <n v="982"/>
    <x v="239"/>
    <s v="Year 4"/>
    <d v="2016-01-29T00:00:00"/>
    <n v="59074000000"/>
    <n v="38504000000"/>
    <n v="14115000000"/>
    <n v="0"/>
    <n v="1484000000"/>
    <s v="Consumer Discretionary"/>
    <s v="Home Improvement Retail"/>
    <x v="4"/>
  </r>
  <r>
    <n v="983"/>
    <x v="240"/>
    <s v="Year 1"/>
    <d v="2013-06-30T00:00:00"/>
    <n v="3598916000"/>
    <n v="2195857000"/>
    <n v="601300000"/>
    <n v="683688000"/>
    <n v="0"/>
    <s v="Information Technology"/>
    <s v="Semiconductor Equipment"/>
    <x v="1"/>
  </r>
  <r>
    <n v="984"/>
    <x v="240"/>
    <s v="Year 2"/>
    <d v="2014-06-29T00:00:00"/>
    <n v="4607309000"/>
    <n v="2599828000"/>
    <n v="613341000"/>
    <n v="716471000"/>
    <n v="0"/>
    <s v="Information Technology"/>
    <s v="Semiconductor Equipment"/>
    <x v="2"/>
  </r>
  <r>
    <n v="985"/>
    <x v="240"/>
    <s v="Year 3"/>
    <d v="2015-06-28T00:00:00"/>
    <n v="5259312000"/>
    <n v="2974976000"/>
    <n v="591611000"/>
    <n v="825242000"/>
    <n v="0"/>
    <s v="Information Technology"/>
    <s v="Semiconductor Equipment"/>
    <x v="3"/>
  </r>
  <r>
    <n v="986"/>
    <x v="240"/>
    <s v="Year 4"/>
    <d v="2016-06-26T00:00:00"/>
    <n v="5885893000"/>
    <n v="3266971000"/>
    <n v="630954000"/>
    <n v="913712000"/>
    <n v="0"/>
    <s v="Information Technology"/>
    <s v="Semiconductor Equipment"/>
    <x v="4"/>
  </r>
  <r>
    <n v="987"/>
    <x v="241"/>
    <s v="Year 1"/>
    <d v="2012-12-31T00:00:00"/>
    <n v="7810610000"/>
    <n v="7479746000"/>
    <n v="360586000"/>
    <n v="0"/>
    <n v="116388000"/>
    <s v="Financials"/>
    <s v="Multi-Sector Holdings"/>
    <x v="0"/>
  </r>
  <r>
    <n v="988"/>
    <x v="241"/>
    <s v="Year 2"/>
    <d v="2013-12-31T00:00:00"/>
    <n v="9531778000"/>
    <n v="7567707000"/>
    <n v="2177616000"/>
    <n v="0"/>
    <n v="167425000"/>
    <s v="Financials"/>
    <s v="Multi-Sector Holdings"/>
    <x v="1"/>
  </r>
  <r>
    <n v="989"/>
    <x v="241"/>
    <s v="Year 3"/>
    <d v="2014-12-31T00:00:00"/>
    <n v="10681897000"/>
    <n v="8024286000"/>
    <n v="2856642000"/>
    <n v="0"/>
    <n v="185993000"/>
    <s v="Financials"/>
    <s v="Multi-Sector Holdings"/>
    <x v="2"/>
  </r>
  <r>
    <n v="990"/>
    <x v="241"/>
    <s v="Year 4"/>
    <d v="2015-12-31T00:00:00"/>
    <n v="10116502000"/>
    <n v="7677233000"/>
    <n v="2620072000"/>
    <n v="0"/>
    <n v="224133000"/>
    <s v="Financials"/>
    <s v="Multi-Sector Holdings"/>
    <x v="3"/>
  </r>
  <r>
    <n v="991"/>
    <x v="242"/>
    <s v="Year 1"/>
    <d v="2013-12-31T00:00:00"/>
    <n v="17699000000"/>
    <n v="8307000000"/>
    <n v="7161000000"/>
    <n v="0"/>
    <n v="867000000"/>
    <s v="Industrials"/>
    <s v="Airlines"/>
    <x v="1"/>
  </r>
  <r>
    <n v="992"/>
    <x v="242"/>
    <s v="Year 2"/>
    <d v="2014-12-31T00:00:00"/>
    <n v="18605000000"/>
    <n v="7677000000"/>
    <n v="7639000000"/>
    <n v="0"/>
    <n v="938000000"/>
    <s v="Industrials"/>
    <s v="Airlines"/>
    <x v="2"/>
  </r>
  <r>
    <n v="993"/>
    <x v="242"/>
    <s v="Year 3"/>
    <d v="2015-12-31T00:00:00"/>
    <n v="19820000000"/>
    <n v="6025000000"/>
    <n v="8625000000"/>
    <n v="0"/>
    <n v="1015000000"/>
    <s v="Industrials"/>
    <s v="Airlines"/>
    <x v="3"/>
  </r>
  <r>
    <n v="994"/>
    <x v="242"/>
    <s v="Year 4"/>
    <d v="2016-12-31T00:00:00"/>
    <n v="20425000000"/>
    <n v="6132000000"/>
    <n v="9312000000"/>
    <n v="0"/>
    <n v="1221000000"/>
    <s v="Industrials"/>
    <s v="Airlines"/>
    <x v="4"/>
  </r>
  <r>
    <n v="995"/>
    <x v="243"/>
    <s v="Year 1"/>
    <d v="2012-12-31T00:00:00"/>
    <n v="6376000000"/>
    <n v="3851000000"/>
    <n v="1201000000"/>
    <n v="0"/>
    <n v="749000000"/>
    <s v="Telecommunications Services"/>
    <s v="Alternative Carriers"/>
    <x v="0"/>
  </r>
  <r>
    <n v="996"/>
    <x v="243"/>
    <s v="Year 2"/>
    <d v="2013-12-31T00:00:00"/>
    <n v="6313000000"/>
    <n v="3685000000"/>
    <n v="1162000000"/>
    <n v="0"/>
    <n v="800000000"/>
    <s v="Telecommunications Services"/>
    <s v="Alternative Carriers"/>
    <x v="1"/>
  </r>
  <r>
    <n v="997"/>
    <x v="243"/>
    <s v="Year 3"/>
    <d v="2014-12-31T00:00:00"/>
    <n v="6777000000"/>
    <n v="3775000000"/>
    <n v="1181000000"/>
    <n v="0"/>
    <n v="808000000"/>
    <s v="Telecommunications Services"/>
    <s v="Alternative Carriers"/>
    <x v="2"/>
  </r>
  <r>
    <n v="998"/>
    <x v="243"/>
    <s v="Year 4"/>
    <d v="2015-12-31T00:00:00"/>
    <n v="8229000000"/>
    <n v="4265000000"/>
    <n v="1467000000"/>
    <n v="0"/>
    <n v="1166000000"/>
    <s v="Telecommunications Services"/>
    <s v="Alternative Carriers"/>
    <x v="3"/>
  </r>
  <r>
    <n v="999"/>
    <x v="244"/>
    <s v="Year 1"/>
    <d v="2012-12-31T00:00:00"/>
    <n v="45352000000"/>
    <n v="39595000000"/>
    <n v="909000000"/>
    <n v="172000000"/>
    <n v="0"/>
    <s v="Materials"/>
    <s v="Diversified Chemicals"/>
    <x v="0"/>
  </r>
  <r>
    <n v="1000"/>
    <x v="244"/>
    <s v="Year 2"/>
    <d v="2013-12-31T00:00:00"/>
    <n v="44062000000"/>
    <n v="37940000000"/>
    <n v="870000000"/>
    <n v="150000000"/>
    <n v="0"/>
    <s v="Materials"/>
    <s v="Diversified Chemicals"/>
    <x v="1"/>
  </r>
  <r>
    <n v="1001"/>
    <x v="244"/>
    <s v="Year 3"/>
    <d v="2014-12-31T00:00:00"/>
    <n v="45608000000"/>
    <n v="38939000000"/>
    <n v="806000000"/>
    <n v="127000000"/>
    <n v="0"/>
    <s v="Materials"/>
    <s v="Diversified Chemicals"/>
    <x v="2"/>
  </r>
  <r>
    <n v="1002"/>
    <x v="244"/>
    <s v="Year 4"/>
    <d v="2015-12-31T00:00:00"/>
    <n v="32735000000"/>
    <n v="25683000000"/>
    <n v="828000000"/>
    <n v="102000000"/>
    <n v="0"/>
    <s v="Materials"/>
    <s v="Diversified Chemicals"/>
    <x v="3"/>
  </r>
  <r>
    <n v="1003"/>
    <x v="245"/>
    <s v="Year 1"/>
    <d v="2013-02-02T00:00:00"/>
    <n v="27686000000"/>
    <n v="16538000000"/>
    <n v="8482000000"/>
    <n v="0"/>
    <n v="0"/>
    <s v="Consumer Discretionary"/>
    <s v="Department Stores"/>
    <x v="1"/>
  </r>
  <r>
    <n v="1004"/>
    <x v="245"/>
    <s v="Year 2"/>
    <d v="2014-02-01T00:00:00"/>
    <n v="27931000000"/>
    <n v="16725000000"/>
    <n v="8440000000"/>
    <n v="0"/>
    <n v="0"/>
    <s v="Consumer Discretionary"/>
    <s v="Department Stores"/>
    <x v="2"/>
  </r>
  <r>
    <n v="1005"/>
    <x v="245"/>
    <s v="Year 3"/>
    <d v="2015-01-31T00:00:00"/>
    <n v="28105000000"/>
    <n v="16863000000"/>
    <n v="8355000000"/>
    <n v="0"/>
    <n v="0"/>
    <s v="Consumer Discretionary"/>
    <s v="Department Stores"/>
    <x v="3"/>
  </r>
  <r>
    <n v="1006"/>
    <x v="245"/>
    <s v="Year 4"/>
    <d v="2016-01-30T00:00:00"/>
    <n v="27079000000"/>
    <n v="16496000000"/>
    <n v="8256000000"/>
    <n v="0"/>
    <n v="0"/>
    <s v="Consumer Discretionary"/>
    <s v="Department Stores"/>
    <x v="4"/>
  </r>
  <r>
    <n v="1007"/>
    <x v="246"/>
    <s v="Year 1"/>
    <d v="2013-12-31T00:00:00"/>
    <n v="8312000000"/>
    <n v="0"/>
    <n v="3456000000"/>
    <n v="0"/>
    <n v="258000000"/>
    <s v="Information Technology"/>
    <s v="Internet Software &amp; Services"/>
    <x v="1"/>
  </r>
  <r>
    <n v="1008"/>
    <x v="246"/>
    <s v="Year 2"/>
    <d v="2014-12-31T00:00:00"/>
    <n v="9441000000"/>
    <n v="0"/>
    <n v="4014000000"/>
    <n v="0"/>
    <n v="321000000"/>
    <s v="Information Technology"/>
    <s v="Internet Software &amp; Services"/>
    <x v="2"/>
  </r>
  <r>
    <n v="1009"/>
    <x v="246"/>
    <s v="Year 3"/>
    <d v="2015-12-31T00:00:00"/>
    <n v="9667000000"/>
    <n v="0"/>
    <n v="4162000000"/>
    <n v="0"/>
    <n v="366000000"/>
    <s v="Information Technology"/>
    <s v="Internet Software &amp; Services"/>
    <x v="3"/>
  </r>
  <r>
    <n v="1010"/>
    <x v="246"/>
    <s v="Year 4"/>
    <d v="2016-12-31T00:00:00"/>
    <n v="10776000000"/>
    <n v="0"/>
    <n v="4525000000"/>
    <n v="0"/>
    <n v="373000000"/>
    <s v="Information Technology"/>
    <s v="Internet Software &amp; Services"/>
    <x v="4"/>
  </r>
  <r>
    <n v="1011"/>
    <x v="247"/>
    <s v="Year 1"/>
    <d v="2012-12-31T00:00:00"/>
    <n v="475888000"/>
    <n v="117275000"/>
    <n v="47115000"/>
    <n v="0"/>
    <n v="121211000"/>
    <s v="Real Estate"/>
    <s v="Residential REITs"/>
    <x v="0"/>
  </r>
  <r>
    <n v="1012"/>
    <x v="247"/>
    <s v="Year 2"/>
    <d v="2013-12-31T00:00:00"/>
    <n v="635490000"/>
    <n v="172050000"/>
    <n v="43720000"/>
    <n v="0"/>
    <n v="186979000"/>
    <s v="Real Estate"/>
    <s v="Residential REITs"/>
    <x v="1"/>
  </r>
  <r>
    <n v="1013"/>
    <x v="247"/>
    <s v="Year 3"/>
    <d v="2014-12-31T00:00:00"/>
    <n v="992332000"/>
    <n v="275379000"/>
    <n v="57664000"/>
    <n v="0"/>
    <n v="301812000"/>
    <s v="Real Estate"/>
    <s v="Residential REITs"/>
    <x v="2"/>
  </r>
  <r>
    <n v="1014"/>
    <x v="247"/>
    <s v="Year 4"/>
    <d v="2015-12-31T00:00:00"/>
    <n v="1042779000"/>
    <n v="280901000"/>
    <n v="53992000"/>
    <n v="0"/>
    <n v="294520000"/>
    <s v="Real Estate"/>
    <s v="Residential REITs"/>
    <x v="3"/>
  </r>
  <r>
    <n v="1015"/>
    <x v="248"/>
    <s v="Year 1"/>
    <d v="2012-12-31T00:00:00"/>
    <n v="797517000"/>
    <n v="337533000"/>
    <n v="20412000"/>
    <n v="0"/>
    <n v="277621000"/>
    <s v="Real Estate"/>
    <s v="Retail REITs"/>
    <x v="0"/>
  </r>
  <r>
    <n v="1016"/>
    <x v="248"/>
    <s v="Year 2"/>
    <d v="2013-12-31T00:00:00"/>
    <n v="1029475000"/>
    <n v="423256000"/>
    <n v="27772000"/>
    <n v="0"/>
    <n v="357165000"/>
    <s v="Real Estate"/>
    <s v="Retail REITs"/>
    <x v="1"/>
  </r>
  <r>
    <n v="1017"/>
    <x v="248"/>
    <s v="Year 3"/>
    <d v="2014-12-31T00:00:00"/>
    <n v="1105247000"/>
    <n v="441929000"/>
    <n v="29412000"/>
    <n v="0"/>
    <n v="378716000"/>
    <s v="Real Estate"/>
    <s v="Retail REITs"/>
    <x v="2"/>
  </r>
  <r>
    <n v="1018"/>
    <x v="248"/>
    <s v="Year 4"/>
    <d v="2015-12-31T00:00:00"/>
    <n v="1288149000"/>
    <n v="497359000"/>
    <n v="29870000"/>
    <n v="0"/>
    <n v="464472000"/>
    <s v="Real Estate"/>
    <s v="Retail REITs"/>
    <x v="3"/>
  </r>
  <r>
    <n v="1019"/>
    <x v="249"/>
    <s v="Year 1"/>
    <d v="2012-12-31T00:00:00"/>
    <n v="11814000000"/>
    <n v="10190000000"/>
    <n v="582000000"/>
    <n v="0"/>
    <n v="102000000"/>
    <s v="Consumer Discretionary"/>
    <s v="Hotels, Resorts &amp; Cruise Lines"/>
    <x v="0"/>
  </r>
  <r>
    <n v="1020"/>
    <x v="249"/>
    <s v="Year 2"/>
    <d v="2013-12-31T00:00:00"/>
    <n v="12784000000"/>
    <n v="11020000000"/>
    <n v="649000000"/>
    <n v="0"/>
    <n v="127000000"/>
    <s v="Consumer Discretionary"/>
    <s v="Hotels, Resorts &amp; Cruise Lines"/>
    <x v="1"/>
  </r>
  <r>
    <n v="1021"/>
    <x v="249"/>
    <s v="Year 3"/>
    <d v="2014-12-31T00:00:00"/>
    <n v="13796000000"/>
    <n v="11830000000"/>
    <n v="659000000"/>
    <n v="0"/>
    <n v="148000000"/>
    <s v="Consumer Discretionary"/>
    <s v="Hotels, Resorts &amp; Cruise Lines"/>
    <x v="2"/>
  </r>
  <r>
    <n v="1022"/>
    <x v="249"/>
    <s v="Year 4"/>
    <d v="2015-12-31T00:00:00"/>
    <n v="14486000000"/>
    <n v="12363000000"/>
    <n v="634000000"/>
    <n v="0"/>
    <n v="139000000"/>
    <s v="Consumer Discretionary"/>
    <s v="Hotels, Resorts &amp; Cruise Lines"/>
    <x v="3"/>
  </r>
  <r>
    <n v="1023"/>
    <x v="250"/>
    <s v="Year 1"/>
    <d v="2013-12-31T00:00:00"/>
    <n v="6761000000"/>
    <n v="4802000000"/>
    <n v="1347000000"/>
    <n v="0"/>
    <n v="0"/>
    <s v="Industrials"/>
    <s v="Building Products"/>
    <x v="1"/>
  </r>
  <r>
    <n v="1024"/>
    <x v="250"/>
    <s v="Year 2"/>
    <d v="2014-12-31T00:00:00"/>
    <n v="7006000000"/>
    <n v="4946000000"/>
    <n v="1338000000"/>
    <n v="0"/>
    <n v="0"/>
    <s v="Industrials"/>
    <s v="Building Products"/>
    <x v="2"/>
  </r>
  <r>
    <n v="1025"/>
    <x v="250"/>
    <s v="Year 3"/>
    <d v="2015-12-31T00:00:00"/>
    <n v="7142000000"/>
    <n v="4889000000"/>
    <n v="1339000000"/>
    <n v="0"/>
    <n v="0"/>
    <s v="Industrials"/>
    <s v="Building Products"/>
    <x v="3"/>
  </r>
  <r>
    <n v="1026"/>
    <x v="250"/>
    <s v="Year 4"/>
    <d v="2016-12-31T00:00:00"/>
    <n v="7357000000"/>
    <n v="4901000000"/>
    <n v="1403000000"/>
    <n v="0"/>
    <n v="0"/>
    <s v="Industrials"/>
    <s v="Building Products"/>
    <x v="4"/>
  </r>
  <r>
    <n v="1027"/>
    <x v="251"/>
    <s v="Year 1"/>
    <d v="2012-12-31T00:00:00"/>
    <n v="6420881000"/>
    <n v="3011684000"/>
    <n v="2388182000"/>
    <n v="0"/>
    <n v="0"/>
    <s v="Consumer Discretionary"/>
    <s v="Leisure Products"/>
    <x v="0"/>
  </r>
  <r>
    <n v="1028"/>
    <x v="251"/>
    <s v="Year 2"/>
    <d v="2013-12-31T00:00:00"/>
    <n v="6484892000"/>
    <n v="3006009000"/>
    <n v="2310780000"/>
    <n v="0"/>
    <n v="0"/>
    <s v="Consumer Discretionary"/>
    <s v="Leisure Products"/>
    <x v="1"/>
  </r>
  <r>
    <n v="1029"/>
    <x v="251"/>
    <s v="Year 3"/>
    <d v="2014-12-31T00:00:00"/>
    <n v="6023819000"/>
    <n v="3022797000"/>
    <n v="2347308000"/>
    <n v="0"/>
    <n v="0"/>
    <s v="Consumer Discretionary"/>
    <s v="Leisure Products"/>
    <x v="2"/>
  </r>
  <r>
    <n v="1030"/>
    <x v="251"/>
    <s v="Year 4"/>
    <d v="2015-12-31T00:00:00"/>
    <n v="5702613000"/>
    <n v="2896255000"/>
    <n v="2265436000"/>
    <n v="0"/>
    <n v="0"/>
    <s v="Consumer Discretionary"/>
    <s v="Leisure Products"/>
    <x v="3"/>
  </r>
  <r>
    <n v="1031"/>
    <x v="252"/>
    <s v="Year 1"/>
    <d v="2012-12-31T00:00:00"/>
    <n v="27567000000"/>
    <n v="16750700000"/>
    <n v="2211700000"/>
    <n v="0"/>
    <n v="0"/>
    <s v="Consumer Discretionary"/>
    <s v="Restaurants"/>
    <x v="0"/>
  </r>
  <r>
    <n v="1032"/>
    <x v="252"/>
    <s v="Year 2"/>
    <d v="2013-12-31T00:00:00"/>
    <n v="28105700000"/>
    <n v="17203000000"/>
    <n v="2138400000"/>
    <n v="0"/>
    <n v="0"/>
    <s v="Consumer Discretionary"/>
    <s v="Restaurants"/>
    <x v="1"/>
  </r>
  <r>
    <n v="1033"/>
    <x v="252"/>
    <s v="Year 3"/>
    <d v="2014-12-31T00:00:00"/>
    <n v="27441300000"/>
    <n v="16985600000"/>
    <n v="2506500000"/>
    <n v="0"/>
    <n v="0"/>
    <s v="Consumer Discretionary"/>
    <s v="Restaurants"/>
    <x v="2"/>
  </r>
  <r>
    <n v="1034"/>
    <x v="252"/>
    <s v="Year 4"/>
    <d v="2015-12-31T00:00:00"/>
    <n v="25413000000"/>
    <n v="15623800000"/>
    <n v="2643700000"/>
    <n v="0"/>
    <n v="0"/>
    <s v="Consumer Discretionary"/>
    <s v="Restaurants"/>
    <x v="3"/>
  </r>
  <r>
    <n v="1035"/>
    <x v="253"/>
    <s v="Year 1"/>
    <d v="2013-03-31T00:00:00"/>
    <n v="1581623000"/>
    <n v="743164000"/>
    <n v="261471000"/>
    <n v="254723000"/>
    <n v="111537000"/>
    <s v="Information Technology"/>
    <s v="Semiconductors"/>
    <x v="1"/>
  </r>
  <r>
    <n v="1036"/>
    <x v="253"/>
    <s v="Year 2"/>
    <d v="2014-03-31T00:00:00"/>
    <n v="1931217000"/>
    <n v="802474000"/>
    <n v="267278000"/>
    <n v="305043000"/>
    <n v="94534000"/>
    <s v="Information Technology"/>
    <s v="Semiconductors"/>
    <x v="2"/>
  </r>
  <r>
    <n v="1037"/>
    <x v="253"/>
    <s v="Year 3"/>
    <d v="2015-03-31T00:00:00"/>
    <n v="2147036000"/>
    <n v="917472000"/>
    <n v="274815000"/>
    <n v="349543000"/>
    <n v="176746000"/>
    <s v="Information Technology"/>
    <s v="Semiconductors"/>
    <x v="3"/>
  </r>
  <r>
    <n v="1038"/>
    <x v="253"/>
    <s v="Year 4"/>
    <d v="2016-03-31T00:00:00"/>
    <n v="2173334000"/>
    <n v="967870000"/>
    <n v="301670000"/>
    <n v="372596000"/>
    <n v="174896000"/>
    <s v="Information Technology"/>
    <s v="Semiconductors"/>
    <x v="4"/>
  </r>
  <r>
    <n v="1039"/>
    <x v="254"/>
    <s v="Year 1"/>
    <d v="2013-03-31T00:00:00"/>
    <n v="122196000000"/>
    <n v="115315000000"/>
    <n v="4110000000"/>
    <n v="433000000"/>
    <n v="0"/>
    <s v="Health Care"/>
    <s v="Health Care Distributors"/>
    <x v="1"/>
  </r>
  <r>
    <n v="1040"/>
    <x v="254"/>
    <s v="Year 2"/>
    <d v="2014-03-31T00:00:00"/>
    <n v="137392000000"/>
    <n v="129040000000"/>
    <n v="5388000000"/>
    <n v="457000000"/>
    <n v="0"/>
    <s v="Health Care"/>
    <s v="Health Care Distributors"/>
    <x v="2"/>
  </r>
  <r>
    <n v="1041"/>
    <x v="254"/>
    <s v="Year 3"/>
    <d v="2015-03-31T00:00:00"/>
    <n v="179045000000"/>
    <n v="167634000000"/>
    <n v="7901000000"/>
    <n v="392000000"/>
    <n v="0"/>
    <s v="Health Care"/>
    <s v="Health Care Distributors"/>
    <x v="3"/>
  </r>
  <r>
    <n v="1042"/>
    <x v="254"/>
    <s v="Year 4"/>
    <d v="2016-03-31T00:00:00"/>
    <n v="190884000000"/>
    <n v="179468000000"/>
    <n v="7276000000"/>
    <n v="392000000"/>
    <n v="0"/>
    <s v="Health Care"/>
    <s v="Health Care Distributors"/>
    <x v="4"/>
  </r>
  <r>
    <n v="1043"/>
    <x v="255"/>
    <s v="Year 1"/>
    <d v="2012-12-31T00:00:00"/>
    <n v="2730300000"/>
    <n v="795000000"/>
    <n v="752200000"/>
    <n v="0"/>
    <n v="93500000"/>
    <s v="Financials"/>
    <s v="Diversified Financial Services"/>
    <x v="0"/>
  </r>
  <r>
    <n v="1044"/>
    <x v="255"/>
    <s v="Year 2"/>
    <d v="2013-12-31T00:00:00"/>
    <n v="2972500000"/>
    <n v="822400000"/>
    <n v="822100000"/>
    <n v="0"/>
    <n v="93400000"/>
    <s v="Financials"/>
    <s v="Diversified Financial Services"/>
    <x v="1"/>
  </r>
  <r>
    <n v="1045"/>
    <x v="255"/>
    <s v="Year 3"/>
    <d v="2014-12-31T00:00:00"/>
    <n v="3334300000"/>
    <n v="930300000"/>
    <n v="869300000"/>
    <n v="0"/>
    <n v="95600000"/>
    <s v="Financials"/>
    <s v="Diversified Financial Services"/>
    <x v="2"/>
  </r>
  <r>
    <n v="1046"/>
    <x v="255"/>
    <s v="Year 4"/>
    <d v="2015-12-31T00:00:00"/>
    <n v="3484500000"/>
    <n v="976300000"/>
    <n v="921300000"/>
    <n v="0"/>
    <n v="113500000"/>
    <s v="Financials"/>
    <s v="Diversified Financial Services"/>
    <x v="3"/>
  </r>
  <r>
    <n v="1047"/>
    <x v="256"/>
    <s v="Year 1"/>
    <d v="2012-12-31T00:00:00"/>
    <n v="35015000000"/>
    <n v="21939000000"/>
    <n v="9176000000"/>
    <n v="0"/>
    <n v="217000000"/>
    <s v="Consumer Staples"/>
    <s v="Packaged Foods &amp; Meats"/>
    <x v="0"/>
  </r>
  <r>
    <n v="1048"/>
    <x v="256"/>
    <s v="Year 2"/>
    <d v="2013-12-31T00:00:00"/>
    <n v="35299000000"/>
    <n v="22189000000"/>
    <n v="8679000000"/>
    <n v="0"/>
    <n v="217000000"/>
    <s v="Consumer Staples"/>
    <s v="Packaged Foods &amp; Meats"/>
    <x v="1"/>
  </r>
  <r>
    <n v="1049"/>
    <x v="256"/>
    <s v="Year 3"/>
    <d v="2014-12-31T00:00:00"/>
    <n v="34244000000"/>
    <n v="21647000000"/>
    <n v="8457000000"/>
    <n v="0"/>
    <n v="206000000"/>
    <s v="Consumer Staples"/>
    <s v="Packaged Foods &amp; Meats"/>
    <x v="2"/>
  </r>
  <r>
    <n v="1050"/>
    <x v="256"/>
    <s v="Year 4"/>
    <d v="2015-12-31T00:00:00"/>
    <n v="29636000000"/>
    <n v="18124000000"/>
    <n v="7577000000"/>
    <n v="0"/>
    <n v="181000000"/>
    <s v="Consumer Staples"/>
    <s v="Packaged Foods &amp; Meats"/>
    <x v="3"/>
  </r>
  <r>
    <n v="1051"/>
    <x v="257"/>
    <s v="Year 1"/>
    <d v="2012-12-31T00:00:00"/>
    <n v="68150000000"/>
    <n v="37987000000"/>
    <n v="9098000000"/>
    <n v="0"/>
    <n v="17755000000"/>
    <s v="Financials"/>
    <s v="Life &amp; Health Insurance"/>
    <x v="0"/>
  </r>
  <r>
    <n v="1052"/>
    <x v="257"/>
    <s v="Year 2"/>
    <d v="2013-12-31T00:00:00"/>
    <n v="68199000000"/>
    <n v="38107000000"/>
    <n v="9438000000"/>
    <n v="0"/>
    <n v="16602000000"/>
    <s v="Financials"/>
    <s v="Life &amp; Health Insurance"/>
    <x v="1"/>
  </r>
  <r>
    <n v="1053"/>
    <x v="257"/>
    <s v="Year 3"/>
    <d v="2014-12-31T00:00:00"/>
    <n v="73316000000"/>
    <n v="39102000000"/>
    <n v="8319000000"/>
    <n v="0"/>
    <n v="17091000000"/>
    <s v="Financials"/>
    <s v="Life &amp; Health Insurance"/>
    <x v="2"/>
  </r>
  <r>
    <n v="1054"/>
    <x v="257"/>
    <s v="Year 4"/>
    <d v="2015-12-31T00:00:00"/>
    <n v="69951000000"/>
    <n v="38714000000"/>
    <n v="6998000000"/>
    <n v="0"/>
    <n v="16769000000"/>
    <s v="Financials"/>
    <s v="Life &amp; Health Insurance"/>
    <x v="3"/>
  </r>
  <r>
    <n v="1055"/>
    <x v="258"/>
    <s v="Year 1"/>
    <d v="2012-12-31T00:00:00"/>
    <n v="5787980000"/>
    <n v="4297922000"/>
    <n v="1110550000"/>
    <n v="0"/>
    <n v="0"/>
    <s v="Consumer Discretionary"/>
    <s v="Home Furnishings"/>
    <x v="0"/>
  </r>
  <r>
    <n v="1056"/>
    <x v="258"/>
    <s v="Year 2"/>
    <d v="2013-12-31T00:00:00"/>
    <n v="7348754000"/>
    <n v="5427945000"/>
    <n v="1373878000"/>
    <n v="0"/>
    <n v="0"/>
    <s v="Consumer Discretionary"/>
    <s v="Home Furnishings"/>
    <x v="1"/>
  </r>
  <r>
    <n v="1057"/>
    <x v="258"/>
    <s v="Year 3"/>
    <d v="2014-12-31T00:00:00"/>
    <n v="7803446000"/>
    <n v="5649254000"/>
    <n v="1381396000"/>
    <n v="0"/>
    <n v="0"/>
    <s v="Consumer Discretionary"/>
    <s v="Home Furnishings"/>
    <x v="2"/>
  </r>
  <r>
    <n v="1058"/>
    <x v="258"/>
    <s v="Year 4"/>
    <d v="2015-12-31T00:00:00"/>
    <n v="8071563000"/>
    <n v="5660877000"/>
    <n v="1573120000"/>
    <n v="0"/>
    <n v="0"/>
    <s v="Consumer Discretionary"/>
    <s v="Home Furnishings"/>
    <x v="3"/>
  </r>
  <r>
    <n v="1059"/>
    <x v="259"/>
    <s v="Year 1"/>
    <d v="2012-12-31T00:00:00"/>
    <n v="3901300000"/>
    <n v="1503800000"/>
    <n v="1457300000"/>
    <n v="100100000"/>
    <n v="0"/>
    <s v="Consumer Staples"/>
    <s v="Packaged Foods &amp; Meats"/>
    <x v="0"/>
  </r>
  <r>
    <n v="1060"/>
    <x v="259"/>
    <s v="Year 2"/>
    <d v="2013-12-31T00:00:00"/>
    <n v="4200700000"/>
    <n v="1528500000"/>
    <n v="1548600000"/>
    <n v="100200000"/>
    <n v="0"/>
    <s v="Consumer Staples"/>
    <s v="Packaged Foods &amp; Meats"/>
    <x v="1"/>
  </r>
  <r>
    <n v="1061"/>
    <x v="259"/>
    <s v="Year 3"/>
    <d v="2014-12-31T00:00:00"/>
    <n v="4409300000"/>
    <n v="1700600000"/>
    <n v="1617600000"/>
    <n v="115100000"/>
    <n v="0"/>
    <s v="Consumer Staples"/>
    <s v="Packaged Foods &amp; Meats"/>
    <x v="2"/>
  </r>
  <r>
    <n v="1062"/>
    <x v="259"/>
    <s v="Year 4"/>
    <d v="2015-12-31T00:00:00"/>
    <n v="4071300000"/>
    <n v="1455300000"/>
    <n v="1532400000"/>
    <n v="108400000"/>
    <n v="0"/>
    <s v="Consumer Staples"/>
    <s v="Packaged Foods &amp; Meats"/>
    <x v="3"/>
  </r>
  <r>
    <n v="1063"/>
    <x v="260"/>
    <s v="Year 1"/>
    <d v="2013-11-30T00:00:00"/>
    <n v="4123400000"/>
    <n v="2457600000"/>
    <n v="1090300000"/>
    <n v="0"/>
    <n v="0"/>
    <s v="Consumer Staples"/>
    <s v="Packaged Foods &amp; Meats"/>
    <x v="1"/>
  </r>
  <r>
    <n v="1064"/>
    <x v="260"/>
    <s v="Year 2"/>
    <d v="2014-11-30T00:00:00"/>
    <n v="4243200000"/>
    <n v="2513000000"/>
    <n v="1122000000"/>
    <n v="0"/>
    <n v="0"/>
    <s v="Consumer Staples"/>
    <s v="Packaged Foods &amp; Meats"/>
    <x v="2"/>
  </r>
  <r>
    <n v="1065"/>
    <x v="260"/>
    <s v="Year 3"/>
    <d v="2015-11-30T00:00:00"/>
    <n v="4296300000"/>
    <n v="2559000000"/>
    <n v="1127400000"/>
    <n v="0"/>
    <n v="0"/>
    <s v="Consumer Staples"/>
    <s v="Packaged Foods &amp; Meats"/>
    <x v="3"/>
  </r>
  <r>
    <n v="1066"/>
    <x v="260"/>
    <s v="Year 4"/>
    <d v="2016-11-30T00:00:00"/>
    <n v="4411500000"/>
    <n v="2579800000"/>
    <n v="1175000000"/>
    <n v="0"/>
    <n v="0"/>
    <s v="Consumer Staples"/>
    <s v="Packaged Foods &amp; Meats"/>
    <x v="4"/>
  </r>
  <r>
    <n v="1067"/>
    <x v="261"/>
    <s v="Year 1"/>
    <d v="2012-12-31T00:00:00"/>
    <n v="2031901000"/>
    <n v="1704767000"/>
    <n v="135824000"/>
    <n v="0"/>
    <n v="0"/>
    <s v="Materials"/>
    <s v="Construction Materials"/>
    <x v="0"/>
  </r>
  <r>
    <n v="1068"/>
    <x v="261"/>
    <s v="Year 2"/>
    <d v="2013-12-31T00:00:00"/>
    <n v="2155551000"/>
    <n v="1791594000"/>
    <n v="145298000"/>
    <n v="0"/>
    <n v="0"/>
    <s v="Materials"/>
    <s v="Construction Materials"/>
    <x v="1"/>
  </r>
  <r>
    <n v="1069"/>
    <x v="261"/>
    <s v="Year 3"/>
    <d v="2014-12-31T00:00:00"/>
    <n v="2957951000"/>
    <n v="2435591000"/>
    <n v="164596000"/>
    <n v="0"/>
    <n v="0"/>
    <s v="Materials"/>
    <s v="Construction Materials"/>
    <x v="2"/>
  </r>
  <r>
    <n v="1070"/>
    <x v="261"/>
    <s v="Year 4"/>
    <d v="2015-12-31T00:00:00"/>
    <n v="3539570000"/>
    <n v="2817803000"/>
    <n v="233887000"/>
    <n v="0"/>
    <n v="0"/>
    <s v="Materials"/>
    <s v="Construction Materials"/>
    <x v="3"/>
  </r>
  <r>
    <n v="1071"/>
    <x v="262"/>
    <s v="Year 1"/>
    <d v="2012-12-31T00:00:00"/>
    <n v="11924000000"/>
    <n v="0"/>
    <n v="7134000000"/>
    <n v="0"/>
    <n v="2961000000"/>
    <s v="Financials"/>
    <s v="Insurance Brokers"/>
    <x v="0"/>
  </r>
  <r>
    <n v="1072"/>
    <x v="262"/>
    <s v="Year 2"/>
    <d v="2013-12-31T00:00:00"/>
    <n v="12261000000"/>
    <n v="0"/>
    <n v="7226000000"/>
    <n v="0"/>
    <n v="2958000000"/>
    <s v="Financials"/>
    <s v="Insurance Brokers"/>
    <x v="1"/>
  </r>
  <r>
    <n v="1073"/>
    <x v="262"/>
    <s v="Year 3"/>
    <d v="2014-12-31T00:00:00"/>
    <n v="12951000000"/>
    <n v="0"/>
    <n v="7515000000"/>
    <n v="0"/>
    <n v="3135000000"/>
    <s v="Financials"/>
    <s v="Insurance Brokers"/>
    <x v="2"/>
  </r>
  <r>
    <n v="1074"/>
    <x v="262"/>
    <s v="Year 4"/>
    <d v="2015-12-31T00:00:00"/>
    <n v="12893000000"/>
    <n v="0"/>
    <n v="7334000000"/>
    <n v="0"/>
    <n v="3140000000"/>
    <s v="Financials"/>
    <s v="Insurance Brokers"/>
    <x v="3"/>
  </r>
  <r>
    <n v="1075"/>
    <x v="263"/>
    <s v="Year 1"/>
    <d v="2013-12-31T00:00:00"/>
    <n v="30871000000"/>
    <n v="16106000000"/>
    <n v="6384000000"/>
    <n v="1715000000"/>
    <n v="0"/>
    <s v="Industrials"/>
    <s v="Industrial Conglomerates"/>
    <x v="1"/>
  </r>
  <r>
    <n v="1076"/>
    <x v="263"/>
    <s v="Year 2"/>
    <d v="2014-12-31T00:00:00"/>
    <n v="31821000000"/>
    <n v="16447000000"/>
    <n v="6469000000"/>
    <n v="1770000000"/>
    <n v="0"/>
    <s v="Industrials"/>
    <s v="Industrial Conglomerates"/>
    <x v="2"/>
  </r>
  <r>
    <n v="1077"/>
    <x v="263"/>
    <s v="Year 3"/>
    <d v="2015-12-31T00:00:00"/>
    <n v="30274000000"/>
    <n v="15383000000"/>
    <n v="6182000000"/>
    <n v="1763000000"/>
    <n v="0"/>
    <s v="Industrials"/>
    <s v="Industrial Conglomerates"/>
    <x v="3"/>
  </r>
  <r>
    <n v="1078"/>
    <x v="263"/>
    <s v="Year 4"/>
    <d v="2016-12-31T00:00:00"/>
    <n v="30109000000"/>
    <n v="15040000000"/>
    <n v="6111000000"/>
    <n v="1735000000"/>
    <n v="0"/>
    <s v="Industrials"/>
    <s v="Industrial Conglomerates"/>
    <x v="4"/>
  </r>
  <r>
    <n v="1079"/>
    <x v="264"/>
    <s v="Year 1"/>
    <d v="2012-12-31T00:00:00"/>
    <n v="2060702000"/>
    <n v="995046000"/>
    <n v="0"/>
    <n v="0"/>
    <n v="0"/>
    <s v="Consumer Staples"/>
    <s v="Soft Drinks"/>
    <x v="0"/>
  </r>
  <r>
    <n v="1080"/>
    <x v="264"/>
    <s v="Year 2"/>
    <d v="2013-12-31T00:00:00"/>
    <n v="2246428000"/>
    <n v="1073497000"/>
    <n v="0"/>
    <n v="0"/>
    <n v="0"/>
    <s v="Consumer Staples"/>
    <s v="Soft Drinks"/>
    <x v="1"/>
  </r>
  <r>
    <n v="1081"/>
    <x v="264"/>
    <s v="Year 3"/>
    <d v="2014-12-31T00:00:00"/>
    <n v="2464867000"/>
    <n v="1125057000"/>
    <n v="0"/>
    <n v="0"/>
    <n v="0"/>
    <s v="Consumer Staples"/>
    <s v="Soft Drinks"/>
    <x v="2"/>
  </r>
  <r>
    <n v="1082"/>
    <x v="264"/>
    <s v="Year 4"/>
    <d v="2015-12-31T00:00:00"/>
    <n v="2722564000"/>
    <n v="1090263000"/>
    <n v="0"/>
    <n v="0"/>
    <n v="0"/>
    <s v="Consumer Staples"/>
    <s v="Soft Drinks"/>
    <x v="3"/>
  </r>
  <r>
    <n v="1083"/>
    <x v="265"/>
    <s v="Year 1"/>
    <d v="2012-12-31T00:00:00"/>
    <n v="24618000000"/>
    <n v="15055000000"/>
    <n v="2249000000"/>
    <n v="0"/>
    <n v="0"/>
    <s v="Consumer Staples"/>
    <s v="Tobacco"/>
    <x v="0"/>
  </r>
  <r>
    <n v="1084"/>
    <x v="265"/>
    <s v="Year 2"/>
    <d v="2013-12-31T00:00:00"/>
    <n v="24466000000"/>
    <n v="14009000000"/>
    <n v="2362000000"/>
    <n v="0"/>
    <n v="0"/>
    <s v="Consumer Staples"/>
    <s v="Tobacco"/>
    <x v="1"/>
  </r>
  <r>
    <n v="1085"/>
    <x v="265"/>
    <s v="Year 3"/>
    <d v="2014-12-31T00:00:00"/>
    <n v="24522000000"/>
    <n v="14362000000"/>
    <n v="2541000000"/>
    <n v="0"/>
    <n v="0"/>
    <s v="Consumer Staples"/>
    <s v="Tobacco"/>
    <x v="2"/>
  </r>
  <r>
    <n v="1086"/>
    <x v="265"/>
    <s v="Year 4"/>
    <d v="2015-12-31T00:00:00"/>
    <n v="25434000000"/>
    <n v="14320000000"/>
    <n v="2749000000"/>
    <n v="0"/>
    <n v="0"/>
    <s v="Consumer Staples"/>
    <s v="Tobacco"/>
    <x v="3"/>
  </r>
  <r>
    <n v="1087"/>
    <x v="266"/>
    <s v="Year 1"/>
    <d v="2013-08-31T00:00:00"/>
    <n v="14861000000"/>
    <n v="7208000000"/>
    <n v="2550000000"/>
    <n v="1533000000"/>
    <n v="0"/>
    <s v="Materials"/>
    <s v="Fertilizers &amp; Agricultural Chemicals"/>
    <x v="1"/>
  </r>
  <r>
    <n v="1088"/>
    <x v="266"/>
    <s v="Year 2"/>
    <d v="2014-08-31T00:00:00"/>
    <n v="15855000000"/>
    <n v="7281000000"/>
    <n v="2774000000"/>
    <n v="1725000000"/>
    <n v="0"/>
    <s v="Materials"/>
    <s v="Fertilizers &amp; Agricultural Chemicals"/>
    <x v="2"/>
  </r>
  <r>
    <n v="1089"/>
    <x v="266"/>
    <s v="Year 3"/>
    <d v="2015-08-31T00:00:00"/>
    <n v="15001000000"/>
    <n v="6819000000"/>
    <n v="2686000000"/>
    <n v="1580000000"/>
    <n v="0"/>
    <s v="Materials"/>
    <s v="Fertilizers &amp; Agricultural Chemicals"/>
    <x v="3"/>
  </r>
  <r>
    <n v="1090"/>
    <x v="266"/>
    <s v="Year 4"/>
    <d v="2016-08-31T00:00:00"/>
    <n v="13502000000"/>
    <n v="6485000000"/>
    <n v="2833000000"/>
    <n v="1512000000"/>
    <n v="0"/>
    <s v="Materials"/>
    <s v="Fertilizers &amp; Agricultural Chemicals"/>
    <x v="4"/>
  </r>
  <r>
    <n v="1091"/>
    <x v="267"/>
    <s v="Year 1"/>
    <d v="2013-05-31T00:00:00"/>
    <n v="9974100000"/>
    <n v="7213900000"/>
    <n v="550600000"/>
    <n v="0"/>
    <n v="0"/>
    <s v="Materials"/>
    <s v="Fertilizers &amp; Agricultural Chemicals"/>
    <x v="1"/>
  </r>
  <r>
    <n v="1092"/>
    <x v="267"/>
    <s v="Year 2"/>
    <d v="2014-12-31T00:00:00"/>
    <n v="9055800000"/>
    <n v="7129200000"/>
    <n v="505800000"/>
    <n v="0"/>
    <n v="0"/>
    <s v="Materials"/>
    <s v="Fertilizers &amp; Agricultural Chemicals"/>
    <x v="2"/>
  </r>
  <r>
    <n v="1093"/>
    <x v="267"/>
    <s v="Year 3"/>
    <d v="2015-12-31T00:00:00"/>
    <n v="8895300000"/>
    <n v="7177400000"/>
    <n v="439100000"/>
    <n v="0"/>
    <n v="0"/>
    <s v="Materials"/>
    <s v="Fertilizers &amp; Agricultural Chemicals"/>
    <x v="3"/>
  </r>
  <r>
    <n v="1094"/>
    <x v="267"/>
    <s v="Year 4"/>
    <d v="2016-12-31T00:00:00"/>
    <n v="7162800000"/>
    <n v="6352800000"/>
    <n v="491000000"/>
    <n v="0"/>
    <n v="0"/>
    <s v="Materials"/>
    <s v="Fertilizers &amp; Agricultural Chemicals"/>
    <x v="4"/>
  </r>
  <r>
    <n v="1095"/>
    <x v="268"/>
    <s v="Year 1"/>
    <d v="2012-12-31T00:00:00"/>
    <n v="82243000000"/>
    <n v="68948000000"/>
    <n v="7202000000"/>
    <n v="0"/>
    <n v="995000000"/>
    <s v="Energy"/>
    <s v="Oil &amp; Gas Refining &amp; Marketing &amp; Transportation"/>
    <x v="0"/>
  </r>
  <r>
    <n v="1096"/>
    <x v="268"/>
    <s v="Year 2"/>
    <d v="2013-12-31T00:00:00"/>
    <n v="100160000000"/>
    <n v="87758000000"/>
    <n v="7851000000"/>
    <n v="0"/>
    <n v="1220000000"/>
    <s v="Energy"/>
    <s v="Oil &amp; Gas Refining &amp; Marketing &amp; Transportation"/>
    <x v="1"/>
  </r>
  <r>
    <n v="1097"/>
    <x v="268"/>
    <s v="Year 3"/>
    <d v="2014-12-31T00:00:00"/>
    <n v="97817000000"/>
    <n v="84275000000"/>
    <n v="8450000000"/>
    <n v="0"/>
    <n v="1326000000"/>
    <s v="Energy"/>
    <s v="Oil &amp; Gas Refining &amp; Marketing &amp; Transportation"/>
    <x v="2"/>
  </r>
  <r>
    <n v="1098"/>
    <x v="268"/>
    <s v="Year 4"/>
    <d v="2015-12-31T00:00:00"/>
    <n v="72051000000"/>
    <n v="55891000000"/>
    <n v="10029000000"/>
    <n v="0"/>
    <n v="1646000000"/>
    <s v="Energy"/>
    <s v="Oil &amp; Gas Refining &amp; Marketing &amp; Transportation"/>
    <x v="3"/>
  </r>
  <r>
    <n v="1099"/>
    <x v="269"/>
    <s v="Year 1"/>
    <d v="2012-12-31T00:00:00"/>
    <n v="47267000000"/>
    <n v="16446000000"/>
    <n v="12776000000"/>
    <n v="8168000000"/>
    <n v="0"/>
    <s v="Health Care"/>
    <s v="Pharmaceuticals"/>
    <x v="0"/>
  </r>
  <r>
    <n v="1100"/>
    <x v="269"/>
    <s v="Year 2"/>
    <d v="2013-12-31T00:00:00"/>
    <n v="44033000000"/>
    <n v="16954000000"/>
    <n v="11911000000"/>
    <n v="7503000000"/>
    <n v="0"/>
    <s v="Health Care"/>
    <s v="Pharmaceuticals"/>
    <x v="1"/>
  </r>
  <r>
    <n v="1101"/>
    <x v="269"/>
    <s v="Year 3"/>
    <d v="2014-12-31T00:00:00"/>
    <n v="42237000000"/>
    <n v="16768000000"/>
    <n v="11606000000"/>
    <n v="7180000000"/>
    <n v="0"/>
    <s v="Health Care"/>
    <s v="Pharmaceuticals"/>
    <x v="2"/>
  </r>
  <r>
    <n v="1102"/>
    <x v="269"/>
    <s v="Year 4"/>
    <d v="2015-12-31T00:00:00"/>
    <n v="39498000000"/>
    <n v="14934000000"/>
    <n v="10313000000"/>
    <n v="6704000000"/>
    <n v="0"/>
    <s v="Health Care"/>
    <s v="Pharmaceuticals"/>
    <x v="3"/>
  </r>
  <r>
    <n v="1103"/>
    <x v="270"/>
    <s v="Year 1"/>
    <d v="2012-12-31T00:00:00"/>
    <n v="11966000000"/>
    <n v="2079000000"/>
    <n v="4017000000"/>
    <n v="0"/>
    <n v="2008000000"/>
    <s v="Energy"/>
    <s v="Oil &amp; Gas Exploration &amp; Production"/>
    <x v="0"/>
  </r>
  <r>
    <n v="1104"/>
    <x v="270"/>
    <s v="Year 2"/>
    <d v="2013-12-31T00:00:00"/>
    <n v="11325000000"/>
    <n v="2156000000"/>
    <n v="3469000000"/>
    <n v="0"/>
    <n v="2500000000"/>
    <s v="Energy"/>
    <s v="Oil &amp; Gas Exploration &amp; Production"/>
    <x v="1"/>
  </r>
  <r>
    <n v="1105"/>
    <x v="270"/>
    <s v="Year 3"/>
    <d v="2014-12-31T00:00:00"/>
    <n v="10846000000"/>
    <n v="2246000000"/>
    <n v="3627000000"/>
    <n v="0"/>
    <n v="2861000000"/>
    <s v="Energy"/>
    <s v="Oil &amp; Gas Exploration &amp; Production"/>
    <x v="2"/>
  </r>
  <r>
    <n v="1106"/>
    <x v="270"/>
    <s v="Year 4"/>
    <d v="2015-12-31T00:00:00"/>
    <n v="5522000000"/>
    <n v="1694000000"/>
    <n v="1831000000"/>
    <n v="0"/>
    <n v="2957000000"/>
    <s v="Energy"/>
    <s v="Oil &amp; Gas Exploration &amp; Production"/>
    <x v="3"/>
  </r>
  <r>
    <n v="1107"/>
    <x v="271"/>
    <s v="Year 1"/>
    <d v="2013-06-30T00:00:00"/>
    <n v="77849000000"/>
    <n v="20385000000"/>
    <n v="20289000000"/>
    <n v="10411000000"/>
    <n v="0"/>
    <s v="Information Technology"/>
    <s v="Systems Software"/>
    <x v="1"/>
  </r>
  <r>
    <n v="1108"/>
    <x v="271"/>
    <s v="Year 2"/>
    <d v="2014-06-30T00:00:00"/>
    <n v="86833000000"/>
    <n v="27078000000"/>
    <n v="20488000000"/>
    <n v="11381000000"/>
    <n v="0"/>
    <s v="Information Technology"/>
    <s v="Systems Software"/>
    <x v="2"/>
  </r>
  <r>
    <n v="1109"/>
    <x v="271"/>
    <s v="Year 3"/>
    <d v="2015-06-30T00:00:00"/>
    <n v="93580000000"/>
    <n v="33038000000"/>
    <n v="20324000000"/>
    <n v="12046000000"/>
    <n v="0"/>
    <s v="Information Technology"/>
    <s v="Systems Software"/>
    <x v="3"/>
  </r>
  <r>
    <n v="1110"/>
    <x v="271"/>
    <s v="Year 4"/>
    <d v="2016-06-30T00:00:00"/>
    <n v="85320000000"/>
    <n v="32780000000"/>
    <n v="19260000000"/>
    <n v="11988000000"/>
    <n v="0"/>
    <s v="Information Technology"/>
    <s v="Systems Software"/>
    <x v="4"/>
  </r>
  <r>
    <n v="1111"/>
    <x v="272"/>
    <s v="Year 1"/>
    <d v="2012-12-31T00:00:00"/>
    <n v="4608955000"/>
    <n v="116586000"/>
    <n v="2448629000"/>
    <n v="0"/>
    <n v="264631000"/>
    <s v="Financials"/>
    <s v="Banks"/>
    <x v="0"/>
  </r>
  <r>
    <n v="1112"/>
    <x v="272"/>
    <s v="Year 2"/>
    <d v="2013-12-31T00:00:00"/>
    <n v="4822539000"/>
    <n v="83692000"/>
    <n v="2540954000"/>
    <n v="0"/>
    <n v="231912000"/>
    <s v="Financials"/>
    <s v="Banks"/>
    <x v="1"/>
  </r>
  <r>
    <n v="1113"/>
    <x v="272"/>
    <s v="Year 3"/>
    <d v="2014-12-31T00:00:00"/>
    <n v="4736150000"/>
    <n v="63083000"/>
    <n v="2655650000"/>
    <n v="0"/>
    <n v="157824000"/>
    <s v="Financials"/>
    <s v="Banks"/>
    <x v="2"/>
  </r>
  <r>
    <n v="1114"/>
    <x v="272"/>
    <s v="Year 4"/>
    <d v="2015-12-31T00:00:00"/>
    <n v="4995881000"/>
    <n v="73814000"/>
    <n v="2796508000"/>
    <n v="0"/>
    <n v="196424000"/>
    <s v="Financials"/>
    <s v="Banks"/>
    <x v="3"/>
  </r>
  <r>
    <n v="1115"/>
    <x v="273"/>
    <s v="Year 1"/>
    <d v="2013-12-31T00:00:00"/>
    <n v="2378972000"/>
    <n v="1097041000"/>
    <n v="692693000"/>
    <n v="116346000"/>
    <n v="24539000"/>
    <s v="Health Care"/>
    <s v="Life Sciences Tools &amp; Services"/>
    <x v="1"/>
  </r>
  <r>
    <n v="1116"/>
    <x v="273"/>
    <s v="Year 2"/>
    <d v="2014-12-31T00:00:00"/>
    <n v="2485983000"/>
    <n v="1127233000"/>
    <n v="728582000"/>
    <n v="123297000"/>
    <n v="29185000"/>
    <s v="Health Care"/>
    <s v="Life Sciences Tools &amp; Services"/>
    <x v="2"/>
  </r>
  <r>
    <n v="1117"/>
    <x v="273"/>
    <s v="Year 3"/>
    <d v="2015-12-31T00:00:00"/>
    <n v="2395447000"/>
    <n v="1043454000"/>
    <n v="700810000"/>
    <n v="119076000"/>
    <n v="30951000"/>
    <s v="Health Care"/>
    <s v="Life Sciences Tools &amp; Services"/>
    <x v="3"/>
  </r>
  <r>
    <n v="1118"/>
    <x v="273"/>
    <s v="Year 4"/>
    <d v="2016-12-31T00:00:00"/>
    <n v="2508257000"/>
    <n v="1072670000"/>
    <n v="732622000"/>
    <n v="119968000"/>
    <n v="36052000"/>
    <s v="Health Care"/>
    <s v="Life Sciences Tools &amp; Services"/>
    <x v="4"/>
  </r>
  <r>
    <n v="1119"/>
    <x v="274"/>
    <s v="Year 1"/>
    <d v="2013-08-29T00:00:00"/>
    <n v="9073000000"/>
    <n v="7226000000"/>
    <n v="554000000"/>
    <n v="931000000"/>
    <n v="0"/>
    <s v="Information Technology"/>
    <s v="Semiconductors"/>
    <x v="1"/>
  </r>
  <r>
    <n v="1120"/>
    <x v="274"/>
    <s v="Year 2"/>
    <d v="2014-08-28T00:00:00"/>
    <n v="16358000000"/>
    <n v="10921000000"/>
    <n v="939000000"/>
    <n v="1371000000"/>
    <n v="0"/>
    <s v="Information Technology"/>
    <s v="Semiconductors"/>
    <x v="2"/>
  </r>
  <r>
    <n v="1121"/>
    <x v="274"/>
    <s v="Year 3"/>
    <d v="2015-09-03T00:00:00"/>
    <n v="16192000000"/>
    <n v="10977000000"/>
    <n v="674000000"/>
    <n v="1540000000"/>
    <n v="0"/>
    <s v="Information Technology"/>
    <s v="Semiconductors"/>
    <x v="3"/>
  </r>
  <r>
    <n v="1122"/>
    <x v="274"/>
    <s v="Year 4"/>
    <d v="2016-09-01T00:00:00"/>
    <n v="12399000000"/>
    <n v="9894000000"/>
    <n v="653000000"/>
    <n v="1617000000"/>
    <n v="0"/>
    <s v="Information Technology"/>
    <s v="Semiconductors"/>
    <x v="4"/>
  </r>
  <r>
    <n v="1123"/>
    <x v="275"/>
    <s v="Year 1"/>
    <d v="2012-12-31T00:00:00"/>
    <n v="4608563000"/>
    <n v="1079136000"/>
    <n v="285144000"/>
    <n v="0"/>
    <n v="1291456000"/>
    <s v="Energy"/>
    <s v="Integrated Oil &amp; Gas"/>
    <x v="0"/>
  </r>
  <r>
    <n v="1124"/>
    <x v="275"/>
    <s v="Year 2"/>
    <d v="2013-12-31T00:00:00"/>
    <n v="5312686000"/>
    <n v="1252812000"/>
    <n v="466498000"/>
    <n v="0"/>
    <n v="1602390000"/>
    <s v="Energy"/>
    <s v="Integrated Oil &amp; Gas"/>
    <x v="1"/>
  </r>
  <r>
    <n v="1125"/>
    <x v="275"/>
    <s v="Year 3"/>
    <d v="2014-12-31T00:00:00"/>
    <n v="5288933000"/>
    <n v="1089888000"/>
    <n v="471219000"/>
    <n v="0"/>
    <n v="1957025000"/>
    <s v="Energy"/>
    <s v="Integrated Oil &amp; Gas"/>
    <x v="2"/>
  </r>
  <r>
    <n v="1126"/>
    <x v="275"/>
    <s v="Year 4"/>
    <d v="2015-12-31T00:00:00"/>
    <n v="2787116000"/>
    <n v="832306000"/>
    <n v="372457000"/>
    <n v="0"/>
    <n v="1668489000"/>
    <s v="Energy"/>
    <s v="Integrated Oil &amp; Gas"/>
    <x v="3"/>
  </r>
  <r>
    <n v="1127"/>
    <x v="276"/>
    <s v="Year 1"/>
    <d v="2014-12-31T00:00:00"/>
    <n v="7719600000"/>
    <n v="4191600000"/>
    <n v="1545700000"/>
    <n v="581800000"/>
    <n v="0"/>
    <s v="Health Care"/>
    <s v="Pharmaceuticals"/>
    <x v="2"/>
  </r>
  <r>
    <n v="1128"/>
    <x v="276"/>
    <s v="Year 2"/>
    <d v="2015-12-31T00:00:00"/>
    <n v="9429300000"/>
    <n v="5213200000"/>
    <n v="2180700000"/>
    <n v="671900000"/>
    <n v="0"/>
    <s v="Health Care"/>
    <s v="Pharmaceuticals"/>
    <x v="3"/>
  </r>
  <r>
    <n v="1132"/>
    <x v="277"/>
    <s v="Year 1"/>
    <d v="2013-12-31T00:00:00"/>
    <n v="5015000000"/>
    <n v="844000000"/>
    <n v="446000000"/>
    <n v="0"/>
    <n v="1568000000"/>
    <s v="Energy"/>
    <s v="Oil &amp; Gas Exploration &amp; Production"/>
    <x v="1"/>
  </r>
  <r>
    <n v="1133"/>
    <x v="277"/>
    <s v="Year 2"/>
    <d v="2014-12-31T00:00:00"/>
    <n v="5115000000"/>
    <n v="945000000"/>
    <n v="495000000"/>
    <n v="0"/>
    <n v="1759000000"/>
    <s v="Energy"/>
    <s v="Oil &amp; Gas Exploration &amp; Production"/>
    <x v="2"/>
  </r>
  <r>
    <n v="1134"/>
    <x v="277"/>
    <s v="Year 3"/>
    <d v="2015-12-31T00:00:00"/>
    <n v="3183000000"/>
    <n v="979000000"/>
    <n v="745000000"/>
    <n v="0"/>
    <n v="2131000000"/>
    <s v="Energy"/>
    <s v="Oil &amp; Gas Exploration &amp; Production"/>
    <x v="3"/>
  </r>
  <r>
    <n v="1135"/>
    <x v="277"/>
    <s v="Year 4"/>
    <d v="2016-12-31T00:00:00"/>
    <n v="3491000000"/>
    <n v="1083000000"/>
    <n v="233000000"/>
    <n v="0"/>
    <n v="2454000000"/>
    <s v="Energy"/>
    <s v="Oil &amp; Gas Exploration &amp; Production"/>
    <x v="4"/>
  </r>
  <r>
    <n v="1136"/>
    <x v="278"/>
    <s v="Year 1"/>
    <d v="2012-12-31T00:00:00"/>
    <n v="3023000000"/>
    <n v="1446000000"/>
    <n v="832000000"/>
    <n v="0"/>
    <n v="104000000"/>
    <s v="Financials"/>
    <s v="Diversified Financial Services"/>
    <x v="0"/>
  </r>
  <r>
    <n v="1137"/>
    <x v="278"/>
    <s v="Year 2"/>
    <d v="2013-12-31T00:00:00"/>
    <n v="3100000000"/>
    <n v="1316000000"/>
    <n v="1054000000"/>
    <n v="0"/>
    <n v="122000000"/>
    <s v="Financials"/>
    <s v="Diversified Financial Services"/>
    <x v="1"/>
  </r>
  <r>
    <n v="1138"/>
    <x v="278"/>
    <s v="Year 3"/>
    <d v="2014-12-31T00:00:00"/>
    <n v="3383000000"/>
    <n v="1433000000"/>
    <n v="1095000000"/>
    <n v="0"/>
    <n v="137000000"/>
    <s v="Financials"/>
    <s v="Diversified Financial Services"/>
    <x v="2"/>
  </r>
  <r>
    <n v="1139"/>
    <x v="278"/>
    <s v="Year 4"/>
    <d v="2015-12-31T00:00:00"/>
    <n v="3292000000"/>
    <n v="1313000000"/>
    <n v="1050000000"/>
    <n v="0"/>
    <n v="138000000"/>
    <s v="Financials"/>
    <s v="Diversified Financial Services"/>
    <x v="3"/>
  </r>
  <r>
    <n v="1140"/>
    <x v="279"/>
    <s v="Year 1"/>
    <d v="2012-12-31T00:00:00"/>
    <n v="14256000000"/>
    <n v="8276000000"/>
    <n v="1186000000"/>
    <n v="0"/>
    <n v="1518000000"/>
    <s v="Utilities"/>
    <s v="MultiUtilities"/>
    <x v="0"/>
  </r>
  <r>
    <n v="1141"/>
    <x v="279"/>
    <s v="Year 2"/>
    <d v="2013-12-31T00:00:00"/>
    <n v="15136000000"/>
    <n v="8152000000"/>
    <n v="1280000000"/>
    <n v="0"/>
    <n v="2163000000"/>
    <s v="Utilities"/>
    <s v="MultiUtilities"/>
    <x v="1"/>
  </r>
  <r>
    <n v="1142"/>
    <x v="279"/>
    <s v="Year 3"/>
    <d v="2014-12-31T00:00:00"/>
    <n v="17021000000"/>
    <n v="8751000000"/>
    <n v="1324000000"/>
    <n v="0"/>
    <n v="2551000000"/>
    <s v="Utilities"/>
    <s v="MultiUtilities"/>
    <x v="2"/>
  </r>
  <r>
    <n v="1143"/>
    <x v="279"/>
    <s v="Year 4"/>
    <d v="2015-12-31T00:00:00"/>
    <n v="17486000000"/>
    <n v="8596000000"/>
    <n v="1399000000"/>
    <n v="0"/>
    <n v="2831000000"/>
    <s v="Utilities"/>
    <s v="MultiUtilities"/>
    <x v="3"/>
  </r>
  <r>
    <n v="1144"/>
    <x v="280"/>
    <s v="Year 1"/>
    <d v="2012-12-31T00:00:00"/>
    <n v="9964000000"/>
    <n v="4334000000"/>
    <n v="757000000"/>
    <n v="704000000"/>
    <n v="1032000000"/>
    <s v="Materials"/>
    <s v="Gold"/>
    <x v="0"/>
  </r>
  <r>
    <n v="1145"/>
    <x v="280"/>
    <s v="Year 2"/>
    <d v="2013-12-31T00:00:00"/>
    <n v="8414000000"/>
    <n v="5299000000"/>
    <n v="584000000"/>
    <n v="469000000"/>
    <n v="1362000000"/>
    <s v="Materials"/>
    <s v="Gold"/>
    <x v="1"/>
  </r>
  <r>
    <n v="1146"/>
    <x v="280"/>
    <s v="Year 3"/>
    <d v="2014-12-31T00:00:00"/>
    <n v="7292000000"/>
    <n v="4457000000"/>
    <n v="545000000"/>
    <n v="325000000"/>
    <n v="1229000000"/>
    <s v="Materials"/>
    <s v="Gold"/>
    <x v="2"/>
  </r>
  <r>
    <n v="1147"/>
    <x v="280"/>
    <s v="Year 4"/>
    <d v="2015-12-31T00:00:00"/>
    <n v="7729000000"/>
    <n v="4312000000"/>
    <n v="670000000"/>
    <n v="289000000"/>
    <n v="1239000000"/>
    <s v="Materials"/>
    <s v="Gold"/>
    <x v="3"/>
  </r>
  <r>
    <n v="1148"/>
    <x v="281"/>
    <s v="Year 1"/>
    <d v="2013-12-31T00:00:00"/>
    <n v="4374562000"/>
    <n v="3117203000"/>
    <n v="650243000"/>
    <n v="378769000"/>
    <n v="0"/>
    <s v="Information Technology"/>
    <s v="Internet Software &amp; Services"/>
    <x v="1"/>
  </r>
  <r>
    <n v="1149"/>
    <x v="281"/>
    <s v="Year 2"/>
    <d v="2014-12-31T00:00:00"/>
    <n v="5504656000"/>
    <n v="3752760000"/>
    <n v="876927000"/>
    <n v="472321000"/>
    <n v="0"/>
    <s v="Information Technology"/>
    <s v="Internet Software &amp; Services"/>
    <x v="2"/>
  </r>
  <r>
    <n v="1150"/>
    <x v="281"/>
    <s v="Year 3"/>
    <d v="2015-12-31T00:00:00"/>
    <n v="6779511000"/>
    <n v="4591476000"/>
    <n v="1231421000"/>
    <n v="650788000"/>
    <n v="0"/>
    <s v="Information Technology"/>
    <s v="Internet Software &amp; Services"/>
    <x v="3"/>
  </r>
  <r>
    <n v="1151"/>
    <x v="281"/>
    <s v="Year 4"/>
    <d v="2016-12-31T00:00:00"/>
    <n v="8830669000"/>
    <n v="6029901000"/>
    <n v="1568877000"/>
    <n v="852098000"/>
    <n v="0"/>
    <s v="Information Technology"/>
    <s v="Internet Software &amp; Services"/>
    <x v="4"/>
  </r>
  <r>
    <n v="1152"/>
    <x v="282"/>
    <s v="Year 1"/>
    <d v="2012-12-31T00:00:00"/>
    <n v="1562000000"/>
    <n v="413000000"/>
    <n v="311000000"/>
    <n v="0"/>
    <n v="704000000"/>
    <s v="Energy"/>
    <s v="Oil &amp; Gas Exploration &amp; Production"/>
    <x v="0"/>
  </r>
  <r>
    <n v="1153"/>
    <x v="282"/>
    <s v="Year 2"/>
    <d v="2013-12-31T00:00:00"/>
    <n v="1857000000"/>
    <n v="411000000"/>
    <n v="311000000"/>
    <n v="0"/>
    <n v="685000000"/>
    <s v="Energy"/>
    <s v="Oil &amp; Gas Exploration &amp; Production"/>
    <x v="1"/>
  </r>
  <r>
    <n v="1154"/>
    <x v="282"/>
    <s v="Year 3"/>
    <d v="2014-12-31T00:00:00"/>
    <n v="2288000000"/>
    <n v="485000000"/>
    <n v="358000000"/>
    <n v="0"/>
    <n v="870000000"/>
    <s v="Energy"/>
    <s v="Oil &amp; Gas Exploration &amp; Production"/>
    <x v="2"/>
  </r>
  <r>
    <n v="1155"/>
    <x v="282"/>
    <s v="Year 4"/>
    <d v="2015-12-31T00:00:00"/>
    <n v="1557000000"/>
    <n v="497000000"/>
    <n v="5204000000"/>
    <n v="0"/>
    <n v="917000000"/>
    <s v="Energy"/>
    <s v="Oil &amp; Gas Exploration &amp; Production"/>
    <x v="3"/>
  </r>
  <r>
    <n v="1156"/>
    <x v="283"/>
    <s v="Year 1"/>
    <d v="2013-05-31T00:00:00"/>
    <n v="25313000000"/>
    <n v="14279000000"/>
    <n v="7796000000"/>
    <n v="0"/>
    <n v="0"/>
    <s v="Consumer Discretionary"/>
    <s v="Apparel, Accessories &amp; Luxury Goods"/>
    <x v="1"/>
  </r>
  <r>
    <n v="1157"/>
    <x v="283"/>
    <s v="Year 2"/>
    <d v="2014-05-31T00:00:00"/>
    <n v="27799000000"/>
    <n v="15353000000"/>
    <n v="8766000000"/>
    <n v="0"/>
    <n v="0"/>
    <s v="Consumer Discretionary"/>
    <s v="Apparel, Accessories &amp; Luxury Goods"/>
    <x v="2"/>
  </r>
  <r>
    <n v="1158"/>
    <x v="283"/>
    <s v="Year 3"/>
    <d v="2015-05-31T00:00:00"/>
    <n v="30601000000"/>
    <n v="16534000000"/>
    <n v="9892000000"/>
    <n v="0"/>
    <n v="0"/>
    <s v="Consumer Discretionary"/>
    <s v="Apparel, Accessories &amp; Luxury Goods"/>
    <x v="3"/>
  </r>
  <r>
    <n v="1159"/>
    <x v="283"/>
    <s v="Year 4"/>
    <d v="2016-05-31T00:00:00"/>
    <n v="32376000000"/>
    <n v="17405000000"/>
    <n v="10469000000"/>
    <n v="0"/>
    <n v="0"/>
    <s v="Consumer Discretionary"/>
    <s v="Apparel, Accessories &amp; Luxury Goods"/>
    <x v="4"/>
  </r>
  <r>
    <n v="1160"/>
    <x v="284"/>
    <s v="Year 1"/>
    <d v="2013-12-31T00:00:00"/>
    <n v="5703000000"/>
    <n v="2398000000"/>
    <n v="1815000000"/>
    <n v="0"/>
    <n v="510000000"/>
    <s v="Industrials"/>
    <s v="Research &amp; Consulting Services"/>
    <x v="1"/>
  </r>
  <r>
    <n v="1161"/>
    <x v="284"/>
    <s v="Year 2"/>
    <d v="2014-12-31T00:00:00"/>
    <n v="6288000000"/>
    <n v="2620000000"/>
    <n v="1917000000"/>
    <n v="0"/>
    <n v="573000000"/>
    <s v="Industrials"/>
    <s v="Research &amp; Consulting Services"/>
    <x v="2"/>
  </r>
  <r>
    <n v="1162"/>
    <x v="284"/>
    <s v="Year 3"/>
    <d v="2015-12-31T00:00:00"/>
    <n v="6172000000"/>
    <n v="2539000000"/>
    <n v="1915000000"/>
    <n v="0"/>
    <n v="574000000"/>
    <s v="Industrials"/>
    <s v="Research &amp; Consulting Services"/>
    <x v="3"/>
  </r>
  <r>
    <n v="1163"/>
    <x v="284"/>
    <s v="Year 4"/>
    <d v="2016-12-31T00:00:00"/>
    <n v="6309000000"/>
    <n v="2607000000"/>
    <n v="1851000000"/>
    <n v="0"/>
    <n v="603000000"/>
    <s v="Industrials"/>
    <s v="Research &amp; Consulting Services"/>
    <x v="4"/>
  </r>
  <r>
    <n v="1164"/>
    <x v="285"/>
    <s v="Year 1"/>
    <d v="2012-12-31T00:00:00"/>
    <n v="17194000000"/>
    <n v="12151000000"/>
    <n v="1654000000"/>
    <n v="0"/>
    <n v="0"/>
    <s v="Energy"/>
    <s v="Oil &amp; Gas Equipment &amp; Services"/>
    <x v="0"/>
  </r>
  <r>
    <n v="1165"/>
    <x v="285"/>
    <s v="Year 2"/>
    <d v="2013-12-31T00:00:00"/>
    <n v="19221000000"/>
    <n v="14117000000"/>
    <n v="1905000000"/>
    <n v="0"/>
    <n v="0"/>
    <s v="Energy"/>
    <s v="Oil &amp; Gas Equipment &amp; Services"/>
    <x v="1"/>
  </r>
  <r>
    <n v="1166"/>
    <x v="285"/>
    <s v="Year 3"/>
    <d v="2014-12-31T00:00:00"/>
    <n v="21440000000"/>
    <n v="15631000000"/>
    <n v="2092000000"/>
    <n v="0"/>
    <n v="0"/>
    <s v="Energy"/>
    <s v="Oil &amp; Gas Equipment &amp; Services"/>
    <x v="2"/>
  </r>
  <r>
    <n v="1167"/>
    <x v="285"/>
    <s v="Year 4"/>
    <d v="2015-12-31T00:00:00"/>
    <n v="14757000000"/>
    <n v="11694000000"/>
    <n v="1764000000"/>
    <n v="0"/>
    <n v="0"/>
    <s v="Energy"/>
    <s v="Oil &amp; Gas Equipment &amp; Services"/>
    <x v="3"/>
  </r>
  <r>
    <n v="1168"/>
    <x v="286"/>
    <s v="Year 1"/>
    <d v="2013-12-31T00:00:00"/>
    <n v="11245000000"/>
    <n v="4070000000"/>
    <n v="3002000000"/>
    <n v="0"/>
    <n v="916000000"/>
    <s v="Industrials"/>
    <s v="Railroads"/>
    <x v="1"/>
  </r>
  <r>
    <n v="1169"/>
    <x v="286"/>
    <s v="Year 2"/>
    <d v="2014-12-31T00:00:00"/>
    <n v="11624000000"/>
    <n v="4201000000"/>
    <n v="2897000000"/>
    <n v="0"/>
    <n v="951000000"/>
    <s v="Industrials"/>
    <s v="Railroads"/>
    <x v="2"/>
  </r>
  <r>
    <n v="1170"/>
    <x v="286"/>
    <s v="Year 3"/>
    <d v="2015-12-31T00:00:00"/>
    <n v="10511000000"/>
    <n v="3662000000"/>
    <n v="2911000000"/>
    <n v="0"/>
    <n v="1054000000"/>
    <s v="Industrials"/>
    <s v="Railroads"/>
    <x v="3"/>
  </r>
  <r>
    <n v="1171"/>
    <x v="286"/>
    <s v="Year 4"/>
    <d v="2016-12-31T00:00:00"/>
    <n v="9888000000"/>
    <n v="3045000000"/>
    <n v="2743000000"/>
    <n v="0"/>
    <n v="1026000000"/>
    <s v="Industrials"/>
    <s v="Railroads"/>
    <x v="4"/>
  </r>
  <r>
    <n v="1172"/>
    <x v="287"/>
    <s v="Year 1"/>
    <d v="2013-04-26T00:00:00"/>
    <n v="6332400000"/>
    <n v="2571300000"/>
    <n v="2247400000"/>
    <n v="904200000"/>
    <n v="0"/>
    <s v="Information Technology"/>
    <s v="Internet Software &amp; Services"/>
    <x v="1"/>
  </r>
  <r>
    <n v="1173"/>
    <x v="287"/>
    <s v="Year 2"/>
    <d v="2014-04-25T00:00:00"/>
    <n v="6325000000"/>
    <n v="2406000000"/>
    <n v="2179000000"/>
    <n v="918000000"/>
    <n v="0"/>
    <s v="Information Technology"/>
    <s v="Internet Software &amp; Services"/>
    <x v="2"/>
  </r>
  <r>
    <n v="1174"/>
    <x v="287"/>
    <s v="Year 3"/>
    <d v="2015-04-24T00:00:00"/>
    <n v="6123000000"/>
    <n v="2290000000"/>
    <n v="2197000000"/>
    <n v="920000000"/>
    <n v="0"/>
    <s v="Information Technology"/>
    <s v="Internet Software &amp; Services"/>
    <x v="3"/>
  </r>
  <r>
    <n v="1175"/>
    <x v="287"/>
    <s v="Year 4"/>
    <d v="2016-04-29T00:00:00"/>
    <n v="5546000000"/>
    <n v="2173000000"/>
    <n v="2099000000"/>
    <n v="861000000"/>
    <n v="0"/>
    <s v="Information Technology"/>
    <s v="Internet Software &amp; Services"/>
    <x v="4"/>
  </r>
  <r>
    <n v="1180"/>
    <x v="288"/>
    <s v="Year 1"/>
    <d v="2012-12-31T00:00:00"/>
    <n v="19429273000"/>
    <n v="17915735000"/>
    <n v="454900000"/>
    <n v="0"/>
    <n v="0"/>
    <s v="Materials"/>
    <s v="Steel"/>
    <x v="0"/>
  </r>
  <r>
    <n v="1181"/>
    <x v="288"/>
    <s v="Year 2"/>
    <d v="2013-12-31T00:00:00"/>
    <n v="19052046000"/>
    <n v="17641421000"/>
    <n v="467904000"/>
    <n v="0"/>
    <n v="0"/>
    <s v="Materials"/>
    <s v="Steel"/>
    <x v="1"/>
  </r>
  <r>
    <n v="1182"/>
    <x v="288"/>
    <s v="Year 3"/>
    <d v="2014-12-31T00:00:00"/>
    <n v="21105141000"/>
    <n v="19198615000"/>
    <n v="520805000"/>
    <n v="0"/>
    <n v="0"/>
    <s v="Materials"/>
    <s v="Steel"/>
    <x v="2"/>
  </r>
  <r>
    <n v="1183"/>
    <x v="288"/>
    <s v="Year 4"/>
    <d v="2015-12-31T00:00:00"/>
    <n v="16439276000"/>
    <n v="14858014000"/>
    <n v="458989000"/>
    <n v="0"/>
    <n v="0"/>
    <s v="Materials"/>
    <s v="Steel"/>
    <x v="3"/>
  </r>
  <r>
    <n v="1184"/>
    <x v="289"/>
    <s v="Year 1"/>
    <d v="2013-01-27T00:00:00"/>
    <n v="4280159000"/>
    <n v="2053816000"/>
    <n v="430822000"/>
    <n v="1147282000"/>
    <n v="0"/>
    <s v="Information Technology"/>
    <s v="Semiconductors"/>
    <x v="1"/>
  </r>
  <r>
    <n v="1185"/>
    <x v="289"/>
    <s v="Year 2"/>
    <d v="2014-01-26T00:00:00"/>
    <n v="4130000000"/>
    <n v="1862000000"/>
    <n v="436000000"/>
    <n v="1336000000"/>
    <n v="0"/>
    <s v="Information Technology"/>
    <s v="Semiconductors"/>
    <x v="2"/>
  </r>
  <r>
    <n v="1186"/>
    <x v="289"/>
    <s v="Year 3"/>
    <d v="2015-01-25T00:00:00"/>
    <n v="4682000000"/>
    <n v="2083000000"/>
    <n v="480000000"/>
    <n v="1360000000"/>
    <n v="0"/>
    <s v="Information Technology"/>
    <s v="Semiconductors"/>
    <x v="3"/>
  </r>
  <r>
    <n v="1187"/>
    <x v="289"/>
    <s v="Year 4"/>
    <d v="2016-01-31T00:00:00"/>
    <n v="5010000000"/>
    <n v="2199000000"/>
    <n v="602000000"/>
    <n v="1331000000"/>
    <n v="0"/>
    <s v="Information Technology"/>
    <s v="Semiconductors"/>
    <x v="4"/>
  </r>
  <r>
    <n v="1188"/>
    <x v="290"/>
    <s v="Year 1"/>
    <d v="2012-12-31T00:00:00"/>
    <n v="5508500000"/>
    <n v="3414400000"/>
    <n v="1403500000"/>
    <n v="0"/>
    <n v="0"/>
    <s v="Consumer Discretionary"/>
    <s v="Housewares &amp; Specialties"/>
    <x v="0"/>
  </r>
  <r>
    <n v="1189"/>
    <x v="290"/>
    <s v="Year 2"/>
    <d v="2013-12-31T00:00:00"/>
    <n v="5607000000"/>
    <n v="3482100000"/>
    <n v="1399500000"/>
    <n v="0"/>
    <n v="0"/>
    <s v="Consumer Discretionary"/>
    <s v="Housewares &amp; Specialties"/>
    <x v="1"/>
  </r>
  <r>
    <n v="1190"/>
    <x v="290"/>
    <s v="Year 3"/>
    <d v="2014-12-31T00:00:00"/>
    <n v="5727000000"/>
    <n v="3523600000"/>
    <n v="1545900000"/>
    <n v="0"/>
    <n v="0"/>
    <s v="Consumer Discretionary"/>
    <s v="Housewares &amp; Specialties"/>
    <x v="2"/>
  </r>
  <r>
    <n v="1191"/>
    <x v="290"/>
    <s v="Year 4"/>
    <d v="2015-12-31T00:00:00"/>
    <n v="5915700000"/>
    <n v="3611100000"/>
    <n v="1626000000"/>
    <n v="0"/>
    <n v="0"/>
    <s v="Consumer Discretionary"/>
    <s v="Housewares &amp; Specialties"/>
    <x v="3"/>
  </r>
  <r>
    <n v="1200"/>
    <x v="291"/>
    <s v="Year 1"/>
    <d v="2012-12-31T00:00:00"/>
    <n v="484581000"/>
    <n v="21306000"/>
    <n v="38123000"/>
    <n v="0"/>
    <n v="147515000"/>
    <s v="Real Estate"/>
    <s v="Retail REITs"/>
    <x v="0"/>
  </r>
  <r>
    <n v="1201"/>
    <x v="291"/>
    <s v="Year 2"/>
    <d v="2013-12-31T00:00:00"/>
    <n v="780209000"/>
    <n v="38851000"/>
    <n v="56881000"/>
    <n v="0"/>
    <n v="306769000"/>
    <s v="Real Estate"/>
    <s v="Retail REITs"/>
    <x v="1"/>
  </r>
  <r>
    <n v="1202"/>
    <x v="291"/>
    <s v="Year 3"/>
    <d v="2014-12-31T00:00:00"/>
    <n v="933505000"/>
    <n v="53871000"/>
    <n v="51085000"/>
    <n v="0"/>
    <n v="374661000"/>
    <s v="Real Estate"/>
    <s v="Retail REITs"/>
    <x v="2"/>
  </r>
  <r>
    <n v="1203"/>
    <x v="291"/>
    <s v="Year 4"/>
    <d v="2015-12-31T00:00:00"/>
    <n v="1023285000"/>
    <n v="55352000"/>
    <n v="49298000"/>
    <n v="0"/>
    <n v="409215000"/>
    <s v="Real Estate"/>
    <s v="Retail REITs"/>
    <x v="3"/>
  </r>
  <r>
    <n v="1204"/>
    <x v="292"/>
    <s v="Year 1"/>
    <d v="2012-12-31T00:00:00"/>
    <n v="10184121000"/>
    <n v="8540319000"/>
    <n v="491725000"/>
    <n v="0"/>
    <n v="205334000"/>
    <s v="Energy"/>
    <s v="Oil &amp; Gas Exploration &amp; Production"/>
    <x v="0"/>
  </r>
  <r>
    <n v="1205"/>
    <x v="292"/>
    <s v="Year 2"/>
    <d v="2013-12-31T00:00:00"/>
    <n v="11871879000"/>
    <n v="10222213000"/>
    <n v="541586000"/>
    <n v="0"/>
    <n v="239343000"/>
    <s v="Energy"/>
    <s v="Oil &amp; Gas Exploration &amp; Production"/>
    <x v="1"/>
  </r>
  <r>
    <n v="1206"/>
    <x v="292"/>
    <s v="Year 3"/>
    <d v="2014-12-31T00:00:00"/>
    <n v="12195091000"/>
    <n v="10088548000"/>
    <n v="674887000"/>
    <n v="0"/>
    <n v="294684000"/>
    <s v="Energy"/>
    <s v="Oil &amp; Gas Exploration &amp; Production"/>
    <x v="2"/>
  </r>
  <r>
    <n v="1207"/>
    <x v="292"/>
    <s v="Year 4"/>
    <d v="2015-12-31T00:00:00"/>
    <n v="7763206000"/>
    <n v="5641052000"/>
    <n v="693331000"/>
    <n v="0"/>
    <n v="354620000"/>
    <s v="Energy"/>
    <s v="Oil &amp; Gas Exploration &amp; Production"/>
    <x v="3"/>
  </r>
  <r>
    <n v="1209"/>
    <x v="293"/>
    <s v="Year 1"/>
    <d v="2014-12-31T00:00:00"/>
    <n v="15317800000"/>
    <n v="12602100000"/>
    <n v="477200000"/>
    <n v="0"/>
    <n v="294400000"/>
    <s v="Consumer Discretionary"/>
    <s v="Advertising"/>
    <x v="2"/>
  </r>
  <r>
    <n v="1210"/>
    <x v="293"/>
    <s v="Year 2"/>
    <d v="2015-12-31T00:00:00"/>
    <n v="15134400000"/>
    <n v="12491400000"/>
    <n v="431800000"/>
    <n v="0"/>
    <n v="291100000"/>
    <s v="Consumer Discretionary"/>
    <s v="Advertising"/>
    <x v="3"/>
  </r>
  <r>
    <n v="1211"/>
    <x v="293"/>
    <s v="Year 3"/>
    <d v="2016-12-31T00:00:00"/>
    <n v="15416900000"/>
    <n v="12671200000"/>
    <n v="443900000"/>
    <n v="0"/>
    <n v="292900000"/>
    <s v="Consumer Discretionary"/>
    <s v="Advertising"/>
    <x v="4"/>
  </r>
  <r>
    <n v="1212"/>
    <x v="294"/>
    <s v="Year 1"/>
    <d v="2012-12-31T00:00:00"/>
    <n v="6182184000"/>
    <n v="3084766000"/>
    <n v="2120025000"/>
    <n v="0"/>
    <n v="0"/>
    <s v="Consumer Discretionary"/>
    <s v="Specialty Stores"/>
    <x v="0"/>
  </r>
  <r>
    <n v="1213"/>
    <x v="294"/>
    <s v="Year 2"/>
    <d v="2013-12-31T00:00:00"/>
    <n v="6649237000"/>
    <n v="3280236000"/>
    <n v="2265516000"/>
    <n v="0"/>
    <n v="0"/>
    <s v="Consumer Discretionary"/>
    <s v="Specialty Stores"/>
    <x v="1"/>
  </r>
  <r>
    <n v="1214"/>
    <x v="294"/>
    <s v="Year 3"/>
    <d v="2014-12-31T00:00:00"/>
    <n v="7216081000"/>
    <n v="3507180000"/>
    <n v="2438527000"/>
    <n v="0"/>
    <n v="0"/>
    <s v="Consumer Discretionary"/>
    <s v="Specialty Stores"/>
    <x v="2"/>
  </r>
  <r>
    <n v="1215"/>
    <x v="294"/>
    <s v="Year 4"/>
    <d v="2015-12-31T00:00:00"/>
    <n v="7966674000"/>
    <n v="3804031000"/>
    <n v="2648622000"/>
    <n v="0"/>
    <n v="0"/>
    <s v="Consumer Discretionary"/>
    <s v="Specialty Stores"/>
    <x v="3"/>
  </r>
  <r>
    <n v="1216"/>
    <x v="295"/>
    <s v="Year 1"/>
    <d v="2012-12-31T00:00:00"/>
    <n v="20100000000"/>
    <n v="6530000000"/>
    <n v="1879000000"/>
    <n v="0"/>
    <n v="3585000000"/>
    <s v="Energy"/>
    <s v="Oil &amp; Gas Exploration &amp; Production"/>
    <x v="0"/>
  </r>
  <r>
    <n v="1217"/>
    <x v="295"/>
    <s v="Year 2"/>
    <d v="2013-12-31T00:00:00"/>
    <n v="20170000000"/>
    <n v="6497000000"/>
    <n v="2108000000"/>
    <n v="0"/>
    <n v="4203000000"/>
    <s v="Energy"/>
    <s v="Oil &amp; Gas Exploration &amp; Production"/>
    <x v="1"/>
  </r>
  <r>
    <n v="1218"/>
    <x v="295"/>
    <s v="Year 3"/>
    <d v="2014-12-31T00:00:00"/>
    <n v="19312000000"/>
    <n v="6803000000"/>
    <n v="2053000000"/>
    <n v="0"/>
    <n v="4261000000"/>
    <s v="Energy"/>
    <s v="Oil &amp; Gas Exploration &amp; Production"/>
    <x v="2"/>
  </r>
  <r>
    <n v="1219"/>
    <x v="295"/>
    <s v="Year 4"/>
    <d v="2015-12-31T00:00:00"/>
    <n v="12480000000"/>
    <n v="5804000000"/>
    <n v="1613000000"/>
    <n v="0"/>
    <n v="4544000000"/>
    <s v="Energy"/>
    <s v="Oil &amp; Gas Exploration &amp; Production"/>
    <x v="3"/>
  </r>
  <r>
    <n v="1224"/>
    <x v="296"/>
    <s v="Year 1"/>
    <d v="2012-12-31T00:00:00"/>
    <n v="1355300000"/>
    <n v="90800000"/>
    <n v="803800000"/>
    <n v="0"/>
    <n v="76000000"/>
    <s v="Financials"/>
    <s v="Thrifts &amp; Mortgage Finance"/>
    <x v="0"/>
  </r>
  <r>
    <n v="1225"/>
    <x v="296"/>
    <s v="Year 2"/>
    <d v="2013-12-31T00:00:00"/>
    <n v="1346100000"/>
    <n v="81100000"/>
    <n v="812800000"/>
    <n v="0"/>
    <n v="69900000"/>
    <s v="Financials"/>
    <s v="Thrifts &amp; Mortgage Finance"/>
    <x v="1"/>
  </r>
  <r>
    <n v="1226"/>
    <x v="296"/>
    <s v="Year 3"/>
    <d v="2014-12-31T00:00:00"/>
    <n v="1381400000"/>
    <n v="80900000"/>
    <n v="816700000"/>
    <n v="0"/>
    <n v="65400000"/>
    <s v="Financials"/>
    <s v="Thrifts &amp; Mortgage Finance"/>
    <x v="2"/>
  </r>
  <r>
    <n v="1227"/>
    <x v="296"/>
    <s v="Year 4"/>
    <d v="2015-12-31T00:00:00"/>
    <n v="1421300000"/>
    <n v="95500000"/>
    <n v="836700000"/>
    <n v="0"/>
    <n v="57300000"/>
    <s v="Financials"/>
    <s v="Thrifts &amp; Mortgage Finance"/>
    <x v="3"/>
  </r>
  <r>
    <n v="1228"/>
    <x v="297"/>
    <s v="Year 1"/>
    <d v="2012-12-31T00:00:00"/>
    <n v="3823713000"/>
    <n v="1582398000"/>
    <n v="1489735000"/>
    <n v="114250000"/>
    <n v="0"/>
    <s v="Industrials"/>
    <s v="Technology, Hardware, Software and Supplies"/>
    <x v="0"/>
  </r>
  <r>
    <n v="1229"/>
    <x v="297"/>
    <s v="Year 2"/>
    <d v="2013-12-31T00:00:00"/>
    <n v="3791335000"/>
    <n v="1650622000"/>
    <n v="1420096000"/>
    <n v="110412000"/>
    <n v="0"/>
    <s v="Industrials"/>
    <s v="Technology, Hardware, Software and Supplies"/>
    <x v="1"/>
  </r>
  <r>
    <n v="1230"/>
    <x v="297"/>
    <s v="Year 3"/>
    <d v="2014-12-31T00:00:00"/>
    <n v="3821504000"/>
    <n v="1680791000"/>
    <n v="1378400000"/>
    <n v="109931000"/>
    <n v="0"/>
    <s v="Industrials"/>
    <s v="Technology, Hardware, Software and Supplies"/>
    <x v="2"/>
  </r>
  <r>
    <n v="1231"/>
    <x v="297"/>
    <s v="Year 4"/>
    <d v="2015-12-31T00:00:00"/>
    <n v="3578060000"/>
    <n v="1558591000"/>
    <n v="1279961000"/>
    <n v="110156000"/>
    <n v="0"/>
    <s v="Industrials"/>
    <s v="Technology, Hardware, Software and Supplies"/>
    <x v="3"/>
  </r>
  <r>
    <n v="1232"/>
    <x v="298"/>
    <s v="Year 1"/>
    <d v="2012-12-31T00:00:00"/>
    <n v="16596800000"/>
    <n v="13908300000"/>
    <n v="571600000"/>
    <n v="279300000"/>
    <n v="517400000"/>
    <s v="Industrials"/>
    <s v="Construction &amp; Farm Machinery &amp; Heavy Trucks"/>
    <x v="0"/>
  </r>
  <r>
    <n v="1233"/>
    <x v="298"/>
    <s v="Year 2"/>
    <d v="2013-12-31T00:00:00"/>
    <n v="16661000000"/>
    <n v="13900700000"/>
    <n v="559500000"/>
    <n v="251400000"/>
    <n v="571700000"/>
    <s v="Industrials"/>
    <s v="Construction &amp; Farm Machinery &amp; Heavy Trucks"/>
    <x v="1"/>
  </r>
  <r>
    <n v="1234"/>
    <x v="298"/>
    <s v="Year 3"/>
    <d v="2014-12-31T00:00:00"/>
    <n v="18534400000"/>
    <n v="15481600000"/>
    <n v="561400000"/>
    <n v="215600000"/>
    <n v="588500000"/>
    <s v="Industrials"/>
    <s v="Construction &amp; Farm Machinery &amp; Heavy Trucks"/>
    <x v="2"/>
  </r>
  <r>
    <n v="1235"/>
    <x v="298"/>
    <s v="Year 4"/>
    <d v="2015-12-31T00:00:00"/>
    <n v="18671300000"/>
    <n v="15292100000"/>
    <n v="541500000"/>
    <n v="239800000"/>
    <n v="583700000"/>
    <s v="Industrials"/>
    <s v="Construction &amp; Farm Machinery &amp; Heavy Trucks"/>
    <x v="3"/>
  </r>
  <r>
    <n v="1236"/>
    <x v="299"/>
    <s v="Year 1"/>
    <d v="2013-12-31T00:00:00"/>
    <n v="15598000000"/>
    <n v="11759000000"/>
    <n v="0"/>
    <n v="0"/>
    <n v="2077000000"/>
    <s v="Utilities"/>
    <s v="MultiUtilities"/>
    <x v="1"/>
  </r>
  <r>
    <n v="1237"/>
    <x v="299"/>
    <s v="Year 2"/>
    <d v="2014-12-31T00:00:00"/>
    <n v="17090000000"/>
    <n v="12207000000"/>
    <n v="0"/>
    <n v="0"/>
    <n v="2433000000"/>
    <s v="Utilities"/>
    <s v="MultiUtilities"/>
    <x v="2"/>
  </r>
  <r>
    <n v="1238"/>
    <x v="299"/>
    <s v="Year 3"/>
    <d v="2015-12-31T00:00:00"/>
    <n v="16833000000"/>
    <n v="12713000000"/>
    <n v="0"/>
    <n v="0"/>
    <n v="2612000000"/>
    <s v="Utilities"/>
    <s v="MultiUtilities"/>
    <x v="3"/>
  </r>
  <r>
    <n v="1239"/>
    <x v="299"/>
    <s v="Year 4"/>
    <d v="2016-12-31T00:00:00"/>
    <n v="17666000000"/>
    <n v="12734000000"/>
    <n v="0"/>
    <n v="0"/>
    <n v="2755000000"/>
    <s v="Utilities"/>
    <s v="MultiUtilities"/>
    <x v="4"/>
  </r>
  <r>
    <n v="1240"/>
    <x v="300"/>
    <s v="Year 1"/>
    <d v="2012-12-31T00:00:00"/>
    <n v="5260956000"/>
    <n v="1177275000"/>
    <n v="2188747000"/>
    <n v="0"/>
    <n v="65141000"/>
    <s v="Consumer Discretionary"/>
    <s v="Internet &amp; Direct Marketing Retail"/>
    <x v="0"/>
  </r>
  <r>
    <n v="1241"/>
    <x v="300"/>
    <s v="Year 2"/>
    <d v="2013-12-31T00:00:00"/>
    <n v="6793306000"/>
    <n v="1077420000"/>
    <n v="3185497000"/>
    <n v="0"/>
    <n v="117975000"/>
    <s v="Consumer Discretionary"/>
    <s v="Internet &amp; Direct Marketing Retail"/>
    <x v="1"/>
  </r>
  <r>
    <n v="1242"/>
    <x v="300"/>
    <s v="Year 3"/>
    <d v="2014-12-31T00:00:00"/>
    <n v="8441971000"/>
    <n v="857841000"/>
    <n v="4302998000"/>
    <n v="0"/>
    <n v="207820000"/>
    <s v="Consumer Discretionary"/>
    <s v="Internet &amp; Direct Marketing Retail"/>
    <x v="2"/>
  </r>
  <r>
    <n v="1243"/>
    <x v="300"/>
    <s v="Year 4"/>
    <d v="2015-12-31T00:00:00"/>
    <n v="9223987000"/>
    <n v="632180000"/>
    <n v="5060406000"/>
    <n v="0"/>
    <n v="272494000"/>
    <s v="Consumer Discretionary"/>
    <s v="Internet &amp; Direct Marketing Retail"/>
    <x v="3"/>
  </r>
  <r>
    <n v="1244"/>
    <x v="301"/>
    <s v="Year 1"/>
    <d v="2013-04-27T00:00:00"/>
    <n v="3637212000"/>
    <n v="2446443000"/>
    <n v="0"/>
    <n v="0"/>
    <n v="0"/>
    <s v="Health Care"/>
    <s v="Health Care Supplies"/>
    <x v="1"/>
  </r>
  <r>
    <n v="1245"/>
    <x v="301"/>
    <s v="Year 2"/>
    <d v="2014-04-26T00:00:00"/>
    <n v="3585141000"/>
    <n v="2566444000"/>
    <n v="0"/>
    <n v="0"/>
    <n v="0"/>
    <s v="Health Care"/>
    <s v="Health Care Supplies"/>
    <x v="2"/>
  </r>
  <r>
    <n v="1246"/>
    <x v="301"/>
    <s v="Year 3"/>
    <d v="2015-04-25T00:00:00"/>
    <n v="3910865000"/>
    <n v="2850316000"/>
    <n v="0"/>
    <n v="0"/>
    <n v="0"/>
    <s v="Health Care"/>
    <s v="Health Care Supplies"/>
    <x v="3"/>
  </r>
  <r>
    <n v="1247"/>
    <x v="301"/>
    <s v="Year 4"/>
    <d v="2016-04-30T00:00:00"/>
    <n v="5386703000"/>
    <n v="4063955000"/>
    <n v="0"/>
    <n v="0"/>
    <n v="0"/>
    <s v="Health Care"/>
    <s v="Health Care Supplies"/>
    <x v="4"/>
  </r>
  <r>
    <n v="1248"/>
    <x v="302"/>
    <s v="Year 1"/>
    <d v="2012-12-31T00:00:00"/>
    <n v="9781000000"/>
    <n v="6351000000"/>
    <n v="98000000"/>
    <n v="0"/>
    <n v="1054000000"/>
    <s v="Utilities"/>
    <s v="Electric Utilities"/>
    <x v="0"/>
  </r>
  <r>
    <n v="1249"/>
    <x v="302"/>
    <s v="Year 2"/>
    <d v="2013-12-31T00:00:00"/>
    <n v="9968000000"/>
    <n v="6423000000"/>
    <n v="68000000"/>
    <n v="0"/>
    <n v="1178000000"/>
    <s v="Utilities"/>
    <s v="Electric Utilities"/>
    <x v="1"/>
  </r>
  <r>
    <n v="1250"/>
    <x v="302"/>
    <s v="Year 3"/>
    <d v="2014-12-31T00:00:00"/>
    <n v="10886000000"/>
    <n v="7036000000"/>
    <n v="0"/>
    <n v="0"/>
    <n v="1227000000"/>
    <s v="Utilities"/>
    <s v="Electric Utilities"/>
    <x v="2"/>
  </r>
  <r>
    <n v="1251"/>
    <x v="302"/>
    <s v="Year 4"/>
    <d v="2015-12-31T00:00:00"/>
    <n v="10415000000"/>
    <n v="6239000000"/>
    <n v="0"/>
    <n v="0"/>
    <n v="1214000000"/>
    <s v="Utilities"/>
    <s v="Electric Utilities"/>
    <x v="3"/>
  </r>
  <r>
    <n v="1252"/>
    <x v="303"/>
    <s v="Year 1"/>
    <d v="2013-12-28T00:00:00"/>
    <n v="66415000000"/>
    <n v="31243000000"/>
    <n v="25357000000"/>
    <n v="0"/>
    <n v="110000000"/>
    <s v="Consumer Staples"/>
    <s v="Soft Drinks"/>
    <x v="1"/>
  </r>
  <r>
    <n v="1253"/>
    <x v="303"/>
    <s v="Year 2"/>
    <d v="2014-12-27T00:00:00"/>
    <n v="66683000000"/>
    <n v="31238000000"/>
    <n v="25772000000"/>
    <n v="0"/>
    <n v="92000000"/>
    <s v="Consumer Staples"/>
    <s v="Soft Drinks"/>
    <x v="2"/>
  </r>
  <r>
    <n v="1254"/>
    <x v="303"/>
    <s v="Year 3"/>
    <d v="2015-12-26T00:00:00"/>
    <n v="63056000000"/>
    <n v="28731000000"/>
    <n v="24538000000"/>
    <n v="0"/>
    <n v="75000000"/>
    <s v="Consumer Staples"/>
    <s v="Soft Drinks"/>
    <x v="3"/>
  </r>
  <r>
    <n v="1255"/>
    <x v="303"/>
    <s v="Year 4"/>
    <d v="2016-12-31T00:00:00"/>
    <n v="62799000000"/>
    <n v="28209000000"/>
    <n v="24735000000"/>
    <n v="0"/>
    <n v="70000000"/>
    <s v="Consumer Staples"/>
    <s v="Soft Drinks"/>
    <x v="4"/>
  </r>
  <r>
    <n v="1256"/>
    <x v="304"/>
    <s v="Year 1"/>
    <d v="2012-12-31T00:00:00"/>
    <n v="54657000000"/>
    <n v="9821000000"/>
    <n v="15171000000"/>
    <n v="7482000000"/>
    <n v="5109000000"/>
    <s v="Health Care"/>
    <s v="Pharmaceuticals"/>
    <x v="0"/>
  </r>
  <r>
    <n v="1257"/>
    <x v="304"/>
    <s v="Year 2"/>
    <d v="2013-12-31T00:00:00"/>
    <n v="51584000000"/>
    <n v="9586000000"/>
    <n v="14355000000"/>
    <n v="6678000000"/>
    <n v="4599000000"/>
    <s v="Health Care"/>
    <s v="Pharmaceuticals"/>
    <x v="1"/>
  </r>
  <r>
    <n v="1258"/>
    <x v="304"/>
    <s v="Year 3"/>
    <d v="2014-12-31T00:00:00"/>
    <n v="49605000000"/>
    <n v="9577000000"/>
    <n v="14097000000"/>
    <n v="8393000000"/>
    <n v="4039000000"/>
    <s v="Health Care"/>
    <s v="Pharmaceuticals"/>
    <x v="2"/>
  </r>
  <r>
    <n v="1259"/>
    <x v="304"/>
    <s v="Year 4"/>
    <d v="2015-12-31T00:00:00"/>
    <n v="48851000000"/>
    <n v="9648000000"/>
    <n v="14809000000"/>
    <n v="7690000000"/>
    <n v="3728000000"/>
    <s v="Health Care"/>
    <s v="Pharmaceuticals"/>
    <x v="3"/>
  </r>
  <r>
    <n v="1260"/>
    <x v="305"/>
    <s v="Year 1"/>
    <d v="2013-12-31T00:00:00"/>
    <n v="9289500000"/>
    <n v="4683600000"/>
    <n v="189000000"/>
    <n v="0"/>
    <n v="3292900000"/>
    <s v="Financials"/>
    <s v="Diversified Financial Services"/>
    <x v="1"/>
  </r>
  <r>
    <n v="1261"/>
    <x v="305"/>
    <s v="Year 2"/>
    <d v="2014-12-31T00:00:00"/>
    <n v="10477600000"/>
    <n v="5231000000"/>
    <n v="177400000"/>
    <n v="0"/>
    <n v="3574300000"/>
    <s v="Financials"/>
    <s v="Diversified Financial Services"/>
    <x v="2"/>
  </r>
  <r>
    <n v="1262"/>
    <x v="305"/>
    <s v="Year 3"/>
    <d v="2015-12-31T00:00:00"/>
    <n v="11964400000"/>
    <n v="6697700000"/>
    <n v="163500000"/>
    <n v="0"/>
    <n v="3672400000"/>
    <s v="Financials"/>
    <s v="Diversified Financial Services"/>
    <x v="3"/>
  </r>
  <r>
    <n v="1263"/>
    <x v="305"/>
    <s v="Year 4"/>
    <d v="2016-12-31T00:00:00"/>
    <n v="12394100000"/>
    <n v="6913200000"/>
    <n v="156600000"/>
    <n v="0"/>
    <n v="3732600000"/>
    <s v="Financials"/>
    <s v="Diversified Financial Services"/>
    <x v="4"/>
  </r>
  <r>
    <n v="1264"/>
    <x v="306"/>
    <s v="Year 1"/>
    <d v="2013-12-31T00:00:00"/>
    <n v="2104745000"/>
    <n v="155355000"/>
    <n v="346393000"/>
    <n v="859947000"/>
    <n v="0"/>
    <s v="Consumer Staples"/>
    <s v="Personal Products"/>
    <x v="1"/>
  </r>
  <r>
    <n v="1265"/>
    <x v="306"/>
    <s v="Year 2"/>
    <d v="2014-12-31T00:00:00"/>
    <n v="2819557000"/>
    <n v="205018000"/>
    <n v="519267000"/>
    <n v="1271353000"/>
    <n v="0"/>
    <s v="Consumer Staples"/>
    <s v="Personal Products"/>
    <x v="2"/>
  </r>
  <r>
    <n v="1266"/>
    <x v="306"/>
    <s v="Year 3"/>
    <d v="2015-12-31T00:00:00"/>
    <n v="4103728000"/>
    <n v="392709000"/>
    <n v="838526000"/>
    <n v="1620577000"/>
    <n v="0"/>
    <s v="Consumer Staples"/>
    <s v="Personal Products"/>
    <x v="3"/>
  </r>
  <r>
    <n v="1267"/>
    <x v="306"/>
    <s v="Year 4"/>
    <d v="2016-12-31T00:00:00"/>
    <n v="4860427000"/>
    <n v="299694000"/>
    <n v="1177697000"/>
    <n v="2052295000"/>
    <n v="0"/>
    <s v="Consumer Staples"/>
    <s v="Personal Products"/>
    <x v="4"/>
  </r>
  <r>
    <n v="1268"/>
    <x v="307"/>
    <s v="Year 1"/>
    <d v="2012-12-31T00:00:00"/>
    <n v="17083900000"/>
    <n v="15590900000"/>
    <n v="15400000"/>
    <n v="0"/>
    <n v="36100000"/>
    <s v="Financials"/>
    <s v="Property &amp; Casualty Insurance"/>
    <x v="0"/>
  </r>
  <r>
    <n v="1269"/>
    <x v="307"/>
    <s v="Year 2"/>
    <d v="2013-12-31T00:00:00"/>
    <n v="18170900000"/>
    <n v="16275100000"/>
    <n v="18800000"/>
    <n v="0"/>
    <n v="38800000"/>
    <s v="Financials"/>
    <s v="Property &amp; Casualty Insurance"/>
    <x v="1"/>
  </r>
  <r>
    <n v="1270"/>
    <x v="307"/>
    <s v="Year 3"/>
    <d v="2014-12-31T00:00:00"/>
    <n v="19391400000"/>
    <n v="17297300000"/>
    <n v="18900000"/>
    <n v="0"/>
    <n v="50900000"/>
    <s v="Financials"/>
    <s v="Property &amp; Casualty Insurance"/>
    <x v="2"/>
  </r>
  <r>
    <n v="1271"/>
    <x v="307"/>
    <s v="Year 4"/>
    <d v="2015-12-31T00:00:00"/>
    <n v="20853800000"/>
    <n v="18705900000"/>
    <n v="22800000"/>
    <n v="0"/>
    <n v="77500000"/>
    <s v="Financials"/>
    <s v="Property &amp; Casualty Insurance"/>
    <x v="3"/>
  </r>
  <r>
    <n v="1272"/>
    <x v="308"/>
    <s v="Year 1"/>
    <d v="2013-06-30T00:00:00"/>
    <n v="13015704000"/>
    <n v="10086675000"/>
    <n v="1554973000"/>
    <n v="0"/>
    <n v="0"/>
    <s v="Industrials"/>
    <s v="Industrial Conglomerates"/>
    <x v="1"/>
  </r>
  <r>
    <n v="1273"/>
    <x v="308"/>
    <s v="Year 2"/>
    <d v="2014-06-30T00:00:00"/>
    <n v="13215971000"/>
    <n v="10188227000"/>
    <n v="1633992000"/>
    <n v="0"/>
    <n v="0"/>
    <s v="Industrials"/>
    <s v="Industrial Conglomerates"/>
    <x v="2"/>
  </r>
  <r>
    <n v="1274"/>
    <x v="308"/>
    <s v="Year 3"/>
    <d v="2015-06-30T00:00:00"/>
    <n v="12711744000"/>
    <n v="9655245000"/>
    <n v="1544746000"/>
    <n v="0"/>
    <n v="0"/>
    <s v="Industrials"/>
    <s v="Industrial Conglomerates"/>
    <x v="3"/>
  </r>
  <r>
    <n v="1275"/>
    <x v="308"/>
    <s v="Year 4"/>
    <d v="2016-06-30T00:00:00"/>
    <n v="11360753000"/>
    <n v="8823384000"/>
    <n v="1359360000"/>
    <n v="0"/>
    <n v="0"/>
    <s v="Industrials"/>
    <s v="Industrial Conglomerates"/>
    <x v="4"/>
  </r>
  <r>
    <n v="1276"/>
    <x v="309"/>
    <s v="Year 1"/>
    <d v="2013-12-31T00:00:00"/>
    <n v="5679595000"/>
    <n v="4507196000"/>
    <n v="568500000"/>
    <n v="0"/>
    <n v="0"/>
    <s v="Consumer Discretionary"/>
    <s v="Homebuilding"/>
    <x v="1"/>
  </r>
  <r>
    <n v="1277"/>
    <x v="309"/>
    <s v="Year 2"/>
    <d v="2014-12-31T00:00:00"/>
    <n v="5822363000"/>
    <n v="4244479000"/>
    <n v="861390000"/>
    <n v="0"/>
    <n v="0"/>
    <s v="Consumer Discretionary"/>
    <s v="Homebuilding"/>
    <x v="2"/>
  </r>
  <r>
    <n v="1278"/>
    <x v="309"/>
    <s v="Year 3"/>
    <d v="2015-12-31T00:00:00"/>
    <n v="5981964000"/>
    <n v="4353850000"/>
    <n v="794728000"/>
    <n v="0"/>
    <n v="0"/>
    <s v="Consumer Discretionary"/>
    <s v="Homebuilding"/>
    <x v="3"/>
  </r>
  <r>
    <n v="1279"/>
    <x v="309"/>
    <s v="Year 4"/>
    <d v="2016-12-31T00:00:00"/>
    <n v="7668476000"/>
    <n v="5728662000"/>
    <n v="957150000"/>
    <n v="0"/>
    <n v="0"/>
    <s v="Consumer Discretionary"/>
    <s v="Homebuilding"/>
    <x v="4"/>
  </r>
  <r>
    <n v="1280"/>
    <x v="310"/>
    <s v="Year 1"/>
    <d v="2012-12-30T00:00:00"/>
    <n v="2105188000"/>
    <n v="1143659000"/>
    <n v="627370000"/>
    <n v="131835000"/>
    <n v="0"/>
    <s v="Health Care"/>
    <s v="Health Care Equipment"/>
    <x v="0"/>
  </r>
  <r>
    <n v="1281"/>
    <x v="310"/>
    <s v="Year 2"/>
    <d v="2013-12-29T00:00:00"/>
    <n v="2157586000"/>
    <n v="1181444000"/>
    <n v="581898000"/>
    <n v="132400000"/>
    <n v="0"/>
    <s v="Health Care"/>
    <s v="Health Care Equipment"/>
    <x v="1"/>
  </r>
  <r>
    <n v="1282"/>
    <x v="310"/>
    <s v="Year 3"/>
    <d v="2014-12-28T00:00:00"/>
    <n v="2237219000"/>
    <n v="1232611000"/>
    <n v="659335000"/>
    <n v="121141000"/>
    <n v="0"/>
    <s v="Health Care"/>
    <s v="Health Care Equipment"/>
    <x v="2"/>
  </r>
  <r>
    <n v="1283"/>
    <x v="310"/>
    <s v="Year 4"/>
    <d v="2016-01-03T00:00:00"/>
    <n v="2262359000"/>
    <n v="1237859000"/>
    <n v="598848000"/>
    <n v="125928000"/>
    <n v="0"/>
    <s v="Health Care"/>
    <s v="Health Care Equipment"/>
    <x v="4"/>
  </r>
  <r>
    <n v="1284"/>
    <x v="311"/>
    <s v="Year 1"/>
    <d v="2013-12-31T00:00:00"/>
    <n v="80029000000"/>
    <n v="59222000000"/>
    <n v="6890000000"/>
    <n v="0"/>
    <n v="93000000"/>
    <s v="Consumer Staples"/>
    <s v="Tobacco"/>
    <x v="1"/>
  </r>
  <r>
    <n v="1285"/>
    <x v="311"/>
    <s v="Year 2"/>
    <d v="2014-12-31T00:00:00"/>
    <n v="80106000000"/>
    <n v="60775000000"/>
    <n v="7001000000"/>
    <n v="0"/>
    <n v="93000000"/>
    <s v="Consumer Staples"/>
    <s v="Tobacco"/>
    <x v="2"/>
  </r>
  <r>
    <n v="1286"/>
    <x v="311"/>
    <s v="Year 3"/>
    <d v="2015-12-31T00:00:00"/>
    <n v="73908000000"/>
    <n v="56479000000"/>
    <n v="6656000000"/>
    <n v="0"/>
    <n v="82000000"/>
    <s v="Consumer Staples"/>
    <s v="Tobacco"/>
    <x v="3"/>
  </r>
  <r>
    <n v="1287"/>
    <x v="311"/>
    <s v="Year 4"/>
    <d v="2016-12-31T00:00:00"/>
    <n v="74953000000"/>
    <n v="57659000000"/>
    <n v="6405000000"/>
    <n v="0"/>
    <n v="74000000"/>
    <s v="Consumer Staples"/>
    <s v="Tobacco"/>
    <x v="4"/>
  </r>
  <r>
    <n v="1288"/>
    <x v="312"/>
    <s v="Year 1"/>
    <d v="2012-12-31T00:00:00"/>
    <n v="16606000000"/>
    <n v="386000000"/>
    <n v="10486000000"/>
    <n v="0"/>
    <n v="987000000"/>
    <s v="Financials"/>
    <s v="Banks"/>
    <x v="0"/>
  </r>
  <r>
    <n v="1289"/>
    <x v="312"/>
    <s v="Year 2"/>
    <d v="2013-12-31T00:00:00"/>
    <n v="16872000000"/>
    <n v="344000000"/>
    <n v="9681000000"/>
    <n v="0"/>
    <n v="643000000"/>
    <s v="Financials"/>
    <s v="Banks"/>
    <x v="1"/>
  </r>
  <r>
    <n v="1290"/>
    <x v="312"/>
    <s v="Year 3"/>
    <d v="2014-12-31T00:00:00"/>
    <n v="16281000000"/>
    <n v="325000000"/>
    <n v="9488000000"/>
    <n v="0"/>
    <n v="273000000"/>
    <s v="Financials"/>
    <s v="Banks"/>
    <x v="2"/>
  </r>
  <r>
    <n v="1291"/>
    <x v="312"/>
    <s v="Year 4"/>
    <d v="2015-12-31T00:00:00"/>
    <n v="16270000000"/>
    <n v="403000000"/>
    <n v="9463000000"/>
    <n v="0"/>
    <n v="255000000"/>
    <s v="Financials"/>
    <s v="Banks"/>
    <x v="3"/>
  </r>
  <r>
    <n v="1292"/>
    <x v="313"/>
    <s v="Year 1"/>
    <d v="2012-12-31T00:00:00"/>
    <n v="4306800000"/>
    <n v="3040900000"/>
    <n v="1117700000"/>
    <n v="92300000"/>
    <n v="0"/>
    <s v="Industrials"/>
    <s v="Industrial Machinery"/>
    <x v="0"/>
  </r>
  <r>
    <n v="1293"/>
    <x v="313"/>
    <s v="Year 2"/>
    <d v="2013-12-31T00:00:00"/>
    <n v="6999700000"/>
    <n v="4629600000"/>
    <n v="1493700000"/>
    <n v="122800000"/>
    <n v="0"/>
    <s v="Industrials"/>
    <s v="Industrial Machinery"/>
    <x v="1"/>
  </r>
  <r>
    <n v="1294"/>
    <x v="313"/>
    <s v="Year 3"/>
    <d v="2014-12-31T00:00:00"/>
    <n v="7039000000"/>
    <n v="4576000000"/>
    <n v="1493800000"/>
    <n v="117300000"/>
    <n v="0"/>
    <s v="Industrials"/>
    <s v="Industrial Machinery"/>
    <x v="2"/>
  </r>
  <r>
    <n v="1295"/>
    <x v="313"/>
    <s v="Year 4"/>
    <d v="2015-12-31T00:00:00"/>
    <n v="6449000000"/>
    <n v="4263200000"/>
    <n v="1334300000"/>
    <n v="119600000"/>
    <n v="0"/>
    <s v="Industrials"/>
    <s v="Industrial Machinery"/>
    <x v="3"/>
  </r>
  <r>
    <n v="1296"/>
    <x v="314"/>
    <s v="Year 1"/>
    <d v="2012-12-31T00:00:00"/>
    <n v="3301804000"/>
    <n v="1879559000"/>
    <n v="166154000"/>
    <n v="0"/>
    <n v="404336000"/>
    <s v="Utilities"/>
    <s v="MultiUtilities"/>
    <x v="0"/>
  </r>
  <r>
    <n v="1297"/>
    <x v="314"/>
    <s v="Year 2"/>
    <d v="2013-12-31T00:00:00"/>
    <n v="3454628000"/>
    <n v="2020436000"/>
    <n v="172161000"/>
    <n v="0"/>
    <n v="415708000"/>
    <s v="Utilities"/>
    <s v="MultiUtilities"/>
    <x v="1"/>
  </r>
  <r>
    <n v="1298"/>
    <x v="314"/>
    <s v="Year 3"/>
    <d v="2014-12-31T00:00:00"/>
    <n v="3491632000"/>
    <n v="2087854000"/>
    <n v="175178000"/>
    <n v="0"/>
    <n v="417358000"/>
    <s v="Utilities"/>
    <s v="MultiUtilities"/>
    <x v="2"/>
  </r>
  <r>
    <n v="1299"/>
    <x v="314"/>
    <s v="Year 4"/>
    <d v="2015-12-31T00:00:00"/>
    <n v="3495443000"/>
    <n v="1969675000"/>
    <n v="176744000"/>
    <n v="0"/>
    <n v="494422000"/>
    <s v="Utilities"/>
    <s v="MultiUtilities"/>
    <x v="3"/>
  </r>
  <r>
    <n v="1300"/>
    <x v="315"/>
    <s v="Year 1"/>
    <d v="2013-12-31T00:00:00"/>
    <n v="14265000000"/>
    <n v="8314000000"/>
    <n v="3486000000"/>
    <n v="463000000"/>
    <n v="452000000"/>
    <s v="Materials"/>
    <s v="Diversified Chemicals"/>
    <x v="1"/>
  </r>
  <r>
    <n v="1301"/>
    <x v="315"/>
    <s v="Year 2"/>
    <d v="2014-12-31T00:00:00"/>
    <n v="14791000000"/>
    <n v="8348000000"/>
    <n v="4013000000"/>
    <n v="483000000"/>
    <n v="450000000"/>
    <s v="Materials"/>
    <s v="Diversified Chemicals"/>
    <x v="2"/>
  </r>
  <r>
    <n v="1302"/>
    <x v="315"/>
    <s v="Year 3"/>
    <d v="2015-12-31T00:00:00"/>
    <n v="14766000000"/>
    <n v="8206000000"/>
    <n v="3624000000"/>
    <n v="476000000"/>
    <n v="471000000"/>
    <s v="Materials"/>
    <s v="Diversified Chemicals"/>
    <x v="3"/>
  </r>
  <r>
    <n v="1303"/>
    <x v="315"/>
    <s v="Year 4"/>
    <d v="2016-12-31T00:00:00"/>
    <n v="14751000000"/>
    <n v="8063000000"/>
    <n v="4630000000"/>
    <n v="466000000"/>
    <n v="462000000"/>
    <s v="Materials"/>
    <s v="Diversified Chemicals"/>
    <x v="4"/>
  </r>
  <r>
    <n v="1304"/>
    <x v="316"/>
    <s v="Year 1"/>
    <d v="2012-12-31T00:00:00"/>
    <n v="12132000000"/>
    <n v="4876000000"/>
    <n v="3143000000"/>
    <n v="0"/>
    <n v="1087000000"/>
    <s v="Utilities"/>
    <s v="Electric Utilities"/>
    <x v="0"/>
  </r>
  <r>
    <n v="1305"/>
    <x v="316"/>
    <s v="Year 2"/>
    <d v="2013-12-31T00:00:00"/>
    <n v="7263000000"/>
    <n v="1751000000"/>
    <n v="2108000000"/>
    <n v="0"/>
    <n v="843000000"/>
    <s v="Utilities"/>
    <s v="Electric Utilities"/>
    <x v="1"/>
  </r>
  <r>
    <n v="1306"/>
    <x v="316"/>
    <s v="Year 3"/>
    <d v="2014-12-31T00:00:00"/>
    <n v="7852000000"/>
    <n v="1889000000"/>
    <n v="2173000000"/>
    <n v="0"/>
    <n v="923000000"/>
    <s v="Utilities"/>
    <s v="Electric Utilities"/>
    <x v="2"/>
  </r>
  <r>
    <n v="1307"/>
    <x v="316"/>
    <s v="Year 4"/>
    <d v="2015-12-31T00:00:00"/>
    <n v="7669000000"/>
    <n v="1718000000"/>
    <n v="2237000000"/>
    <n v="0"/>
    <n v="883000000"/>
    <s v="Utilities"/>
    <s v="Electric Utilities"/>
    <x v="3"/>
  </r>
  <r>
    <n v="1308"/>
    <x v="317"/>
    <s v="Year 1"/>
    <d v="2012-12-31T00:00:00"/>
    <n v="84847000000"/>
    <n v="66635000000"/>
    <n v="17504000000"/>
    <n v="0"/>
    <n v="0"/>
    <s v="Financials"/>
    <s v="Diversified Financial Services"/>
    <x v="0"/>
  </r>
  <r>
    <n v="1309"/>
    <x v="317"/>
    <s v="Year 2"/>
    <d v="2013-12-31T00:00:00"/>
    <n v="41461000000"/>
    <n v="26973000000"/>
    <n v="16172000000"/>
    <n v="0"/>
    <n v="0"/>
    <s v="Financials"/>
    <s v="Diversified Financial Services"/>
    <x v="1"/>
  </r>
  <r>
    <n v="1310"/>
    <x v="317"/>
    <s v="Year 3"/>
    <d v="2014-12-31T00:00:00"/>
    <n v="54105000000"/>
    <n v="33560000000"/>
    <n v="18786000000"/>
    <n v="0"/>
    <n v="0"/>
    <s v="Financials"/>
    <s v="Diversified Financial Services"/>
    <x v="2"/>
  </r>
  <r>
    <n v="1311"/>
    <x v="317"/>
    <s v="Year 4"/>
    <d v="2015-12-31T00:00:00"/>
    <n v="57119000000"/>
    <n v="32747000000"/>
    <n v="16603000000"/>
    <n v="0"/>
    <n v="0"/>
    <s v="Financials"/>
    <s v="Diversified Financial Services"/>
    <x v="3"/>
  </r>
  <r>
    <n v="1312"/>
    <x v="318"/>
    <s v="Year 1"/>
    <d v="2012-12-31T00:00:00"/>
    <n v="179290000000"/>
    <n v="158446000000"/>
    <n v="15443000000"/>
    <n v="0"/>
    <n v="931000000"/>
    <s v="Energy"/>
    <s v="Oil &amp; Gas Refining &amp; Marketing &amp; Transportation"/>
    <x v="0"/>
  </r>
  <r>
    <n v="1313"/>
    <x v="318"/>
    <s v="Year 2"/>
    <d v="2013-12-31T00:00:00"/>
    <n v="171596000000"/>
    <n v="152451000000"/>
    <n v="15597000000"/>
    <n v="0"/>
    <n v="971000000"/>
    <s v="Energy"/>
    <s v="Oil &amp; Gas Refining &amp; Marketing &amp; Transportation"/>
    <x v="1"/>
  </r>
  <r>
    <n v="1314"/>
    <x v="318"/>
    <s v="Year 3"/>
    <d v="2014-12-31T00:00:00"/>
    <n v="161212000000"/>
    <n v="140183000000"/>
    <n v="16703000000"/>
    <n v="0"/>
    <n v="1019000000"/>
    <s v="Energy"/>
    <s v="Oil &amp; Gas Refining &amp; Marketing &amp; Transportation"/>
    <x v="2"/>
  </r>
  <r>
    <n v="1315"/>
    <x v="318"/>
    <s v="Year 4"/>
    <d v="2015-12-31T00:00:00"/>
    <n v="98975000000"/>
    <n v="77693000000"/>
    <n v="15747000000"/>
    <n v="0"/>
    <n v="1099000000"/>
    <s v="Energy"/>
    <s v="Oil &amp; Gas Refining &amp; Marketing &amp; Transportation"/>
    <x v="3"/>
  </r>
  <r>
    <n v="1316"/>
    <x v="319"/>
    <s v="Year 1"/>
    <d v="2013-02-03T00:00:00"/>
    <n v="6043000000"/>
    <n v="2793800000"/>
    <n v="2594300000"/>
    <n v="0"/>
    <n v="0"/>
    <s v="Consumer Discretionary"/>
    <s v="Apparel, Accessories &amp; Luxury Goods"/>
    <x v="1"/>
  </r>
  <r>
    <n v="1317"/>
    <x v="319"/>
    <s v="Year 2"/>
    <d v="2014-02-02T00:00:00"/>
    <n v="8186400000"/>
    <n v="3967100000"/>
    <n v="3673500000"/>
    <n v="0"/>
    <n v="0"/>
    <s v="Consumer Discretionary"/>
    <s v="Apparel, Accessories &amp; Luxury Goods"/>
    <x v="2"/>
  </r>
  <r>
    <n v="1318"/>
    <x v="319"/>
    <s v="Year 3"/>
    <d v="2015-02-01T00:00:00"/>
    <n v="8241200000"/>
    <n v="3914500000"/>
    <n v="3713600000"/>
    <n v="0"/>
    <n v="0"/>
    <s v="Consumer Discretionary"/>
    <s v="Apparel, Accessories &amp; Luxury Goods"/>
    <x v="3"/>
  </r>
  <r>
    <n v="1319"/>
    <x v="319"/>
    <s v="Year 4"/>
    <d v="2016-01-31T00:00:00"/>
    <n v="8020300000"/>
    <n v="3858700000"/>
    <n v="3417700000"/>
    <n v="0"/>
    <n v="0"/>
    <s v="Consumer Discretionary"/>
    <s v="Apparel, Accessories &amp; Luxury Goods"/>
    <x v="4"/>
  </r>
  <r>
    <n v="1320"/>
    <x v="320"/>
    <s v="Year 1"/>
    <d v="2012-12-31T00:00:00"/>
    <n v="5920269000"/>
    <n v="4982562000"/>
    <n v="434894000"/>
    <n v="0"/>
    <n v="37691000"/>
    <s v="Industrials"/>
    <s v="Industrial Conglomerates"/>
    <x v="0"/>
  </r>
  <r>
    <n v="1321"/>
    <x v="320"/>
    <s v="Year 2"/>
    <d v="2013-12-31T00:00:00"/>
    <n v="6411577000"/>
    <n v="5424644000"/>
    <n v="485069000"/>
    <n v="0"/>
    <n v="25865000"/>
    <s v="Industrials"/>
    <s v="Industrial Conglomerates"/>
    <x v="1"/>
  </r>
  <r>
    <n v="1322"/>
    <x v="320"/>
    <s v="Year 3"/>
    <d v="2014-12-31T00:00:00"/>
    <n v="7747229000"/>
    <n v="6578435000"/>
    <n v="705477000"/>
    <n v="0"/>
    <n v="34257000"/>
    <s v="Industrials"/>
    <s v="Industrial Conglomerates"/>
    <x v="2"/>
  </r>
  <r>
    <n v="1323"/>
    <x v="320"/>
    <s v="Year 4"/>
    <d v="2015-12-31T00:00:00"/>
    <n v="7572436000"/>
    <n v="6648771000"/>
    <n v="592863000"/>
    <n v="0"/>
    <n v="34848000"/>
    <s v="Industrials"/>
    <s v="Industrial Conglomerates"/>
    <x v="3"/>
  </r>
  <r>
    <n v="1324"/>
    <x v="321"/>
    <s v="Year 1"/>
    <d v="2012-12-31T00:00:00"/>
    <n v="11224000000"/>
    <n v="6396000000"/>
    <n v="1227000000"/>
    <n v="98000000"/>
    <n v="1001000000"/>
    <s v="Materials"/>
    <s v="Industrial Gases"/>
    <x v="0"/>
  </r>
  <r>
    <n v="1325"/>
    <x v="321"/>
    <s v="Year 2"/>
    <d v="2013-12-31T00:00:00"/>
    <n v="11925000000"/>
    <n v="6744000000"/>
    <n v="1349000000"/>
    <n v="98000000"/>
    <n v="1109000000"/>
    <s v="Materials"/>
    <s v="Industrial Gases"/>
    <x v="1"/>
  </r>
  <r>
    <n v="1326"/>
    <x v="321"/>
    <s v="Year 3"/>
    <d v="2014-12-31T00:00:00"/>
    <n v="12273000000"/>
    <n v="6962000000"/>
    <n v="1437000000"/>
    <n v="96000000"/>
    <n v="1170000000"/>
    <s v="Materials"/>
    <s v="Industrial Gases"/>
    <x v="2"/>
  </r>
  <r>
    <n v="1327"/>
    <x v="321"/>
    <s v="Year 4"/>
    <d v="2015-12-31T00:00:00"/>
    <n v="10776000000"/>
    <n v="5960000000"/>
    <n v="1296000000"/>
    <n v="93000000"/>
    <n v="1106000000"/>
    <s v="Materials"/>
    <s v="Industrial Gases"/>
    <x v="3"/>
  </r>
  <r>
    <n v="1331"/>
    <x v="322"/>
    <s v="Year 1"/>
    <d v="2013-09-29T00:00:00"/>
    <n v="24866000000"/>
    <n v="9820000000"/>
    <n v="2849000000"/>
    <n v="4967000000"/>
    <n v="0"/>
    <s v="Information Technology"/>
    <s v="Semiconductors"/>
    <x v="1"/>
  </r>
  <r>
    <n v="1332"/>
    <x v="322"/>
    <s v="Year 2"/>
    <d v="2014-09-28T00:00:00"/>
    <n v="26487000000"/>
    <n v="10686000000"/>
    <n v="2774000000"/>
    <n v="5477000000"/>
    <n v="0"/>
    <s v="Information Technology"/>
    <s v="Semiconductors"/>
    <x v="2"/>
  </r>
  <r>
    <n v="1333"/>
    <x v="322"/>
    <s v="Year 3"/>
    <d v="2015-09-27T00:00:00"/>
    <n v="25281000000"/>
    <n v="10378000000"/>
    <n v="3637000000"/>
    <n v="5490000000"/>
    <n v="0"/>
    <s v="Information Technology"/>
    <s v="Semiconductors"/>
    <x v="3"/>
  </r>
  <r>
    <n v="1334"/>
    <x v="322"/>
    <s v="Year 4"/>
    <d v="2016-09-25T00:00:00"/>
    <n v="23554000000"/>
    <n v="9749000000"/>
    <n v="2159000000"/>
    <n v="5151000000"/>
    <n v="0"/>
    <s v="Information Technology"/>
    <s v="Semiconductors"/>
    <x v="4"/>
  </r>
  <r>
    <n v="1335"/>
    <x v="323"/>
    <s v="Year 1"/>
    <d v="2014-03-29T00:00:00"/>
    <n v="1148231000"/>
    <n v="743304000"/>
    <n v="180317000"/>
    <n v="197269000"/>
    <n v="0"/>
    <s v="Information Technology"/>
    <s v="Semiconductors"/>
    <x v="2"/>
  </r>
  <r>
    <n v="1336"/>
    <x v="323"/>
    <s v="Year 2"/>
    <d v="2015-03-28T00:00:00"/>
    <n v="1710966000"/>
    <n v="1021658000"/>
    <n v="309348000"/>
    <n v="257494000"/>
    <n v="0"/>
    <s v="Information Technology"/>
    <s v="Semiconductors"/>
    <x v="3"/>
  </r>
  <r>
    <n v="1337"/>
    <x v="323"/>
    <s v="Year 3"/>
    <d v="2016-04-02T00:00:00"/>
    <n v="2610726000"/>
    <n v="1561173000"/>
    <n v="588822000"/>
    <n v="448763000"/>
    <n v="0"/>
    <s v="Information Technology"/>
    <s v="Semiconductors"/>
    <x v="4"/>
  </r>
  <r>
    <n v="1338"/>
    <x v="324"/>
    <s v="Year 1"/>
    <d v="2013-12-31T00:00:00"/>
    <n v="6419285000"/>
    <n v="5099484000"/>
    <n v="922340000"/>
    <n v="0"/>
    <n v="0"/>
    <s v="Industrials"/>
    <s v="Industrial Conglomerates"/>
    <x v="1"/>
  </r>
  <r>
    <n v="1339"/>
    <x v="324"/>
    <s v="Year 2"/>
    <d v="2014-12-31T00:00:00"/>
    <n v="6638774000"/>
    <n v="5253040000"/>
    <n v="1030014000"/>
    <n v="0"/>
    <n v="0"/>
    <s v="Industrials"/>
    <s v="Industrial Conglomerates"/>
    <x v="2"/>
  </r>
  <r>
    <n v="1340"/>
    <x v="324"/>
    <s v="Year 3"/>
    <d v="2015-12-31T00:00:00"/>
    <n v="6571893000"/>
    <n v="5086449000"/>
    <n v="961579000"/>
    <n v="0"/>
    <n v="0"/>
    <s v="Industrials"/>
    <s v="Industrial Conglomerates"/>
    <x v="3"/>
  </r>
  <r>
    <n v="1341"/>
    <x v="324"/>
    <s v="Year 4"/>
    <d v="2016-12-31T00:00:00"/>
    <n v="6786984000"/>
    <n v="5285568000"/>
    <n v="956158000"/>
    <n v="0"/>
    <n v="0"/>
    <s v="Industrials"/>
    <s v="Industrial Conglomerates"/>
    <x v="4"/>
  </r>
  <r>
    <n v="1342"/>
    <x v="325"/>
    <s v="Year 1"/>
    <d v="2012-12-31T00:00:00"/>
    <n v="7688024000"/>
    <n v="5157434000"/>
    <n v="1011543000"/>
    <n v="0"/>
    <n v="730493000"/>
    <s v="Consumer Discretionary"/>
    <s v="Hotels, Resorts &amp; Cruise Lines"/>
    <x v="0"/>
  </r>
  <r>
    <n v="1343"/>
    <x v="325"/>
    <s v="Year 2"/>
    <d v="2013-12-31T00:00:00"/>
    <n v="7959894000"/>
    <n v="5305270000"/>
    <n v="1044819000"/>
    <n v="0"/>
    <n v="754711000"/>
    <s v="Consumer Discretionary"/>
    <s v="Hotels, Resorts &amp; Cruise Lines"/>
    <x v="1"/>
  </r>
  <r>
    <n v="1344"/>
    <x v="325"/>
    <s v="Year 3"/>
    <d v="2014-12-31T00:00:00"/>
    <n v="8073855000"/>
    <n v="5306281000"/>
    <n v="1048952000"/>
    <n v="0"/>
    <n v="772445000"/>
    <s v="Consumer Discretionary"/>
    <s v="Hotels, Resorts &amp; Cruise Lines"/>
    <x v="2"/>
  </r>
  <r>
    <n v="1345"/>
    <x v="325"/>
    <s v="Year 4"/>
    <d v="2015-12-31T00:00:00"/>
    <n v="8299074000"/>
    <n v="5099393000"/>
    <n v="1086504000"/>
    <n v="0"/>
    <n v="827008000"/>
    <s v="Consumer Discretionary"/>
    <s v="Hotels, Resorts &amp; Cruise Lines"/>
    <x v="3"/>
  </r>
  <r>
    <n v="1346"/>
    <x v="326"/>
    <s v="Year 1"/>
    <d v="2013-12-31T00:00:00"/>
    <n v="2104745000"/>
    <n v="155355000"/>
    <n v="346393000"/>
    <n v="859947000"/>
    <n v="0"/>
    <s v="Health Care"/>
    <s v="Biotechnology"/>
    <x v="1"/>
  </r>
  <r>
    <n v="1347"/>
    <x v="326"/>
    <s v="Year 2"/>
    <d v="2014-12-31T00:00:00"/>
    <n v="2819557000"/>
    <n v="205018000"/>
    <n v="519267000"/>
    <n v="1271353000"/>
    <n v="0"/>
    <s v="Health Care"/>
    <s v="Biotechnology"/>
    <x v="2"/>
  </r>
  <r>
    <n v="1348"/>
    <x v="326"/>
    <s v="Year 3"/>
    <d v="2015-12-31T00:00:00"/>
    <n v="4103728000"/>
    <n v="392709000"/>
    <n v="838526000"/>
    <n v="1620577000"/>
    <n v="0"/>
    <s v="Health Care"/>
    <s v="Biotechnology"/>
    <x v="3"/>
  </r>
  <r>
    <n v="1349"/>
    <x v="326"/>
    <s v="Year 4"/>
    <d v="2016-12-31T00:00:00"/>
    <n v="4860427000"/>
    <n v="299694000"/>
    <n v="1177697000"/>
    <n v="2052295000"/>
    <n v="0"/>
    <s v="Health Care"/>
    <s v="Biotechnology"/>
    <x v="4"/>
  </r>
  <r>
    <n v="1350"/>
    <x v="327"/>
    <s v="Year 1"/>
    <d v="2013-12-31T00:00:00"/>
    <n v="4245895000"/>
    <n v="2522803000"/>
    <n v="1324815000"/>
    <n v="0"/>
    <n v="1700000"/>
    <s v="Industrials"/>
    <s v="Human Resource &amp; Employment Services"/>
    <x v="1"/>
  </r>
  <r>
    <n v="1351"/>
    <x v="327"/>
    <s v="Year 2"/>
    <d v="2014-12-31T00:00:00"/>
    <n v="4695014000"/>
    <n v="2772098000"/>
    <n v="1425734000"/>
    <n v="0"/>
    <n v="557000"/>
    <s v="Industrials"/>
    <s v="Human Resource &amp; Employment Services"/>
    <x v="2"/>
  </r>
  <r>
    <n v="1352"/>
    <x v="327"/>
    <s v="Year 3"/>
    <d v="2015-12-31T00:00:00"/>
    <n v="5094933000"/>
    <n v="2980462000"/>
    <n v="1533799000"/>
    <n v="0"/>
    <n v="192000"/>
    <s v="Industrials"/>
    <s v="Human Resource &amp; Employment Services"/>
    <x v="3"/>
  </r>
  <r>
    <n v="1353"/>
    <x v="327"/>
    <s v="Year 4"/>
    <d v="2016-12-31T00:00:00"/>
    <n v="5250399000"/>
    <n v="3089723000"/>
    <n v="1606217000"/>
    <n v="0"/>
    <n v="1237000"/>
    <s v="Industrials"/>
    <s v="Human Resource &amp; Employment Services"/>
    <x v="4"/>
  </r>
  <r>
    <n v="1354"/>
    <x v="328"/>
    <s v="Year 1"/>
    <d v="2013-02-28T00:00:00"/>
    <n v="1328817000"/>
    <n v="200600000"/>
    <n v="660887000"/>
    <n v="263150000"/>
    <n v="0"/>
    <s v="Information Technology"/>
    <s v="Systems Software"/>
    <x v="1"/>
  </r>
  <r>
    <n v="1355"/>
    <x v="328"/>
    <s v="Year 2"/>
    <d v="2014-02-28T00:00:00"/>
    <n v="1534615000"/>
    <n v="232600000"/>
    <n v="750292000"/>
    <n v="317263000"/>
    <n v="0"/>
    <s v="Information Technology"/>
    <s v="Systems Software"/>
    <x v="2"/>
  </r>
  <r>
    <n v="1356"/>
    <x v="328"/>
    <s v="Year 3"/>
    <d v="2015-02-28T00:00:00"/>
    <n v="1789489000"/>
    <n v="273199000"/>
    <n v="898440000"/>
    <n v="367856000"/>
    <n v="0"/>
    <s v="Information Technology"/>
    <s v="Systems Software"/>
    <x v="3"/>
  </r>
  <r>
    <n v="1357"/>
    <x v="328"/>
    <s v="Year 4"/>
    <d v="2016-02-29T00:00:00"/>
    <n v="2052230000"/>
    <n v="309629000"/>
    <n v="1041231000"/>
    <n v="413322000"/>
    <n v="0"/>
    <s v="Information Technology"/>
    <s v="Systems Software"/>
    <x v="4"/>
  </r>
  <r>
    <n v="1358"/>
    <x v="329"/>
    <s v="Year 1"/>
    <d v="2013-03-30T00:00:00"/>
    <n v="6945000000"/>
    <n v="2789000000"/>
    <n v="2971000000"/>
    <n v="0"/>
    <n v="27000000"/>
    <s v="Consumer Discretionary"/>
    <s v="Apparel, Accessories &amp; Luxury Goods"/>
    <x v="1"/>
  </r>
  <r>
    <n v="1359"/>
    <x v="329"/>
    <s v="Year 2"/>
    <d v="2014-03-29T00:00:00"/>
    <n v="7450000000"/>
    <n v="3140000000"/>
    <n v="3142000000"/>
    <n v="0"/>
    <n v="35000000"/>
    <s v="Consumer Discretionary"/>
    <s v="Apparel, Accessories &amp; Luxury Goods"/>
    <x v="2"/>
  </r>
  <r>
    <n v="1360"/>
    <x v="329"/>
    <s v="Year 3"/>
    <d v="2015-03-28T00:00:00"/>
    <n v="7620000000"/>
    <n v="3242000000"/>
    <n v="3301000000"/>
    <n v="0"/>
    <n v="25000000"/>
    <s v="Consumer Discretionary"/>
    <s v="Apparel, Accessories &amp; Luxury Goods"/>
    <x v="3"/>
  </r>
  <r>
    <n v="1361"/>
    <x v="329"/>
    <s v="Year 4"/>
    <d v="2016-04-02T00:00:00"/>
    <n v="7405000000"/>
    <n v="3218000000"/>
    <n v="3389000000"/>
    <n v="0"/>
    <n v="24000000"/>
    <s v="Consumer Discretionary"/>
    <s v="Apparel, Accessories &amp; Luxury Goods"/>
    <x v="4"/>
  </r>
  <r>
    <n v="1362"/>
    <x v="330"/>
    <s v="Year 1"/>
    <d v="2013-09-30T00:00:00"/>
    <n v="6351900000"/>
    <n v="3778100000"/>
    <n v="1537700000"/>
    <n v="0"/>
    <n v="0"/>
    <s v="Industrials"/>
    <s v="Industrial Conglomerates"/>
    <x v="1"/>
  </r>
  <r>
    <n v="1363"/>
    <x v="330"/>
    <s v="Year 2"/>
    <d v="2014-09-30T00:00:00"/>
    <n v="6623500000"/>
    <n v="3869600000"/>
    <n v="1570100000"/>
    <n v="0"/>
    <n v="0"/>
    <s v="Industrials"/>
    <s v="Industrial Conglomerates"/>
    <x v="2"/>
  </r>
  <r>
    <n v="1364"/>
    <x v="330"/>
    <s v="Year 3"/>
    <d v="2015-09-30T00:00:00"/>
    <n v="6307900000"/>
    <n v="3604800000"/>
    <n v="1506400000"/>
    <n v="0"/>
    <n v="0"/>
    <s v="Industrials"/>
    <s v="Industrial Conglomerates"/>
    <x v="3"/>
  </r>
  <r>
    <n v="1365"/>
    <x v="330"/>
    <s v="Year 4"/>
    <d v="2016-09-30T00:00:00"/>
    <n v="5879500000"/>
    <n v="3404000000"/>
    <n v="1467400000"/>
    <n v="0"/>
    <n v="0"/>
    <s v="Industrials"/>
    <s v="Industrial Conglomerates"/>
    <x v="4"/>
  </r>
  <r>
    <n v="1366"/>
    <x v="331"/>
    <s v="Year 1"/>
    <d v="2012-12-31T00:00:00"/>
    <n v="2993489000"/>
    <n v="1321772000"/>
    <n v="914130000"/>
    <n v="0"/>
    <n v="0"/>
    <s v="Industrials"/>
    <s v="Industrial Conglomerates"/>
    <x v="0"/>
  </r>
  <r>
    <n v="1367"/>
    <x v="331"/>
    <s v="Year 2"/>
    <d v="2013-12-31T00:00:00"/>
    <n v="3238128000"/>
    <n v="1355200000"/>
    <n v="1040567000"/>
    <n v="0"/>
    <n v="0"/>
    <s v="Industrials"/>
    <s v="Industrial Conglomerates"/>
    <x v="1"/>
  </r>
  <r>
    <n v="1368"/>
    <x v="331"/>
    <s v="Year 3"/>
    <d v="2014-12-31T00:00:00"/>
    <n v="3549494000"/>
    <n v="1447595000"/>
    <n v="1102426000"/>
    <n v="0"/>
    <n v="0"/>
    <s v="Industrials"/>
    <s v="Industrial Conglomerates"/>
    <x v="2"/>
  </r>
  <r>
    <n v="1369"/>
    <x v="331"/>
    <s v="Year 4"/>
    <d v="2015-12-31T00:00:00"/>
    <n v="3582395000"/>
    <n v="1417749000"/>
    <n v="1136728000"/>
    <n v="0"/>
    <n v="0"/>
    <s v="Industrials"/>
    <s v="Industrial Conglomerates"/>
    <x v="3"/>
  </r>
  <r>
    <n v="1370"/>
    <x v="332"/>
    <s v="Year 1"/>
    <d v="2013-02-02T00:00:00"/>
    <n v="9721065000"/>
    <n v="7011428000"/>
    <n v="1437886000"/>
    <n v="0"/>
    <n v="0"/>
    <s v="Consumer Discretionary"/>
    <s v="Apparel Retail"/>
    <x v="1"/>
  </r>
  <r>
    <n v="1371"/>
    <x v="332"/>
    <s v="Year 2"/>
    <d v="2014-02-01T00:00:00"/>
    <n v="10230353000"/>
    <n v="7360924000"/>
    <n v="1526366000"/>
    <n v="0"/>
    <n v="0"/>
    <s v="Consumer Discretionary"/>
    <s v="Apparel Retail"/>
    <x v="2"/>
  </r>
  <r>
    <n v="1372"/>
    <x v="332"/>
    <s v="Year 3"/>
    <d v="2015-01-31T00:00:00"/>
    <n v="11041677000"/>
    <n v="7937956000"/>
    <n v="1615371000"/>
    <n v="0"/>
    <n v="0"/>
    <s v="Consumer Discretionary"/>
    <s v="Apparel Retail"/>
    <x v="3"/>
  </r>
  <r>
    <n v="1373"/>
    <x v="332"/>
    <s v="Year 4"/>
    <d v="2016-01-30T00:00:00"/>
    <n v="11939999000"/>
    <n v="8576873000"/>
    <n v="1738755000"/>
    <n v="0"/>
    <n v="0"/>
    <s v="Consumer Discretionary"/>
    <s v="Apparel Retail"/>
    <x v="4"/>
  </r>
  <r>
    <n v="1374"/>
    <x v="333"/>
    <s v="Year 1"/>
    <d v="2012-12-31T00:00:00"/>
    <n v="1367135000"/>
    <n v="328784000"/>
    <n v="248136000"/>
    <n v="0"/>
    <n v="445228000"/>
    <s v="Energy"/>
    <s v="Oil &amp; Gas Exploration &amp; Production"/>
    <x v="0"/>
  </r>
  <r>
    <n v="1375"/>
    <x v="333"/>
    <s v="Year 2"/>
    <d v="2013-12-31T00:00:00"/>
    <n v="1832253000"/>
    <n v="516119000"/>
    <n v="391707000"/>
    <n v="0"/>
    <n v="492397000"/>
    <s v="Energy"/>
    <s v="Oil &amp; Gas Exploration &amp; Production"/>
    <x v="1"/>
  </r>
  <r>
    <n v="1376"/>
    <x v="333"/>
    <s v="Year 3"/>
    <d v="2014-12-31T00:00:00"/>
    <n v="2042537000"/>
    <n v="605752000"/>
    <n v="191802000"/>
    <n v="0"/>
    <n v="551032000"/>
    <s v="Energy"/>
    <s v="Oil &amp; Gas Exploration &amp; Production"/>
    <x v="2"/>
  </r>
  <r>
    <n v="1377"/>
    <x v="333"/>
    <s v="Year 4"/>
    <d v="2015-12-31T00:00:00"/>
    <n v="1181704000"/>
    <n v="648968000"/>
    <n v="165318000"/>
    <n v="0"/>
    <n v="581155000"/>
    <s v="Energy"/>
    <s v="Oil &amp; Gas Exploration &amp; Production"/>
    <x v="3"/>
  </r>
  <r>
    <n v="1378"/>
    <x v="334"/>
    <s v="Year 1"/>
    <d v="2013-12-31T00:00:00"/>
    <n v="8417200000"/>
    <n v="5234700000"/>
    <n v="1088100000"/>
    <n v="0"/>
    <n v="877400000"/>
    <s v="Industrials"/>
    <s v="Industrial Conglomerates"/>
    <x v="1"/>
  </r>
  <r>
    <n v="1379"/>
    <x v="334"/>
    <s v="Year 2"/>
    <d v="2014-12-31T00:00:00"/>
    <n v="8803300000"/>
    <n v="5643100000"/>
    <n v="998400000"/>
    <n v="0"/>
    <n v="906900000"/>
    <s v="Industrials"/>
    <s v="Industrial Conglomerates"/>
    <x v="2"/>
  </r>
  <r>
    <n v="1380"/>
    <x v="334"/>
    <s v="Year 3"/>
    <d v="2015-12-31T00:00:00"/>
    <n v="9115000000"/>
    <n v="5518600000"/>
    <n v="1067000000"/>
    <n v="0"/>
    <n v="970600000"/>
    <s v="Industrials"/>
    <s v="Industrial Conglomerates"/>
    <x v="3"/>
  </r>
  <r>
    <n v="1381"/>
    <x v="334"/>
    <s v="Year 4"/>
    <d v="2016-12-31T00:00:00"/>
    <n v="9387700000"/>
    <n v="5764000000"/>
    <n v="1054500000"/>
    <n v="0"/>
    <n v="991100000"/>
    <s v="Industrials"/>
    <s v="Industrial Conglomerates"/>
    <x v="4"/>
  </r>
  <r>
    <n v="1382"/>
    <x v="335"/>
    <s v="Year 1"/>
    <d v="2013-09-29T00:00:00"/>
    <n v="14866800000"/>
    <n v="6382300000"/>
    <n v="5655800000"/>
    <n v="0"/>
    <n v="621400000"/>
    <s v="Consumer Discretionary"/>
    <s v="Restaurants"/>
    <x v="1"/>
  </r>
  <r>
    <n v="1383"/>
    <x v="335"/>
    <s v="Year 2"/>
    <d v="2014-09-28T00:00:00"/>
    <n v="16447800000"/>
    <n v="6858800000"/>
    <n v="6086800000"/>
    <n v="0"/>
    <n v="709600000"/>
    <s v="Consumer Discretionary"/>
    <s v="Restaurants"/>
    <x v="2"/>
  </r>
  <r>
    <n v="1384"/>
    <x v="335"/>
    <s v="Year 3"/>
    <d v="2015-09-27T00:00:00"/>
    <n v="19162700000"/>
    <n v="7787500000"/>
    <n v="7130200000"/>
    <n v="0"/>
    <n v="893900000"/>
    <s v="Consumer Discretionary"/>
    <s v="Restaurants"/>
    <x v="3"/>
  </r>
  <r>
    <n v="1385"/>
    <x v="335"/>
    <s v="Year 4"/>
    <d v="2016-10-02T00:00:00"/>
    <n v="21315900000"/>
    <n v="8511100000"/>
    <n v="7970300000"/>
    <n v="0"/>
    <n v="980800000"/>
    <s v="Consumer Discretionary"/>
    <s v="Restaurants"/>
    <x v="4"/>
  </r>
  <r>
    <n v="1386"/>
    <x v="336"/>
    <s v="Year 1"/>
    <d v="2012-12-31T00:00:00"/>
    <n v="4176000000"/>
    <n v="2754000000"/>
    <n v="207000000"/>
    <n v="0"/>
    <n v="356000000"/>
    <s v="Utilities"/>
    <s v="MultiUtilities"/>
    <x v="0"/>
  </r>
  <r>
    <n v="1387"/>
    <x v="336"/>
    <s v="Year 2"/>
    <d v="2013-12-31T00:00:00"/>
    <n v="4495000000"/>
    <n v="2987000000"/>
    <n v="220000000"/>
    <n v="0"/>
    <n v="378000000"/>
    <s v="Utilities"/>
    <s v="MultiUtilities"/>
    <x v="1"/>
  </r>
  <r>
    <n v="1388"/>
    <x v="336"/>
    <s v="Year 3"/>
    <d v="2014-12-31T00:00:00"/>
    <n v="4951000000"/>
    <n v="3331000000"/>
    <n v="229000000"/>
    <n v="0"/>
    <n v="384000000"/>
    <s v="Utilities"/>
    <s v="MultiUtilities"/>
    <x v="2"/>
  </r>
  <r>
    <n v="1389"/>
    <x v="336"/>
    <s v="Year 4"/>
    <d v="2015-12-31T00:00:00"/>
    <n v="4380000000"/>
    <n v="2714000000"/>
    <n v="234000000"/>
    <n v="0"/>
    <n v="358000000"/>
    <s v="Utilities"/>
    <s v="MultiUtilities"/>
    <x v="3"/>
  </r>
  <r>
    <n v="1394"/>
    <x v="337"/>
    <s v="Year 1"/>
    <d v="2012-12-31T00:00:00"/>
    <n v="5075000000"/>
    <n v="2417000000"/>
    <n v="337000000"/>
    <n v="0"/>
    <n v="746000000"/>
    <s v="Energy"/>
    <s v="Oil &amp; Gas Refining &amp; Marketing &amp; Transportation"/>
    <x v="0"/>
  </r>
  <r>
    <n v="1395"/>
    <x v="337"/>
    <s v="Year 2"/>
    <d v="2013-12-31T00:00:00"/>
    <n v="5518000000"/>
    <n v="2707000000"/>
    <n v="373000000"/>
    <n v="0"/>
    <n v="772000000"/>
    <s v="Energy"/>
    <s v="Oil &amp; Gas Refining &amp; Marketing &amp; Transportation"/>
    <x v="1"/>
  </r>
  <r>
    <n v="1396"/>
    <x v="337"/>
    <s v="Year 3"/>
    <d v="2014-12-31T00:00:00"/>
    <n v="5903000000"/>
    <n v="2790000000"/>
    <n v="393000000"/>
    <n v="0"/>
    <n v="796000000"/>
    <s v="Energy"/>
    <s v="Oil &amp; Gas Refining &amp; Marketing &amp; Transportation"/>
    <x v="2"/>
  </r>
  <r>
    <n v="1397"/>
    <x v="337"/>
    <s v="Year 4"/>
    <d v="2015-12-31T00:00:00"/>
    <n v="5234000000"/>
    <n v="2335000000"/>
    <n v="353000000"/>
    <n v="0"/>
    <n v="764000000"/>
    <s v="Energy"/>
    <s v="Oil &amp; Gas Refining &amp; Marketing &amp; Transportation"/>
    <x v="3"/>
  </r>
  <r>
    <n v="1398"/>
    <x v="338"/>
    <s v="Year 1"/>
    <d v="2013-12-31T00:00:00"/>
    <n v="7690800000"/>
    <n v="5100900000"/>
    <n v="1788300000"/>
    <n v="0"/>
    <n v="123200000"/>
    <s v="Materials"/>
    <s v="Paper Packaging"/>
    <x v="1"/>
  </r>
  <r>
    <n v="1399"/>
    <x v="338"/>
    <s v="Year 2"/>
    <d v="2014-12-31T00:00:00"/>
    <n v="7750500000"/>
    <n v="5062900000"/>
    <n v="1849400000"/>
    <n v="0"/>
    <n v="118900000"/>
    <s v="Materials"/>
    <s v="Paper Packaging"/>
    <x v="2"/>
  </r>
  <r>
    <n v="1400"/>
    <x v="338"/>
    <s v="Year 3"/>
    <d v="2015-12-31T00:00:00"/>
    <n v="7031500000"/>
    <n v="4444900000"/>
    <n v="1656200000"/>
    <n v="0"/>
    <n v="88700000"/>
    <s v="Materials"/>
    <s v="Paper Packaging"/>
    <x v="3"/>
  </r>
  <r>
    <n v="1401"/>
    <x v="338"/>
    <s v="Year 4"/>
    <d v="2016-12-31T00:00:00"/>
    <n v="6778300000"/>
    <n v="4246700000"/>
    <n v="1604400000"/>
    <n v="0"/>
    <n v="94900000"/>
    <s v="Materials"/>
    <s v="Paper Packaging"/>
    <x v="4"/>
  </r>
  <r>
    <n v="1402"/>
    <x v="339"/>
    <s v="Year 1"/>
    <d v="2012-12-31T00:00:00"/>
    <n v="9534462000"/>
    <n v="5328236000"/>
    <n v="3264896000"/>
    <n v="0"/>
    <n v="0"/>
    <s v="Materials"/>
    <s v="Specialty Chemicals"/>
    <x v="0"/>
  </r>
  <r>
    <n v="1403"/>
    <x v="339"/>
    <s v="Year 2"/>
    <d v="2013-12-31T00:00:00"/>
    <n v="10185532000"/>
    <n v="5568966000"/>
    <n v="3470200000"/>
    <n v="0"/>
    <n v="0"/>
    <s v="Materials"/>
    <s v="Specialty Chemicals"/>
    <x v="1"/>
  </r>
  <r>
    <n v="1404"/>
    <x v="339"/>
    <s v="Year 3"/>
    <d v="2014-12-31T00:00:00"/>
    <n v="11129533000"/>
    <n v="5965049000"/>
    <n v="3860448000"/>
    <n v="0"/>
    <n v="0"/>
    <s v="Materials"/>
    <s v="Specialty Chemicals"/>
    <x v="2"/>
  </r>
  <r>
    <n v="1405"/>
    <x v="339"/>
    <s v="Year 4"/>
    <d v="2015-12-31T00:00:00"/>
    <n v="11339304000"/>
    <n v="5780078000"/>
    <n v="3943786000"/>
    <n v="0"/>
    <n v="0"/>
    <s v="Materials"/>
    <s v="Specialty Chemicals"/>
    <x v="3"/>
  </r>
  <r>
    <n v="1406"/>
    <x v="340"/>
    <s v="Year 1"/>
    <d v="2013-02-02T00:00:00"/>
    <n v="3983400000"/>
    <n v="2446000000"/>
    <n v="976900000"/>
    <n v="0"/>
    <n v="0"/>
    <s v="Consumer Discretionary"/>
    <s v="Specialty Stores"/>
    <x v="1"/>
  </r>
  <r>
    <n v="1407"/>
    <x v="340"/>
    <s v="Year 2"/>
    <d v="2014-02-01T00:00:00"/>
    <n v="4209200000"/>
    <n v="2628700000"/>
    <n v="1010000000"/>
    <n v="0"/>
    <n v="0"/>
    <s v="Consumer Discretionary"/>
    <s v="Specialty Stores"/>
    <x v="2"/>
  </r>
  <r>
    <n v="1408"/>
    <x v="340"/>
    <s v="Year 3"/>
    <d v="2015-02-02T00:00:00"/>
    <n v="5736300000"/>
    <n v="3662100000"/>
    <n v="1497600000"/>
    <n v="0"/>
    <n v="0"/>
    <s v="Consumer Discretionary"/>
    <s v="Specialty Stores"/>
    <x v="3"/>
  </r>
  <r>
    <n v="1409"/>
    <x v="340"/>
    <s v="Year 4"/>
    <d v="2016-01-30T00:00:00"/>
    <n v="6550200000"/>
    <n v="4109800000"/>
    <n v="1736700000"/>
    <n v="0"/>
    <n v="0"/>
    <s v="Consumer Discretionary"/>
    <s v="Specialty Stores"/>
    <x v="4"/>
  </r>
  <r>
    <n v="1410"/>
    <x v="341"/>
    <s v="Year 1"/>
    <d v="2013-04-30T00:00:00"/>
    <n v="5897700000"/>
    <n v="3870100000"/>
    <n v="1020400000"/>
    <n v="0"/>
    <n v="96800000"/>
    <s v="Consumer Staples"/>
    <s v="Packaged Foods &amp; Meats"/>
    <x v="1"/>
  </r>
  <r>
    <n v="1411"/>
    <x v="341"/>
    <s v="Year 2"/>
    <d v="2014-04-30T00:00:00"/>
    <n v="5610600000"/>
    <n v="3579600000"/>
    <n v="1013100000"/>
    <n v="0"/>
    <n v="98900000"/>
    <s v="Consumer Staples"/>
    <s v="Packaged Foods &amp; Meats"/>
    <x v="2"/>
  </r>
  <r>
    <n v="1412"/>
    <x v="341"/>
    <s v="Year 3"/>
    <d v="2015-04-30T00:00:00"/>
    <n v="5692700000"/>
    <n v="3724000000"/>
    <n v="1085800000"/>
    <n v="0"/>
    <n v="110900000"/>
    <s v="Consumer Staples"/>
    <s v="Packaged Foods &amp; Meats"/>
    <x v="3"/>
  </r>
  <r>
    <n v="1413"/>
    <x v="341"/>
    <s v="Year 4"/>
    <d v="2016-04-30T00:00:00"/>
    <n v="7811200000"/>
    <n v="4843400000"/>
    <n v="1614100000"/>
    <n v="0"/>
    <n v="208400000"/>
    <s v="Consumer Staples"/>
    <s v="Packaged Foods &amp; Meats"/>
    <x v="4"/>
  </r>
  <r>
    <n v="1414"/>
    <x v="342"/>
    <s v="Year 1"/>
    <d v="2012-12-31T00:00:00"/>
    <n v="1290052000"/>
    <n v="470243000"/>
    <n v="120310000"/>
    <n v="0"/>
    <n v="330418000"/>
    <s v="Real Estate"/>
    <s v="Office REITs"/>
    <x v="0"/>
  </r>
  <r>
    <n v="1415"/>
    <x v="342"/>
    <s v="Year 2"/>
    <d v="2013-12-31T00:00:00"/>
    <n v="1371065000"/>
    <n v="479665000"/>
    <n v="122128000"/>
    <n v="0"/>
    <n v="340316000"/>
    <s v="Real Estate"/>
    <s v="Office REITs"/>
    <x v="1"/>
  </r>
  <r>
    <n v="1416"/>
    <x v="342"/>
    <s v="Year 3"/>
    <d v="2014-12-31T00:00:00"/>
    <n v="1519978000"/>
    <n v="500126000"/>
    <n v="133502000"/>
    <n v="0"/>
    <n v="393987000"/>
    <s v="Real Estate"/>
    <s v="Office REITs"/>
    <x v="2"/>
  </r>
  <r>
    <n v="1417"/>
    <x v="342"/>
    <s v="Year 4"/>
    <d v="2015-12-31T00:00:00"/>
    <n v="1662829000"/>
    <n v="534326000"/>
    <n v="139137000"/>
    <n v="0"/>
    <n v="588235000"/>
    <s v="Real Estate"/>
    <s v="Office REITs"/>
    <x v="3"/>
  </r>
  <r>
    <n v="1418"/>
    <x v="343"/>
    <s v="Year 1"/>
    <d v="2013-12-31T00:00:00"/>
    <n v="3237500000"/>
    <n v="1638900000"/>
    <n v="1012400000"/>
    <n v="0"/>
    <n v="0"/>
    <s v="Consumer Discretionary"/>
    <s v="Household Appliances"/>
    <x v="1"/>
  </r>
  <r>
    <n v="1419"/>
    <x v="343"/>
    <s v="Year 2"/>
    <d v="2015-01-03T00:00:00"/>
    <n v="3492600000"/>
    <n v="1759200000"/>
    <n v="1048700000"/>
    <n v="0"/>
    <n v="0"/>
    <s v="Consumer Discretionary"/>
    <s v="Household Appliances"/>
    <x v="3"/>
  </r>
  <r>
    <n v="1420"/>
    <x v="343"/>
    <s v="Year 3"/>
    <d v="2016-01-02T00:00:00"/>
    <n v="3593100000"/>
    <n v="1774600000"/>
    <n v="1053700000"/>
    <n v="0"/>
    <n v="0"/>
    <s v="Consumer Discretionary"/>
    <s v="Household Appliances"/>
    <x v="4"/>
  </r>
  <r>
    <n v="1421"/>
    <x v="343"/>
    <s v="Year 4"/>
    <d v="2016-12-31T00:00:00"/>
    <n v="3711800000"/>
    <n v="1803500000"/>
    <n v="1054100000"/>
    <n v="0"/>
    <n v="0"/>
    <s v="Consumer Discretionary"/>
    <s v="Household Appliances"/>
    <x v="4"/>
  </r>
  <r>
    <n v="1422"/>
    <x v="344"/>
    <s v="Year 1"/>
    <d v="2012-12-31T00:00:00"/>
    <n v="2307182000"/>
    <n v="610836000"/>
    <n v="655473000"/>
    <n v="0"/>
    <n v="107591000"/>
    <s v="Consumer Discretionary"/>
    <s v="Broadcasting &amp; Cable TV"/>
    <x v="0"/>
  </r>
  <r>
    <n v="1423"/>
    <x v="344"/>
    <s v="Year 2"/>
    <d v="2013-12-31T00:00:00"/>
    <n v="2530809000"/>
    <n v="699294000"/>
    <n v="729055000"/>
    <n v="0"/>
    <n v="117580000"/>
    <s v="Consumer Discretionary"/>
    <s v="Broadcasting &amp; Cable TV"/>
    <x v="1"/>
  </r>
  <r>
    <n v="1424"/>
    <x v="344"/>
    <s v="Year 3"/>
    <d v="2014-12-31T00:00:00"/>
    <n v="2665456000"/>
    <n v="778896000"/>
    <n v="764799000"/>
    <n v="0"/>
    <n v="128582000"/>
    <s v="Consumer Discretionary"/>
    <s v="Broadcasting &amp; Cable TV"/>
    <x v="2"/>
  </r>
  <r>
    <n v="1425"/>
    <x v="344"/>
    <s v="Year 4"/>
    <d v="2015-12-31T00:00:00"/>
    <n v="3018227000"/>
    <n v="987357000"/>
    <n v="785179000"/>
    <n v="0"/>
    <n v="137596000"/>
    <s v="Consumer Discretionary"/>
    <s v="Broadcasting &amp; Cable TV"/>
    <x v="3"/>
  </r>
  <r>
    <n v="1426"/>
    <x v="345"/>
    <s v="Year 1"/>
    <d v="2012-12-31T00:00:00"/>
    <n v="16537000000"/>
    <n v="9373000000"/>
    <n v="914000000"/>
    <n v="0"/>
    <n v="1787000000"/>
    <s v="Utilities"/>
    <s v="Electric Utilities"/>
    <x v="0"/>
  </r>
  <r>
    <n v="1427"/>
    <x v="345"/>
    <s v="Year 2"/>
    <d v="2013-12-31T00:00:00"/>
    <n v="17087000000"/>
    <n v="9817000000"/>
    <n v="934000000"/>
    <n v="0"/>
    <n v="1901000000"/>
    <s v="Utilities"/>
    <s v="Electric Utilities"/>
    <x v="1"/>
  </r>
  <r>
    <n v="1428"/>
    <x v="345"/>
    <s v="Year 3"/>
    <d v="2014-12-31T00:00:00"/>
    <n v="18467000000"/>
    <n v="11031000000"/>
    <n v="981000000"/>
    <n v="0"/>
    <n v="1945000000"/>
    <s v="Utilities"/>
    <s v="Electric Utilities"/>
    <x v="2"/>
  </r>
  <r>
    <n v="1429"/>
    <x v="345"/>
    <s v="Year 4"/>
    <d v="2015-12-31T00:00:00"/>
    <n v="17489000000"/>
    <n v="9811000000"/>
    <n v="997000000"/>
    <n v="0"/>
    <n v="2034000000"/>
    <s v="Utilities"/>
    <s v="Electric Utilities"/>
    <x v="3"/>
  </r>
  <r>
    <n v="1430"/>
    <x v="346"/>
    <s v="Year 1"/>
    <d v="2012-12-31T00:00:00"/>
    <n v="4256157000"/>
    <n v="800380000"/>
    <n v="376687000"/>
    <n v="0"/>
    <n v="1068382000"/>
    <s v="Real Estate"/>
    <s v="REITs"/>
    <x v="0"/>
  </r>
  <r>
    <n v="1431"/>
    <x v="346"/>
    <s v="Year 2"/>
    <d v="2013-12-31T00:00:00"/>
    <n v="4543849000"/>
    <n v="837946000"/>
    <n v="402369000"/>
    <n v="0"/>
    <n v="1107700000"/>
    <s v="Real Estate"/>
    <s v="REITs"/>
    <x v="1"/>
  </r>
  <r>
    <n v="1432"/>
    <x v="346"/>
    <s v="Year 3"/>
    <d v="2014-12-31T00:00:00"/>
    <n v="4870818000"/>
    <n v="882803000"/>
    <n v="446845000"/>
    <n v="0"/>
    <n v="1143827000"/>
    <s v="Real Estate"/>
    <s v="REITs"/>
    <x v="2"/>
  </r>
  <r>
    <n v="1433"/>
    <x v="346"/>
    <s v="Year 4"/>
    <d v="2015-12-31T00:00:00"/>
    <n v="5266103000"/>
    <n v="960192000"/>
    <n v="452835000"/>
    <n v="0"/>
    <n v="1177568000"/>
    <s v="Real Estate"/>
    <s v="REITs"/>
    <x v="3"/>
  </r>
  <r>
    <n v="1438"/>
    <x v="347"/>
    <s v="Year 1"/>
    <d v="2013-02-02T00:00:00"/>
    <n v="24380510000"/>
    <n v="17889249000"/>
    <n v="4884284000"/>
    <n v="0"/>
    <n v="78900000"/>
    <s v="Consumer Discretionary"/>
    <s v="Specialty Stores"/>
    <x v="1"/>
  </r>
  <r>
    <n v="1439"/>
    <x v="347"/>
    <s v="Year 2"/>
    <d v="2014-02-01T00:00:00"/>
    <n v="23114000000"/>
    <n v="17082000000"/>
    <n v="4735000000"/>
    <n v="0"/>
    <n v="55000000"/>
    <s v="Consumer Discretionary"/>
    <s v="Specialty Stores"/>
    <x v="2"/>
  </r>
  <r>
    <n v="1440"/>
    <x v="347"/>
    <s v="Year 3"/>
    <d v="2015-01-31T00:00:00"/>
    <n v="22492000000"/>
    <n v="16691000000"/>
    <n v="4816000000"/>
    <n v="0"/>
    <n v="62000000"/>
    <s v="Consumer Discretionary"/>
    <s v="Specialty Stores"/>
    <x v="3"/>
  </r>
  <r>
    <n v="1441"/>
    <x v="347"/>
    <s v="Year 4"/>
    <d v="2016-01-30T00:00:00"/>
    <n v="21059000000"/>
    <n v="15545000000"/>
    <n v="4600000000"/>
    <n v="0"/>
    <n v="67000000"/>
    <s v="Consumer Discretionary"/>
    <s v="Specialty Stores"/>
    <x v="4"/>
  </r>
  <r>
    <n v="1442"/>
    <x v="348"/>
    <s v="Year 1"/>
    <d v="2012-12-31T00:00:00"/>
    <n v="1913149000"/>
    <n v="1055844000"/>
    <n v="356817000"/>
    <n v="0"/>
    <n v="31652000"/>
    <s v="Industrials"/>
    <s v="Industrial Conglomerates"/>
    <x v="0"/>
  </r>
  <r>
    <n v="1443"/>
    <x v="348"/>
    <s v="Year 2"/>
    <d v="2013-12-31T00:00:00"/>
    <n v="2142807000"/>
    <n v="1178173000"/>
    <n v="390610000"/>
    <n v="0"/>
    <n v="38405000"/>
    <s v="Industrials"/>
    <s v="Industrial Conglomerates"/>
    <x v="1"/>
  </r>
  <r>
    <n v="1444"/>
    <x v="348"/>
    <s v="Year 3"/>
    <d v="2014-12-31T00:00:00"/>
    <n v="2555601000"/>
    <n v="1461190000"/>
    <n v="489937000"/>
    <n v="0"/>
    <n v="48138000"/>
    <s v="Industrials"/>
    <s v="Industrial Conglomerates"/>
    <x v="2"/>
  </r>
  <r>
    <n v="1445"/>
    <x v="348"/>
    <s v="Year 4"/>
    <d v="2015-12-31T00:00:00"/>
    <n v="2985908000"/>
    <n v="1719723000"/>
    <n v="712803000"/>
    <n v="0"/>
    <n v="65770000"/>
    <s v="Industrials"/>
    <s v="Industrial Conglomerates"/>
    <x v="3"/>
  </r>
  <r>
    <n v="1446"/>
    <x v="349"/>
    <s v="Year 1"/>
    <d v="2012-12-31T00:00:00"/>
    <n v="9647000000"/>
    <n v="6646000000"/>
    <n v="359000000"/>
    <n v="0"/>
    <n v="1090000000"/>
    <s v="Utilities"/>
    <s v="MultiUtilities"/>
    <x v="0"/>
  </r>
  <r>
    <n v="1447"/>
    <x v="349"/>
    <s v="Year 2"/>
    <d v="2013-12-31T00:00:00"/>
    <n v="10557000000"/>
    <n v="7186000000"/>
    <n v="574000000"/>
    <n v="0"/>
    <n v="1113000000"/>
    <s v="Utilities"/>
    <s v="MultiUtilities"/>
    <x v="1"/>
  </r>
  <r>
    <n v="1448"/>
    <x v="349"/>
    <s v="Year 3"/>
    <d v="2014-12-31T00:00:00"/>
    <n v="11035000000"/>
    <n v="7689000000"/>
    <n v="414000000"/>
    <n v="0"/>
    <n v="1156000000"/>
    <s v="Utilities"/>
    <s v="MultiUtilities"/>
    <x v="2"/>
  </r>
  <r>
    <n v="1449"/>
    <x v="349"/>
    <s v="Year 4"/>
    <d v="2015-12-31T00:00:00"/>
    <n v="10231000000"/>
    <n v="6648000000"/>
    <n v="397000000"/>
    <n v="0"/>
    <n v="1250000000"/>
    <s v="Utilities"/>
    <s v="MultiUtilities"/>
    <x v="3"/>
  </r>
  <r>
    <n v="1450"/>
    <x v="350"/>
    <s v="Year 1"/>
    <d v="2012-12-31T00:00:00"/>
    <n v="11240000000"/>
    <n v="429000000"/>
    <n v="6073000000"/>
    <n v="0"/>
    <n v="1441000000"/>
    <s v="Financials"/>
    <s v="Banks"/>
    <x v="0"/>
  </r>
  <r>
    <n v="1451"/>
    <x v="350"/>
    <s v="Year 2"/>
    <d v="2013-12-31T00:00:00"/>
    <n v="8602000000"/>
    <n v="291000000"/>
    <n v="5808000000"/>
    <n v="0"/>
    <n v="576000000"/>
    <s v="Financials"/>
    <s v="Banks"/>
    <x v="1"/>
  </r>
  <r>
    <n v="1452"/>
    <x v="350"/>
    <s v="Year 3"/>
    <d v="2014-12-31T00:00:00"/>
    <n v="8707000000"/>
    <n v="235000000"/>
    <n v="5518000000"/>
    <n v="0"/>
    <n v="367000000"/>
    <s v="Financials"/>
    <s v="Banks"/>
    <x v="2"/>
  </r>
  <r>
    <n v="1453"/>
    <x v="350"/>
    <s v="Year 4"/>
    <d v="2015-12-31T00:00:00"/>
    <n v="8533000000"/>
    <n v="219000000"/>
    <n v="5120000000"/>
    <n v="0"/>
    <n v="205000000"/>
    <s v="Financials"/>
    <s v="Banks"/>
    <x v="3"/>
  </r>
  <r>
    <n v="1458"/>
    <x v="351"/>
    <s v="Year 1"/>
    <d v="2013-06-28T00:00:00"/>
    <n v="14351000000"/>
    <n v="10411000000"/>
    <n v="635000000"/>
    <n v="1133000000"/>
    <n v="79000000"/>
    <s v="Information Technology"/>
    <s v="Computer Storage &amp; Peripherals"/>
    <x v="1"/>
  </r>
  <r>
    <n v="1459"/>
    <x v="351"/>
    <s v="Year 2"/>
    <d v="2014-06-27T00:00:00"/>
    <n v="13724000000"/>
    <n v="9878000000"/>
    <n v="722000000"/>
    <n v="1226000000"/>
    <n v="98000000"/>
    <s v="Information Technology"/>
    <s v="Computer Storage &amp; Peripherals"/>
    <x v="2"/>
  </r>
  <r>
    <n v="1460"/>
    <x v="351"/>
    <s v="Year 3"/>
    <d v="2015-07-03T00:00:00"/>
    <n v="13739000000"/>
    <n v="9930000000"/>
    <n v="237000000"/>
    <n v="1353000000"/>
    <n v="129000000"/>
    <s v="Information Technology"/>
    <s v="Computer Storage &amp; Peripherals"/>
    <x v="3"/>
  </r>
  <r>
    <n v="1461"/>
    <x v="351"/>
    <s v="Year 4"/>
    <d v="2016-07-01T00:00:00"/>
    <n v="11160000000"/>
    <n v="8545000000"/>
    <n v="635000000"/>
    <n v="1237000000"/>
    <n v="123000000"/>
    <s v="Information Technology"/>
    <s v="Computer Storage &amp; Peripherals"/>
    <x v="4"/>
  </r>
  <r>
    <n v="1462"/>
    <x v="352"/>
    <s v="Year 1"/>
    <d v="2013-02-28T00:00:00"/>
    <n v="2796100000"/>
    <n v="1687800000"/>
    <n v="585400000"/>
    <n v="0"/>
    <n v="0"/>
    <s v="Consumer Staples"/>
    <s v="Distillers &amp; Vintners"/>
    <x v="1"/>
  </r>
  <r>
    <n v="1463"/>
    <x v="352"/>
    <s v="Year 2"/>
    <d v="2014-02-28T00:00:00"/>
    <n v="4867700000"/>
    <n v="2876000000"/>
    <n v="895100000"/>
    <n v="0"/>
    <n v="0"/>
    <s v="Consumer Staples"/>
    <s v="Distillers &amp; Vintners"/>
    <x v="2"/>
  </r>
  <r>
    <n v="1464"/>
    <x v="352"/>
    <s v="Year 3"/>
    <d v="2015-02-28T00:00:00"/>
    <n v="6028000000"/>
    <n v="3449400000"/>
    <n v="1078400000"/>
    <n v="0"/>
    <n v="0"/>
    <s v="Consumer Staples"/>
    <s v="Distillers &amp; Vintners"/>
    <x v="3"/>
  </r>
  <r>
    <n v="1465"/>
    <x v="352"/>
    <s v="Year 4"/>
    <d v="2016-02-29T00:00:00"/>
    <n v="6548400000"/>
    <n v="3606100000"/>
    <n v="1177200000"/>
    <n v="0"/>
    <n v="0"/>
    <s v="Consumer Staples"/>
    <s v="Distillers &amp; Vintners"/>
    <x v="4"/>
  </r>
  <r>
    <n v="1466"/>
    <x v="353"/>
    <s v="Year 1"/>
    <d v="2013-12-28T00:00:00"/>
    <n v="10889500000"/>
    <n v="6985800000"/>
    <n v="2960300000"/>
    <n v="0"/>
    <n v="0"/>
    <s v="Consumer Discretionary"/>
    <s v="Household Appliances"/>
    <x v="1"/>
  </r>
  <r>
    <n v="1467"/>
    <x v="353"/>
    <s v="Year 2"/>
    <d v="2015-01-03T00:00:00"/>
    <n v="11338600000"/>
    <n v="7235900000"/>
    <n v="2814600000"/>
    <n v="0"/>
    <n v="0"/>
    <s v="Consumer Discretionary"/>
    <s v="Household Appliances"/>
    <x v="3"/>
  </r>
  <r>
    <n v="1468"/>
    <x v="353"/>
    <s v="Year 3"/>
    <d v="2016-01-02T00:00:00"/>
    <n v="11171800000"/>
    <n v="7099800000"/>
    <n v="2681100000"/>
    <n v="0"/>
    <n v="0"/>
    <s v="Consumer Discretionary"/>
    <s v="Household Appliances"/>
    <x v="4"/>
  </r>
  <r>
    <n v="1469"/>
    <x v="353"/>
    <s v="Year 4"/>
    <d v="2016-12-31T00:00:00"/>
    <n v="11406900000"/>
    <n v="7139700000"/>
    <n v="2798900000"/>
    <n v="0"/>
    <n v="0"/>
    <s v="Consumer Discretionary"/>
    <s v="Household Appliances"/>
    <x v="4"/>
  </r>
  <r>
    <n v="1470"/>
    <x v="354"/>
    <s v="Year 1"/>
    <d v="2013-09-27T00:00:00"/>
    <n v="1792000000"/>
    <n v="1025400000"/>
    <n v="159700000"/>
    <n v="226300000"/>
    <n v="29100000"/>
    <s v="Information Technology"/>
    <s v="Semiconductors"/>
    <x v="1"/>
  </r>
  <r>
    <n v="1471"/>
    <x v="354"/>
    <s v="Year 2"/>
    <d v="2014-10-03T00:00:00"/>
    <n v="2291500000"/>
    <n v="1268800000"/>
    <n v="179100000"/>
    <n v="252200000"/>
    <n v="25900000"/>
    <s v="Information Technology"/>
    <s v="Semiconductors"/>
    <x v="2"/>
  </r>
  <r>
    <n v="1472"/>
    <x v="354"/>
    <s v="Year 3"/>
    <d v="2015-10-02T00:00:00"/>
    <n v="3258400000"/>
    <n v="1703900000"/>
    <n v="191300000"/>
    <n v="303200000"/>
    <n v="33500000"/>
    <s v="Information Technology"/>
    <s v="Semiconductors"/>
    <x v="3"/>
  </r>
  <r>
    <n v="1473"/>
    <x v="354"/>
    <s v="Year 4"/>
    <d v="2016-09-30T00:00:00"/>
    <n v="3289000000"/>
    <n v="1623800000"/>
    <n v="195900000"/>
    <n v="312400000"/>
    <n v="33400000"/>
    <s v="Information Technology"/>
    <s v="Semiconductors"/>
    <x v="4"/>
  </r>
  <r>
    <n v="1474"/>
    <x v="355"/>
    <s v="Year 1"/>
    <d v="2012-12-31T00:00:00"/>
    <n v="2730000000"/>
    <n v="245000000"/>
    <n v="835000000"/>
    <n v="0"/>
    <n v="811000000"/>
    <s v="Energy"/>
    <s v="Oil &amp; Gas Exploration &amp; Production"/>
    <x v="0"/>
  </r>
  <r>
    <n v="1475"/>
    <x v="355"/>
    <s v="Year 2"/>
    <d v="2013-12-31T00:00:00"/>
    <n v="3371000000"/>
    <n v="328000000"/>
    <n v="1052000000"/>
    <n v="0"/>
    <n v="787000000"/>
    <s v="Energy"/>
    <s v="Oil &amp; Gas Exploration &amp; Production"/>
    <x v="1"/>
  </r>
  <r>
    <n v="1476"/>
    <x v="355"/>
    <s v="Year 3"/>
    <d v="2014-12-31T00:00:00"/>
    <n v="4038000000"/>
    <n v="427000000"/>
    <n v="1296000000"/>
    <n v="0"/>
    <n v="942000000"/>
    <s v="Energy"/>
    <s v="Oil &amp; Gas Exploration &amp; Production"/>
    <x v="2"/>
  </r>
  <r>
    <n v="1477"/>
    <x v="355"/>
    <s v="Year 4"/>
    <d v="2015-12-31T00:00:00"/>
    <n v="3133000000"/>
    <n v="689000000"/>
    <n v="1208000000"/>
    <n v="0"/>
    <n v="1091000000"/>
    <s v="Energy"/>
    <s v="Oil &amp; Gas Exploration &amp; Production"/>
    <x v="3"/>
  </r>
  <r>
    <n v="1478"/>
    <x v="356"/>
    <s v="Year 1"/>
    <d v="2012-12-31T00:00:00"/>
    <n v="10793000000"/>
    <n v="362000000"/>
    <n v="2123000000"/>
    <n v="0"/>
    <n v="4549000000"/>
    <s v="Financials"/>
    <s v="Consumer Finance"/>
    <x v="0"/>
  </r>
  <r>
    <n v="1479"/>
    <x v="356"/>
    <s v="Year 2"/>
    <d v="2013-12-31T00:00:00"/>
    <n v="11813000000"/>
    <n v="374000000"/>
    <n v="2484000000"/>
    <n v="0"/>
    <n v="5445000000"/>
    <s v="Financials"/>
    <s v="Consumer Finance"/>
    <x v="1"/>
  </r>
  <r>
    <n v="1480"/>
    <x v="356"/>
    <s v="Year 3"/>
    <d v="2014-12-31T00:00:00"/>
    <n v="12727000000"/>
    <n v="470000000"/>
    <n v="2927000000"/>
    <n v="0"/>
    <n v="5492000000"/>
    <s v="Financials"/>
    <s v="Consumer Finance"/>
    <x v="2"/>
  </r>
  <r>
    <n v="1481"/>
    <x v="356"/>
    <s v="Year 4"/>
    <d v="2015-12-31T00:00:00"/>
    <n v="13620000000"/>
    <n v="607000000"/>
    <n v="3264000000"/>
    <n v="0"/>
    <n v="5690000000"/>
    <s v="Financials"/>
    <s v="Consumer Finance"/>
    <x v="3"/>
  </r>
  <r>
    <n v="1482"/>
    <x v="357"/>
    <s v="Year 1"/>
    <d v="2013-12-31T00:00:00"/>
    <n v="9021000000"/>
    <n v="3002000000"/>
    <n v="4089000000"/>
    <n v="536000000"/>
    <n v="138000000"/>
    <s v="Health Care"/>
    <s v="Health Care Equipment"/>
    <x v="1"/>
  </r>
  <r>
    <n v="1483"/>
    <x v="357"/>
    <s v="Year 2"/>
    <d v="2014-12-31T00:00:00"/>
    <n v="9675000000"/>
    <n v="3319000000"/>
    <n v="4308000000"/>
    <n v="614000000"/>
    <n v="188000000"/>
    <s v="Health Care"/>
    <s v="Health Care Equipment"/>
    <x v="2"/>
  </r>
  <r>
    <n v="1484"/>
    <x v="357"/>
    <s v="Year 3"/>
    <d v="2015-12-31T00:00:00"/>
    <n v="9946000000"/>
    <n v="3344000000"/>
    <n v="3906000000"/>
    <n v="625000000"/>
    <n v="210000000"/>
    <s v="Health Care"/>
    <s v="Health Care Equipment"/>
    <x v="3"/>
  </r>
  <r>
    <n v="1485"/>
    <x v="357"/>
    <s v="Year 4"/>
    <d v="2016-12-31T00:00:00"/>
    <n v="11325000000"/>
    <n v="3830000000"/>
    <n v="4295000000"/>
    <n v="715000000"/>
    <n v="319000000"/>
    <s v="Health Care"/>
    <s v="Health Care Equipment"/>
    <x v="4"/>
  </r>
  <r>
    <n v="1486"/>
    <x v="358"/>
    <s v="Year 1"/>
    <d v="2013-03-29T00:00:00"/>
    <n v="6906000000"/>
    <n v="1175000000"/>
    <n v="3236000000"/>
    <n v="1026000000"/>
    <n v="286000000"/>
    <s v="Information Technology"/>
    <s v="Application Software"/>
    <x v="1"/>
  </r>
  <r>
    <n v="1487"/>
    <x v="358"/>
    <s v="Year 2"/>
    <d v="2014-03-28T00:00:00"/>
    <n v="4183000000"/>
    <n v="791000000"/>
    <n v="2186000000"/>
    <n v="722000000"/>
    <n v="93000000"/>
    <s v="Information Technology"/>
    <s v="Application Software"/>
    <x v="2"/>
  </r>
  <r>
    <n v="1488"/>
    <x v="358"/>
    <s v="Year 3"/>
    <d v="2015-04-03T00:00:00"/>
    <n v="3956000000"/>
    <n v="727000000"/>
    <n v="2012000000"/>
    <n v="812000000"/>
    <n v="87000000"/>
    <s v="Information Technology"/>
    <s v="Application Software"/>
    <x v="3"/>
  </r>
  <r>
    <n v="1489"/>
    <x v="358"/>
    <s v="Year 4"/>
    <d v="2016-04-01T00:00:00"/>
    <n v="3600000000"/>
    <n v="615000000"/>
    <n v="1587000000"/>
    <n v="748000000"/>
    <n v="57000000"/>
    <s v="Information Technology"/>
    <s v="Application Software"/>
    <x v="4"/>
  </r>
  <r>
    <n v="1490"/>
    <x v="359"/>
    <s v="Year 1"/>
    <d v="2013-06-29T00:00:00"/>
    <n v="44411233000"/>
    <n v="36414626000"/>
    <n v="6338129000"/>
    <n v="0"/>
    <n v="0"/>
    <s v="Consumer Staples"/>
    <s v="Food Distributors"/>
    <x v="1"/>
  </r>
  <r>
    <n v="1491"/>
    <x v="359"/>
    <s v="Year 2"/>
    <d v="2014-06-28T00:00:00"/>
    <n v="46516712000"/>
    <n v="38335677000"/>
    <n v="0"/>
    <n v="0"/>
    <n v="0"/>
    <s v="Consumer Staples"/>
    <s v="Food Distributors"/>
    <x v="2"/>
  </r>
  <r>
    <n v="1492"/>
    <x v="359"/>
    <s v="Year 3"/>
    <d v="2015-06-27T00:00:00"/>
    <n v="48680752000"/>
    <n v="40129236000"/>
    <n v="0"/>
    <n v="0"/>
    <n v="0"/>
    <s v="Consumer Staples"/>
    <s v="Food Distributors"/>
    <x v="3"/>
  </r>
  <r>
    <n v="1493"/>
    <x v="359"/>
    <s v="Year 4"/>
    <d v="2016-07-02T00:00:00"/>
    <n v="50366919000"/>
    <n v="41326447000"/>
    <n v="0"/>
    <n v="0"/>
    <n v="0"/>
    <s v="Consumer Staples"/>
    <s v="Food Distributors"/>
    <x v="4"/>
  </r>
  <r>
    <n v="1494"/>
    <x v="360"/>
    <s v="Year 1"/>
    <d v="2012-12-31T00:00:00"/>
    <n v="127434000000"/>
    <n v="55228000000"/>
    <n v="41066000000"/>
    <n v="0"/>
    <n v="18143000000"/>
    <s v="Telecommunications Services"/>
    <s v="Integrated Telecommunications Services"/>
    <x v="0"/>
  </r>
  <r>
    <n v="1495"/>
    <x v="360"/>
    <s v="Year 2"/>
    <d v="2013-12-31T00:00:00"/>
    <n v="128752000000"/>
    <n v="51191000000"/>
    <n v="28414000000"/>
    <n v="0"/>
    <n v="18395000000"/>
    <s v="Telecommunications Services"/>
    <s v="Integrated Telecommunications Services"/>
    <x v="1"/>
  </r>
  <r>
    <n v="1496"/>
    <x v="360"/>
    <s v="Year 3"/>
    <d v="2014-12-31T00:00:00"/>
    <n v="132447000000"/>
    <n v="60145000000"/>
    <n v="41817000000"/>
    <n v="0"/>
    <n v="18273000000"/>
    <s v="Telecommunications Services"/>
    <s v="Integrated Telecommunications Services"/>
    <x v="2"/>
  </r>
  <r>
    <n v="1497"/>
    <x v="360"/>
    <s v="Year 4"/>
    <d v="2015-12-31T00:00:00"/>
    <n v="146801000000"/>
    <n v="67046000000"/>
    <n v="32954000000"/>
    <n v="0"/>
    <n v="22016000000"/>
    <s v="Telecommunications Services"/>
    <s v="Integrated Telecommunications Services"/>
    <x v="3"/>
  </r>
  <r>
    <n v="1498"/>
    <x v="361"/>
    <s v="Year 1"/>
    <d v="2013-12-31T00:00:00"/>
    <n v="4206100000"/>
    <n v="2545600000"/>
    <n v="1193800000"/>
    <n v="0"/>
    <n v="0"/>
    <s v="Consumer Staples"/>
    <s v="Brewers"/>
    <x v="1"/>
  </r>
  <r>
    <n v="1499"/>
    <x v="361"/>
    <s v="Year 2"/>
    <d v="2014-12-31T00:00:00"/>
    <n v="4146300000"/>
    <n v="2493300000"/>
    <n v="1163900000"/>
    <n v="0"/>
    <n v="0"/>
    <s v="Consumer Staples"/>
    <s v="Brewers"/>
    <x v="2"/>
  </r>
  <r>
    <n v="1500"/>
    <x v="361"/>
    <s v="Year 3"/>
    <d v="2015-12-31T00:00:00"/>
    <n v="3567500000"/>
    <n v="2163500000"/>
    <n v="1051800000"/>
    <n v="0"/>
    <n v="0"/>
    <s v="Consumer Staples"/>
    <s v="Brewers"/>
    <x v="3"/>
  </r>
  <r>
    <n v="1501"/>
    <x v="361"/>
    <s v="Year 4"/>
    <d v="2016-12-31T00:00:00"/>
    <n v="4885000000"/>
    <n v="3003100000"/>
    <n v="1597300000"/>
    <n v="0"/>
    <n v="0"/>
    <s v="Consumer Staples"/>
    <s v="Brewers"/>
    <x v="4"/>
  </r>
  <r>
    <n v="1502"/>
    <x v="362"/>
    <s v="Year 1"/>
    <d v="2012-12-31T00:00:00"/>
    <n v="2665000000"/>
    <n v="1174000000"/>
    <n v="728000000"/>
    <n v="183000000"/>
    <n v="0"/>
    <s v="Information Technology"/>
    <s v="Application Software"/>
    <x v="0"/>
  </r>
  <r>
    <n v="1503"/>
    <x v="362"/>
    <s v="Year 2"/>
    <d v="2013-12-31T00:00:00"/>
    <n v="2692000000"/>
    <n v="1219000000"/>
    <n v="757000000"/>
    <n v="184000000"/>
    <n v="0"/>
    <s v="Information Technology"/>
    <s v="Application Software"/>
    <x v="1"/>
  </r>
  <r>
    <n v="1504"/>
    <x v="362"/>
    <s v="Year 3"/>
    <d v="2014-12-31T00:00:00"/>
    <n v="2732000000"/>
    <n v="1253000000"/>
    <n v="770000000"/>
    <n v="206000000"/>
    <n v="0"/>
    <s v="Information Technology"/>
    <s v="Application Software"/>
    <x v="2"/>
  </r>
  <r>
    <n v="1505"/>
    <x v="362"/>
    <s v="Year 4"/>
    <d v="2015-12-31T00:00:00"/>
    <n v="2530000000"/>
    <n v="1254000000"/>
    <n v="765000000"/>
    <n v="228000000"/>
    <n v="0"/>
    <s v="Information Technology"/>
    <s v="Application Software"/>
    <x v="3"/>
  </r>
  <r>
    <n v="1506"/>
    <x v="363"/>
    <s v="Year 1"/>
    <d v="2013-09-30T00:00:00"/>
    <n v="1924400000"/>
    <n v="874838000"/>
    <n v="254468000"/>
    <n v="0"/>
    <n v="45639000"/>
    <s v="Industrials"/>
    <s v="Aerospace &amp; Defense"/>
    <x v="1"/>
  </r>
  <r>
    <n v="1507"/>
    <x v="363"/>
    <s v="Year 2"/>
    <d v="2014-09-30T00:00:00"/>
    <n v="2372906000"/>
    <n v="1105032000"/>
    <n v="276446000"/>
    <n v="0"/>
    <n v="63608000"/>
    <s v="Industrials"/>
    <s v="Aerospace &amp; Defense"/>
    <x v="2"/>
  </r>
  <r>
    <n v="1508"/>
    <x v="363"/>
    <s v="Year 3"/>
    <d v="2015-09-30T00:00:00"/>
    <n v="2707115000"/>
    <n v="1257270000"/>
    <n v="321624000"/>
    <n v="0"/>
    <n v="54219000"/>
    <s v="Industrials"/>
    <s v="Aerospace &amp; Defense"/>
    <x v="3"/>
  </r>
  <r>
    <n v="1509"/>
    <x v="363"/>
    <s v="Year 4"/>
    <d v="2016-09-30T00:00:00"/>
    <n v="3171411000"/>
    <n v="1443348000"/>
    <n v="382858000"/>
    <n v="0"/>
    <n v="77445000"/>
    <s v="Industrials"/>
    <s v="Aerospace &amp; Defense"/>
    <x v="4"/>
  </r>
  <r>
    <n v="1510"/>
    <x v="364"/>
    <s v="Year 1"/>
    <d v="2013-09-27T00:00:00"/>
    <n v="11390000000"/>
    <n v="7739000000"/>
    <n v="1440000000"/>
    <n v="590000000"/>
    <n v="0"/>
    <s v="Information Technology"/>
    <s v="Electronic Manufacturing Services"/>
    <x v="1"/>
  </r>
  <r>
    <n v="1511"/>
    <x v="364"/>
    <s v="Year 2"/>
    <d v="2014-09-26T00:00:00"/>
    <n v="11973000000"/>
    <n v="8001000000"/>
    <n v="1534000000"/>
    <n v="583000000"/>
    <n v="0"/>
    <s v="Information Technology"/>
    <s v="Electronic Manufacturing Services"/>
    <x v="2"/>
  </r>
  <r>
    <n v="1512"/>
    <x v="364"/>
    <s v="Year 3"/>
    <d v="2015-09-25T00:00:00"/>
    <n v="12233000000"/>
    <n v="8146000000"/>
    <n v="1504000000"/>
    <n v="627000000"/>
    <n v="0"/>
    <s v="Information Technology"/>
    <s v="Electronic Manufacturing Services"/>
    <x v="3"/>
  </r>
  <r>
    <n v="1513"/>
    <x v="364"/>
    <s v="Year 4"/>
    <d v="2016-09-30T00:00:00"/>
    <n v="12238000000"/>
    <n v="8205000000"/>
    <n v="1463000000"/>
    <n v="644000000"/>
    <n v="0"/>
    <s v="Information Technology"/>
    <s v="Electronic Manufacturing Services"/>
    <x v="4"/>
  </r>
  <r>
    <n v="1514"/>
    <x v="365"/>
    <s v="Year 1"/>
    <d v="2012-12-30T00:00:00"/>
    <n v="5353197000"/>
    <n v="2943847000"/>
    <n v="1303427000"/>
    <n v="0"/>
    <n v="194039000"/>
    <s v="Consumer Discretionary"/>
    <s v="Publishing"/>
    <x v="0"/>
  </r>
  <r>
    <n v="1515"/>
    <x v="365"/>
    <s v="Year 2"/>
    <d v="2013-12-29T00:00:00"/>
    <n v="1603123000"/>
    <n v="662769000"/>
    <n v="531932000"/>
    <n v="0"/>
    <n v="74833000"/>
    <s v="Consumer Discretionary"/>
    <s v="Publishing"/>
    <x v="1"/>
  </r>
  <r>
    <n v="1516"/>
    <x v="365"/>
    <s v="Year 3"/>
    <d v="2014-12-31T00:00:00"/>
    <n v="2626141000"/>
    <n v="954990000"/>
    <n v="766854000"/>
    <n v="0"/>
    <n v="151837000"/>
    <s v="Consumer Discretionary"/>
    <s v="Publishing"/>
    <x v="2"/>
  </r>
  <r>
    <n v="1517"/>
    <x v="365"/>
    <s v="Year 4"/>
    <d v="2015-12-31T00:00:00"/>
    <n v="3050945000"/>
    <n v="923336000"/>
    <n v="1068221000"/>
    <n v="0"/>
    <n v="205087000"/>
    <s v="Consumer Discretionary"/>
    <s v="Publishing"/>
    <x v="3"/>
  </r>
  <r>
    <n v="1518"/>
    <x v="366"/>
    <s v="Year 1"/>
    <d v="2013-02-02T00:00:00"/>
    <n v="73301000000"/>
    <n v="50568000000"/>
    <n v="15110000000"/>
    <n v="0"/>
    <n v="2044000000"/>
    <s v="Consumer Discretionary"/>
    <s v="General Merchandise Stores"/>
    <x v="1"/>
  </r>
  <r>
    <n v="1519"/>
    <x v="366"/>
    <s v="Year 2"/>
    <d v="2014-02-01T00:00:00"/>
    <n v="71279000000"/>
    <n v="50039000000"/>
    <n v="14465000000"/>
    <n v="0"/>
    <n v="1996000000"/>
    <s v="Consumer Discretionary"/>
    <s v="General Merchandise Stores"/>
    <x v="2"/>
  </r>
  <r>
    <n v="1520"/>
    <x v="366"/>
    <s v="Year 3"/>
    <d v="2015-01-31T00:00:00"/>
    <n v="72618000000"/>
    <n v="51278000000"/>
    <n v="14676000000"/>
    <n v="0"/>
    <n v="2129000000"/>
    <s v="Consumer Discretionary"/>
    <s v="General Merchandise Stores"/>
    <x v="3"/>
  </r>
  <r>
    <n v="1521"/>
    <x v="366"/>
    <s v="Year 4"/>
    <d v="2016-01-30T00:00:00"/>
    <n v="73785000000"/>
    <n v="51997000000"/>
    <n v="14665000000"/>
    <n v="0"/>
    <n v="2213000000"/>
    <s v="Consumer Discretionary"/>
    <s v="General Merchandise Stores"/>
    <x v="4"/>
  </r>
  <r>
    <n v="1522"/>
    <x v="367"/>
    <s v="Year 1"/>
    <d v="2013-01-31T00:00:00"/>
    <n v="3794249000"/>
    <n v="1630965000"/>
    <n v="1466067000"/>
    <n v="0"/>
    <n v="0"/>
    <s v="Consumer Discretionary"/>
    <s v="Apparel, Accessories &amp; Luxury Goods"/>
    <x v="1"/>
  </r>
  <r>
    <n v="1523"/>
    <x v="367"/>
    <s v="Year 2"/>
    <d v="2014-01-31T00:00:00"/>
    <n v="4031100000"/>
    <n v="1690700000"/>
    <n v="2036100000"/>
    <n v="0"/>
    <n v="0"/>
    <s v="Consumer Discretionary"/>
    <s v="Apparel, Accessories &amp; Luxury Goods"/>
    <x v="2"/>
  </r>
  <r>
    <n v="1524"/>
    <x v="367"/>
    <s v="Year 3"/>
    <d v="2015-01-31T00:00:00"/>
    <n v="4249900000"/>
    <n v="1712700000"/>
    <n v="1645800000"/>
    <n v="0"/>
    <n v="0"/>
    <s v="Consumer Discretionary"/>
    <s v="Apparel, Accessories &amp; Luxury Goods"/>
    <x v="3"/>
  </r>
  <r>
    <n v="1525"/>
    <x v="367"/>
    <s v="Year 4"/>
    <d v="2016-01-31T00:00:00"/>
    <n v="4104900000"/>
    <n v="1613600000"/>
    <n v="1731200000"/>
    <n v="0"/>
    <n v="0"/>
    <s v="Consumer Discretionary"/>
    <s v="Apparel, Accessories &amp; Luxury Goods"/>
    <x v="4"/>
  </r>
  <r>
    <n v="1526"/>
    <x v="368"/>
    <s v="Year 1"/>
    <d v="2013-02-02T00:00:00"/>
    <n v="25878372000"/>
    <n v="18521400000"/>
    <n v="4250446000"/>
    <n v="0"/>
    <n v="0"/>
    <s v="Consumer Discretionary"/>
    <s v="Apparel Retail"/>
    <x v="1"/>
  </r>
  <r>
    <n v="1527"/>
    <x v="368"/>
    <s v="Year 2"/>
    <d v="2014-02-01T00:00:00"/>
    <n v="27422696000"/>
    <n v="19605037000"/>
    <n v="4467089000"/>
    <n v="0"/>
    <n v="0"/>
    <s v="Consumer Discretionary"/>
    <s v="Apparel Retail"/>
    <x v="2"/>
  </r>
  <r>
    <n v="1528"/>
    <x v="368"/>
    <s v="Year 3"/>
    <d v="2015-01-31T00:00:00"/>
    <n v="29078407000"/>
    <n v="20776522000"/>
    <n v="4695384000"/>
    <n v="0"/>
    <n v="0"/>
    <s v="Consumer Discretionary"/>
    <s v="Apparel Retail"/>
    <x v="3"/>
  </r>
  <r>
    <n v="1529"/>
    <x v="368"/>
    <s v="Year 4"/>
    <d v="2016-01-30T00:00:00"/>
    <n v="30944938000"/>
    <n v="22034523000"/>
    <n v="5205715000"/>
    <n v="0"/>
    <n v="0"/>
    <s v="Consumer Discretionary"/>
    <s v="Apparel Retail"/>
    <x v="4"/>
  </r>
  <r>
    <n v="1530"/>
    <x v="369"/>
    <s v="Year 1"/>
    <d v="2012-12-31T00:00:00"/>
    <n v="3589516000"/>
    <n v="1955682000"/>
    <n v="0"/>
    <n v="0"/>
    <n v="787329000"/>
    <s v="Financials"/>
    <s v="Life &amp; Health Insurance"/>
    <x v="0"/>
  </r>
  <r>
    <n v="1531"/>
    <x v="369"/>
    <s v="Year 2"/>
    <d v="2013-12-31T00:00:00"/>
    <n v="3494253000"/>
    <n v="1838766000"/>
    <n v="0"/>
    <n v="0"/>
    <n v="819711000"/>
    <s v="Financials"/>
    <s v="Life &amp; Health Insurance"/>
    <x v="1"/>
  </r>
  <r>
    <n v="1532"/>
    <x v="369"/>
    <s v="Year 3"/>
    <d v="2014-12-31T00:00:00"/>
    <n v="3620095000"/>
    <n v="1903384000"/>
    <n v="0"/>
    <n v="0"/>
    <n v="855908000"/>
    <s v="Financials"/>
    <s v="Life &amp; Health Insurance"/>
    <x v="2"/>
  </r>
  <r>
    <n v="1533"/>
    <x v="369"/>
    <s v="Year 4"/>
    <d v="2015-12-31T00:00:00"/>
    <n v="3766065000"/>
    <n v="2016212000"/>
    <n v="0"/>
    <n v="0"/>
    <n v="907024000"/>
    <s v="Financials"/>
    <s v="Life &amp; Health Insurance"/>
    <x v="3"/>
  </r>
  <r>
    <n v="1534"/>
    <x v="370"/>
    <s v="Year 1"/>
    <d v="2012-12-31T00:00:00"/>
    <n v="12509900000"/>
    <n v="7214400000"/>
    <n v="3354900000"/>
    <n v="376400000"/>
    <n v="0"/>
    <s v="Health Care"/>
    <s v="Health Care Equipment"/>
    <x v="0"/>
  </r>
  <r>
    <n v="1535"/>
    <x v="370"/>
    <s v="Year 2"/>
    <d v="2013-12-31T00:00:00"/>
    <n v="13090300000"/>
    <n v="7561200000"/>
    <n v="3446300000"/>
    <n v="395500000"/>
    <n v="0"/>
    <s v="Health Care"/>
    <s v="Health Care Equipment"/>
    <x v="1"/>
  </r>
  <r>
    <n v="1536"/>
    <x v="370"/>
    <s v="Year 3"/>
    <d v="2014-12-31T00:00:00"/>
    <n v="16889600000"/>
    <n v="9397600000"/>
    <n v="4896100000"/>
    <n v="691100000"/>
    <n v="0"/>
    <s v="Health Care"/>
    <s v="Health Care Equipment"/>
    <x v="2"/>
  </r>
  <r>
    <n v="1537"/>
    <x v="370"/>
    <s v="Year 4"/>
    <d v="2015-12-31T00:00:00"/>
    <n v="16965400000"/>
    <n v="9209500000"/>
    <n v="4612100000"/>
    <n v="692300000"/>
    <n v="0"/>
    <s v="Health Care"/>
    <s v="Health Care Equipment"/>
    <x v="3"/>
  </r>
  <r>
    <n v="1538"/>
    <x v="371"/>
    <s v="Year 1"/>
    <d v="2012-12-31T00:00:00"/>
    <n v="763000000"/>
    <n v="12000000"/>
    <n v="429000000"/>
    <n v="0"/>
    <n v="26000000"/>
    <s v="Consumer Discretionary"/>
    <s v="Internet &amp; Direct Marketing Retail"/>
    <x v="0"/>
  </r>
  <r>
    <n v="1539"/>
    <x v="371"/>
    <s v="Year 2"/>
    <d v="2013-12-31T00:00:00"/>
    <n v="945000000"/>
    <n v="18000000"/>
    <n v="597000000"/>
    <n v="0"/>
    <n v="36000000"/>
    <s v="Consumer Discretionary"/>
    <s v="Internet &amp; Direct Marketing Retail"/>
    <x v="1"/>
  </r>
  <r>
    <n v="1540"/>
    <x v="371"/>
    <s v="Year 3"/>
    <d v="2014-12-31T00:00:00"/>
    <n v="1246000000"/>
    <n v="40000000"/>
    <n v="801000000"/>
    <n v="0"/>
    <n v="65000000"/>
    <s v="Consumer Discretionary"/>
    <s v="Internet &amp; Direct Marketing Retail"/>
    <x v="2"/>
  </r>
  <r>
    <n v="1541"/>
    <x v="371"/>
    <s v="Year 4"/>
    <d v="2015-12-31T00:00:00"/>
    <n v="1492000000"/>
    <n v="58000000"/>
    <n v="1109000000"/>
    <n v="0"/>
    <n v="93000000"/>
    <s v="Consumer Discretionary"/>
    <s v="Internet &amp; Direct Marketing Retail"/>
    <x v="3"/>
  </r>
  <r>
    <n v="1542"/>
    <x v="372"/>
    <s v="Year 1"/>
    <d v="2013-12-31T00:00:00"/>
    <n v="26191000000"/>
    <n v="13307000000"/>
    <n v="3757000000"/>
    <n v="0"/>
    <n v="3821000000"/>
    <s v="Financials"/>
    <s v="Property &amp; Casualty Insurance"/>
    <x v="1"/>
  </r>
  <r>
    <n v="1543"/>
    <x v="372"/>
    <s v="Year 2"/>
    <d v="2014-12-31T00:00:00"/>
    <n v="27174000000"/>
    <n v="13870000000"/>
    <n v="3964000000"/>
    <n v="0"/>
    <n v="3882000000"/>
    <s v="Financials"/>
    <s v="Property &amp; Casualty Insurance"/>
    <x v="2"/>
  </r>
  <r>
    <n v="1544"/>
    <x v="372"/>
    <s v="Year 3"/>
    <d v="2015-12-31T00:00:00"/>
    <n v="26815000000"/>
    <n v="13723000000"/>
    <n v="4094000000"/>
    <n v="0"/>
    <n v="3885000000"/>
    <s v="Financials"/>
    <s v="Property &amp; Casualty Insurance"/>
    <x v="3"/>
  </r>
  <r>
    <n v="1545"/>
    <x v="372"/>
    <s v="Year 4"/>
    <d v="2016-12-31T00:00:00"/>
    <n v="27625000000"/>
    <n v="15070000000"/>
    <n v="4154000000"/>
    <n v="0"/>
    <n v="3985000000"/>
    <s v="Financials"/>
    <s v="Property &amp; Casualty Insurance"/>
    <x v="4"/>
  </r>
  <r>
    <n v="1546"/>
    <x v="373"/>
    <s v="Year 1"/>
    <d v="2012-12-29T00:00:00"/>
    <n v="4664120000"/>
    <n v="3098066000"/>
    <n v="1040287000"/>
    <n v="0"/>
    <n v="88975000"/>
    <s v="Consumer Discretionary"/>
    <s v="Specialty Retail"/>
    <x v="0"/>
  </r>
  <r>
    <n v="1547"/>
    <x v="373"/>
    <s v="Year 2"/>
    <d v="2013-12-28T00:00:00"/>
    <n v="5164784000"/>
    <n v="3411175000"/>
    <n v="1138934000"/>
    <n v="0"/>
    <n v="100025000"/>
    <s v="Consumer Discretionary"/>
    <s v="Specialty Retail"/>
    <x v="1"/>
  </r>
  <r>
    <n v="1548"/>
    <x v="373"/>
    <s v="Year 3"/>
    <d v="2014-12-27T00:00:00"/>
    <n v="5711715000"/>
    <n v="3761300000"/>
    <n v="1246308000"/>
    <n v="0"/>
    <n v="114635000"/>
    <s v="Consumer Discretionary"/>
    <s v="Specialty Retail"/>
    <x v="2"/>
  </r>
  <r>
    <n v="1549"/>
    <x v="373"/>
    <s v="Year 4"/>
    <d v="2015-12-26T00:00:00"/>
    <n v="6226507000"/>
    <n v="4083333000"/>
    <n v="1369097000"/>
    <n v="0"/>
    <n v="123569000"/>
    <s v="Consumer Discretionary"/>
    <s v="Specialty Retail"/>
    <x v="3"/>
  </r>
  <r>
    <n v="1550"/>
    <x v="374"/>
    <s v="Year 1"/>
    <d v="2013-10-03T00:00:00"/>
    <n v="34374000000"/>
    <n v="32016000000"/>
    <n v="983000000"/>
    <n v="0"/>
    <n v="0"/>
    <s v="Consumer Staples"/>
    <s v="Packaged Foods &amp; Meats"/>
    <x v="1"/>
  </r>
  <r>
    <n v="1551"/>
    <x v="374"/>
    <s v="Year 2"/>
    <d v="2014-10-03T00:00:00"/>
    <n v="37580000000"/>
    <n v="34895000000"/>
    <n v="1255000000"/>
    <n v="0"/>
    <n v="0"/>
    <s v="Consumer Staples"/>
    <s v="Packaged Foods &amp; Meats"/>
    <x v="2"/>
  </r>
  <r>
    <n v="1552"/>
    <x v="374"/>
    <s v="Year 3"/>
    <d v="2015-10-03T00:00:00"/>
    <n v="41373000000"/>
    <n v="37456000000"/>
    <n v="1748000000"/>
    <n v="0"/>
    <n v="0"/>
    <s v="Consumer Staples"/>
    <s v="Packaged Foods &amp; Meats"/>
    <x v="3"/>
  </r>
  <r>
    <n v="1553"/>
    <x v="374"/>
    <s v="Year 4"/>
    <d v="2016-10-01T00:00:00"/>
    <n v="36881000000"/>
    <n v="32184000000"/>
    <n v="1864000000"/>
    <n v="0"/>
    <n v="0"/>
    <s v="Consumer Staples"/>
    <s v="Packaged Foods &amp; Meats"/>
    <x v="4"/>
  </r>
  <r>
    <n v="1554"/>
    <x v="375"/>
    <s v="Year 1"/>
    <d v="2012-12-31T00:00:00"/>
    <n v="29809000000"/>
    <n v="26045000000"/>
    <n v="1702000000"/>
    <n v="0"/>
    <n v="418000000"/>
    <s v="Energy"/>
    <s v="Oil &amp; Gas Refining &amp; Marketing &amp; Transportation"/>
    <x v="0"/>
  </r>
  <r>
    <n v="1555"/>
    <x v="375"/>
    <s v="Year 2"/>
    <d v="2013-12-31T00:00:00"/>
    <n v="37601000000"/>
    <n v="34085000000"/>
    <n v="2248000000"/>
    <n v="0"/>
    <n v="489000000"/>
    <s v="Energy"/>
    <s v="Oil &amp; Gas Refining &amp; Marketing &amp; Transportation"/>
    <x v="1"/>
  </r>
  <r>
    <n v="1556"/>
    <x v="375"/>
    <s v="Year 3"/>
    <d v="2014-12-31T00:00:00"/>
    <n v="40633000000"/>
    <n v="35673000000"/>
    <n v="2762000000"/>
    <n v="0"/>
    <n v="562000000"/>
    <s v="Energy"/>
    <s v="Oil &amp; Gas Refining &amp; Marketing &amp; Transportation"/>
    <x v="2"/>
  </r>
  <r>
    <n v="1557"/>
    <x v="375"/>
    <s v="Year 4"/>
    <d v="2015-12-31T00:00:00"/>
    <n v="28711000000"/>
    <n v="22466000000"/>
    <n v="2620000000"/>
    <n v="0"/>
    <n v="756000000"/>
    <s v="Energy"/>
    <s v="Oil &amp; Gas Refining &amp; Marketing &amp; Transportation"/>
    <x v="3"/>
  </r>
  <r>
    <n v="1558"/>
    <x v="376"/>
    <s v="Year 1"/>
    <d v="2012-12-31T00:00:00"/>
    <n v="1793557000"/>
    <n v="1189341000"/>
    <n v="247597000"/>
    <n v="0"/>
    <n v="0"/>
    <s v="Information Technology"/>
    <s v="Internet Software &amp; Services"/>
    <x v="0"/>
  </r>
  <r>
    <n v="1559"/>
    <x v="376"/>
    <s v="Year 2"/>
    <d v="2013-12-31T00:00:00"/>
    <n v="2064305000"/>
    <n v="1369438000"/>
    <n v="312367000"/>
    <n v="0"/>
    <n v="0"/>
    <s v="Information Technology"/>
    <s v="Internet Software &amp; Services"/>
    <x v="1"/>
  </r>
  <r>
    <n v="1560"/>
    <x v="376"/>
    <s v="Year 3"/>
    <d v="2014-12-31T00:00:00"/>
    <n v="2446877000"/>
    <n v="1668892000"/>
    <n v="346345000"/>
    <n v="0"/>
    <n v="0"/>
    <s v="Information Technology"/>
    <s v="Internet Software &amp; Services"/>
    <x v="2"/>
  </r>
  <r>
    <n v="1561"/>
    <x v="376"/>
    <s v="Year 4"/>
    <d v="2015-12-31T00:00:00"/>
    <n v="2779541000"/>
    <n v="1855181000"/>
    <n v="390253000"/>
    <n v="0"/>
    <n v="0"/>
    <s v="Information Technology"/>
    <s v="Internet Software &amp; Services"/>
    <x v="3"/>
  </r>
  <r>
    <n v="1562"/>
    <x v="377"/>
    <s v="Year 1"/>
    <d v="2012-12-31T00:00:00"/>
    <n v="12825000000"/>
    <n v="6457000000"/>
    <n v="1804000000"/>
    <n v="1877000000"/>
    <n v="0"/>
    <s v="Information Technology"/>
    <s v="Semiconductors"/>
    <x v="0"/>
  </r>
  <r>
    <n v="1563"/>
    <x v="377"/>
    <s v="Year 2"/>
    <d v="2013-12-31T00:00:00"/>
    <n v="12205000000"/>
    <n v="5841000000"/>
    <n v="1858000000"/>
    <n v="1522000000"/>
    <n v="0"/>
    <s v="Information Technology"/>
    <s v="Semiconductors"/>
    <x v="1"/>
  </r>
  <r>
    <n v="1564"/>
    <x v="377"/>
    <s v="Year 3"/>
    <d v="2014-12-31T00:00:00"/>
    <n v="13045000000"/>
    <n v="5618000000"/>
    <n v="1843000000"/>
    <n v="1358000000"/>
    <n v="0"/>
    <s v="Information Technology"/>
    <s v="Semiconductors"/>
    <x v="2"/>
  </r>
  <r>
    <n v="1565"/>
    <x v="377"/>
    <s v="Year 4"/>
    <d v="2015-12-31T00:00:00"/>
    <n v="13000000000"/>
    <n v="5440000000"/>
    <n v="1748000000"/>
    <n v="1280000000"/>
    <n v="0"/>
    <s v="Information Technology"/>
    <s v="Semiconductors"/>
    <x v="3"/>
  </r>
  <r>
    <n v="1566"/>
    <x v="378"/>
    <s v="Year 1"/>
    <d v="2012-12-29T00:00:00"/>
    <n v="12237000000"/>
    <n v="10019000000"/>
    <n v="1165000000"/>
    <n v="0"/>
    <n v="0"/>
    <s v="Industrials"/>
    <s v="Industrial Conglomerates"/>
    <x v="0"/>
  </r>
  <r>
    <n v="1567"/>
    <x v="378"/>
    <s v="Year 2"/>
    <d v="2013-12-28T00:00:00"/>
    <n v="12104000000"/>
    <n v="10131000000"/>
    <n v="1126000000"/>
    <n v="0"/>
    <n v="0"/>
    <s v="Industrials"/>
    <s v="Industrial Conglomerates"/>
    <x v="1"/>
  </r>
  <r>
    <n v="1568"/>
    <x v="378"/>
    <s v="Year 3"/>
    <d v="2015-01-03T00:00:00"/>
    <n v="13878000000"/>
    <n v="11421000000"/>
    <n v="1361000000"/>
    <n v="0"/>
    <n v="0"/>
    <s v="Industrials"/>
    <s v="Industrial Conglomerates"/>
    <x v="3"/>
  </r>
  <r>
    <n v="1569"/>
    <x v="378"/>
    <s v="Year 4"/>
    <d v="2016-01-02T00:00:00"/>
    <n v="13423000000"/>
    <n v="10979000000"/>
    <n v="1304000000"/>
    <n v="0"/>
    <n v="0"/>
    <s v="Industrials"/>
    <s v="Industrial Conglomerates"/>
    <x v="4"/>
  </r>
  <r>
    <n v="1570"/>
    <x v="379"/>
    <s v="Year 1"/>
    <d v="2012-12-31T00:00:00"/>
    <n v="1834921000"/>
    <n v="955624000"/>
    <n v="670602000"/>
    <n v="0"/>
    <n v="0"/>
    <s v="Consumer Discretionary"/>
    <s v="Apparel, Accessories &amp; Luxury Goods"/>
    <x v="0"/>
  </r>
  <r>
    <n v="1571"/>
    <x v="379"/>
    <s v="Year 2"/>
    <d v="2013-12-31T00:00:00"/>
    <n v="2332051000"/>
    <n v="1195381000"/>
    <n v="871572000"/>
    <n v="0"/>
    <n v="0"/>
    <s v="Consumer Discretionary"/>
    <s v="Apparel, Accessories &amp; Luxury Goods"/>
    <x v="1"/>
  </r>
  <r>
    <n v="1572"/>
    <x v="379"/>
    <s v="Year 3"/>
    <d v="2014-12-31T00:00:00"/>
    <n v="3084370000"/>
    <n v="1572164000"/>
    <n v="1158251000"/>
    <n v="0"/>
    <n v="0"/>
    <s v="Consumer Discretionary"/>
    <s v="Apparel, Accessories &amp; Luxury Goods"/>
    <x v="2"/>
  </r>
  <r>
    <n v="1573"/>
    <x v="379"/>
    <s v="Year 4"/>
    <d v="2015-12-31T00:00:00"/>
    <n v="3963313000"/>
    <n v="2057766000"/>
    <n v="1497000000"/>
    <n v="0"/>
    <n v="0"/>
    <s v="Consumer Discretionary"/>
    <s v="Apparel, Accessories &amp; Luxury Goods"/>
    <x v="3"/>
  </r>
  <r>
    <n v="1574"/>
    <x v="380"/>
    <s v="Year 1"/>
    <d v="2012-12-31T00:00:00"/>
    <n v="1834921000"/>
    <n v="955624000"/>
    <n v="670602000"/>
    <n v="0"/>
    <n v="0"/>
    <s v="Consumer Discretionary"/>
    <s v="Apparel, Accessories &amp; Luxury Goods"/>
    <x v="0"/>
  </r>
  <r>
    <n v="1575"/>
    <x v="380"/>
    <s v="Year 2"/>
    <d v="2013-12-31T00:00:00"/>
    <n v="2332051000"/>
    <n v="1195381000"/>
    <n v="871572000"/>
    <n v="0"/>
    <n v="0"/>
    <s v="Consumer Discretionary"/>
    <s v="Apparel, Accessories &amp; Luxury Goods"/>
    <x v="1"/>
  </r>
  <r>
    <n v="1576"/>
    <x v="380"/>
    <s v="Year 3"/>
    <d v="2014-12-31T00:00:00"/>
    <n v="3084370000"/>
    <n v="1572164000"/>
    <n v="1158251000"/>
    <n v="0"/>
    <n v="0"/>
    <s v="Consumer Discretionary"/>
    <s v="Apparel, Accessories &amp; Luxury Goods"/>
    <x v="2"/>
  </r>
  <r>
    <n v="1577"/>
    <x v="380"/>
    <s v="Year 4"/>
    <d v="2015-12-31T00:00:00"/>
    <n v="3963313000"/>
    <n v="2057766000"/>
    <n v="1497000000"/>
    <n v="0"/>
    <n v="0"/>
    <s v="Consumer Discretionary"/>
    <s v="Apparel, Accessories &amp; Luxury Goods"/>
    <x v="3"/>
  </r>
  <r>
    <n v="1578"/>
    <x v="381"/>
    <s v="Year 1"/>
    <d v="2012-12-31T00:00:00"/>
    <n v="37152000000"/>
    <n v="17820000000"/>
    <n v="16448000000"/>
    <n v="0"/>
    <n v="1522000000"/>
    <s v="Industrials"/>
    <s v="Airlines"/>
    <x v="0"/>
  </r>
  <r>
    <n v="1579"/>
    <x v="381"/>
    <s v="Year 2"/>
    <d v="2013-12-31T00:00:00"/>
    <n v="38279000000"/>
    <n v="17192000000"/>
    <n v="17629000000"/>
    <n v="0"/>
    <n v="1689000000"/>
    <s v="Industrials"/>
    <s v="Airlines"/>
    <x v="1"/>
  </r>
  <r>
    <n v="1580"/>
    <x v="381"/>
    <s v="Year 3"/>
    <d v="2014-12-31T00:00:00"/>
    <n v="38901000000"/>
    <n v="16611000000"/>
    <n v="17795000000"/>
    <n v="0"/>
    <n v="1679000000"/>
    <s v="Industrials"/>
    <s v="Airlines"/>
    <x v="2"/>
  </r>
  <r>
    <n v="1581"/>
    <x v="381"/>
    <s v="Year 4"/>
    <d v="2015-12-31T00:00:00"/>
    <n v="37864000000"/>
    <n v="12130000000"/>
    <n v="18423000000"/>
    <n v="0"/>
    <n v="1819000000"/>
    <s v="Industrials"/>
    <s v="Airlines"/>
    <x v="3"/>
  </r>
  <r>
    <n v="1582"/>
    <x v="382"/>
    <s v="Year 1"/>
    <d v="2012-12-31T00:00:00"/>
    <n v="716612000"/>
    <n v="245316000"/>
    <n v="58005000"/>
    <n v="0"/>
    <n v="346031000"/>
    <s v="Real Estate"/>
    <s v="Residential REITs"/>
    <x v="0"/>
  </r>
  <r>
    <n v="1583"/>
    <x v="382"/>
    <s v="Year 2"/>
    <d v="2013-12-31T00:00:00"/>
    <n v="758926000"/>
    <n v="258612000"/>
    <n v="37121000"/>
    <n v="0"/>
    <n v="346273000"/>
    <s v="Real Estate"/>
    <s v="Residential REITs"/>
    <x v="1"/>
  </r>
  <r>
    <n v="1584"/>
    <x v="382"/>
    <s v="Year 3"/>
    <d v="2014-12-31T00:00:00"/>
    <n v="818046000"/>
    <n v="270741000"/>
    <n v="56612000"/>
    <n v="0"/>
    <n v="363929000"/>
    <s v="Real Estate"/>
    <s v="Residential REITs"/>
    <x v="2"/>
  </r>
  <r>
    <n v="1585"/>
    <x v="382"/>
    <s v="Year 4"/>
    <d v="2015-12-31T00:00:00"/>
    <n v="894638000"/>
    <n v="282037000"/>
    <n v="71733000"/>
    <n v="0"/>
    <n v="381277000"/>
    <s v="Real Estate"/>
    <s v="Residential REITs"/>
    <x v="3"/>
  </r>
  <r>
    <n v="1590"/>
    <x v="383"/>
    <s v="Year 1"/>
    <d v="2013-02-02T00:00:00"/>
    <n v="2220256000"/>
    <n v="1436582000"/>
    <n v="488880000"/>
    <n v="0"/>
    <n v="0"/>
    <s v="Consumer Discretionary"/>
    <s v="Specialty Stores"/>
    <x v="1"/>
  </r>
  <r>
    <n v="1591"/>
    <x v="383"/>
    <s v="Year 2"/>
    <d v="2014-02-02T00:00:00"/>
    <n v="2670573000"/>
    <n v="1729325000"/>
    <n v="596390000"/>
    <n v="0"/>
    <n v="0"/>
    <s v="Consumer Discretionary"/>
    <s v="Specialty Stores"/>
    <x v="2"/>
  </r>
  <r>
    <n v="1592"/>
    <x v="383"/>
    <s v="Year 3"/>
    <d v="2015-01-31T00:00:00"/>
    <n v="3241369000"/>
    <n v="2104582000"/>
    <n v="712006000"/>
    <n v="0"/>
    <n v="0"/>
    <s v="Consumer Discretionary"/>
    <s v="Specialty Stores"/>
    <x v="3"/>
  </r>
  <r>
    <n v="1593"/>
    <x v="383"/>
    <s v="Year 4"/>
    <d v="2016-01-31T00:00:00"/>
    <n v="3924116000"/>
    <n v="2539783000"/>
    <n v="863354000"/>
    <n v="0"/>
    <n v="0"/>
    <s v="Consumer Discretionary"/>
    <s v="Specialty Stores"/>
    <x v="4"/>
  </r>
  <r>
    <n v="1594"/>
    <x v="384"/>
    <s v="Year 1"/>
    <d v="2013-12-31T00:00:00"/>
    <n v="122489000000"/>
    <n v="89659000000"/>
    <n v="0"/>
    <n v="0"/>
    <n v="23207000000"/>
    <s v="Health Care"/>
    <s v="Managed Health Care"/>
    <x v="1"/>
  </r>
  <r>
    <n v="1595"/>
    <x v="384"/>
    <s v="Year 2"/>
    <d v="2014-12-31T00:00:00"/>
    <n v="130474000000"/>
    <n v="93633000000"/>
    <n v="0"/>
    <n v="0"/>
    <n v="26567000000"/>
    <s v="Health Care"/>
    <s v="Managed Health Care"/>
    <x v="2"/>
  </r>
  <r>
    <n v="1596"/>
    <x v="384"/>
    <s v="Year 3"/>
    <d v="2015-12-31T00:00:00"/>
    <n v="157107000000"/>
    <n v="103875000000"/>
    <n v="0"/>
    <n v="0"/>
    <n v="42211000000"/>
    <s v="Health Care"/>
    <s v="Managed Health Care"/>
    <x v="3"/>
  </r>
  <r>
    <n v="1597"/>
    <x v="384"/>
    <s v="Year 4"/>
    <d v="2016-12-31T00:00:00"/>
    <n v="184840000000"/>
    <n v="117038000000"/>
    <n v="0"/>
    <n v="0"/>
    <n v="54872000000"/>
    <s v="Health Care"/>
    <s v="Managed Health Care"/>
    <x v="4"/>
  </r>
  <r>
    <n v="1598"/>
    <x v="385"/>
    <s v="Year 1"/>
    <d v="2012-12-31T00:00:00"/>
    <n v="10515400000"/>
    <n v="7172100000"/>
    <n v="786800000"/>
    <n v="0"/>
    <n v="1161600000"/>
    <s v="Financials"/>
    <s v="Diversified Financial Services"/>
    <x v="0"/>
  </r>
  <r>
    <n v="1599"/>
    <x v="385"/>
    <s v="Year 2"/>
    <d v="2013-12-31T00:00:00"/>
    <n v="10368600000"/>
    <n v="7038400000"/>
    <n v="790400000"/>
    <n v="0"/>
    <n v="1170400000"/>
    <s v="Financials"/>
    <s v="Diversified Financial Services"/>
    <x v="1"/>
  </r>
  <r>
    <n v="1600"/>
    <x v="385"/>
    <s v="Year 3"/>
    <d v="2014-12-31T00:00:00"/>
    <n v="10524500000"/>
    <n v="7722100000"/>
    <n v="820900000"/>
    <n v="0"/>
    <n v="1272000000"/>
    <s v="Financials"/>
    <s v="Diversified Financial Services"/>
    <x v="2"/>
  </r>
  <r>
    <n v="1601"/>
    <x v="385"/>
    <s v="Year 4"/>
    <d v="2015-12-31T00:00:00"/>
    <n v="10731300000"/>
    <n v="7209400000"/>
    <n v="835100000"/>
    <n v="0"/>
    <n v="1295700000"/>
    <s v="Financials"/>
    <s v="Diversified Financial Services"/>
    <x v="3"/>
  </r>
  <r>
    <n v="1602"/>
    <x v="386"/>
    <s v="Year 1"/>
    <d v="2013-12-31T00:00:00"/>
    <n v="21963000000"/>
    <n v="5849000000"/>
    <n v="6891000000"/>
    <n v="0"/>
    <n v="1777000000"/>
    <s v="Industrials"/>
    <s v="Railroads"/>
    <x v="1"/>
  </r>
  <r>
    <n v="1603"/>
    <x v="386"/>
    <s v="Year 2"/>
    <d v="2014-12-31T00:00:00"/>
    <n v="23988000000"/>
    <n v="6097000000"/>
    <n v="7234000000"/>
    <n v="0"/>
    <n v="1904000000"/>
    <s v="Industrials"/>
    <s v="Railroads"/>
    <x v="2"/>
  </r>
  <r>
    <n v="1604"/>
    <x v="386"/>
    <s v="Year 3"/>
    <d v="2015-12-31T00:00:00"/>
    <n v="21813000000"/>
    <n v="4434000000"/>
    <n v="7315000000"/>
    <n v="0"/>
    <n v="2012000000"/>
    <s v="Industrials"/>
    <s v="Railroads"/>
    <x v="3"/>
  </r>
  <r>
    <n v="1605"/>
    <x v="386"/>
    <s v="Year 4"/>
    <d v="2016-12-31T00:00:00"/>
    <n v="19941000000"/>
    <n v="3747000000"/>
    <n v="6884000000"/>
    <n v="0"/>
    <n v="2038000000"/>
    <s v="Industrials"/>
    <s v="Railroads"/>
    <x v="4"/>
  </r>
  <r>
    <n v="1606"/>
    <x v="387"/>
    <s v="Year 1"/>
    <d v="2012-12-31T00:00:00"/>
    <n v="54127000000"/>
    <n v="13574000000"/>
    <n v="37352000000"/>
    <n v="0"/>
    <n v="1858000000"/>
    <s v="Industrials"/>
    <s v="Air Freight &amp; Logistics"/>
    <x v="0"/>
  </r>
  <r>
    <n v="1607"/>
    <x v="387"/>
    <s v="Year 2"/>
    <d v="2013-12-31T00:00:00"/>
    <n v="55438000000"/>
    <n v="13703000000"/>
    <n v="32834000000"/>
    <n v="0"/>
    <n v="1867000000"/>
    <s v="Industrials"/>
    <s v="Air Freight &amp; Logistics"/>
    <x v="1"/>
  </r>
  <r>
    <n v="1608"/>
    <x v="387"/>
    <s v="Year 3"/>
    <d v="2014-12-31T00:00:00"/>
    <n v="58232000000"/>
    <n v="14758000000"/>
    <n v="36583000000"/>
    <n v="0"/>
    <n v="1923000000"/>
    <s v="Industrials"/>
    <s v="Air Freight &amp; Logistics"/>
    <x v="2"/>
  </r>
  <r>
    <n v="1609"/>
    <x v="387"/>
    <s v="Year 4"/>
    <d v="2015-12-31T00:00:00"/>
    <n v="58363000000"/>
    <n v="12947000000"/>
    <n v="35664000000"/>
    <n v="0"/>
    <n v="2084000000"/>
    <s v="Industrials"/>
    <s v="Air Freight &amp; Logistics"/>
    <x v="3"/>
  </r>
  <r>
    <n v="1610"/>
    <x v="388"/>
    <s v="Year 1"/>
    <d v="2013-01-31T00:00:00"/>
    <n v="2794925000"/>
    <n v="1763394000"/>
    <n v="657246000"/>
    <n v="0"/>
    <n v="0"/>
    <s v="Consumer Discretionary"/>
    <s v="Apparel Retail"/>
    <x v="1"/>
  </r>
  <r>
    <n v="1611"/>
    <x v="388"/>
    <s v="Year 2"/>
    <d v="2014-01-31T00:00:00"/>
    <n v="3086608000"/>
    <n v="1925266000"/>
    <n v="734511000"/>
    <n v="0"/>
    <n v="0"/>
    <s v="Consumer Discretionary"/>
    <s v="Apparel Retail"/>
    <x v="2"/>
  </r>
  <r>
    <n v="1612"/>
    <x v="388"/>
    <s v="Year 3"/>
    <d v="2015-01-31T00:00:00"/>
    <n v="3323077000"/>
    <n v="2148147000"/>
    <n v="809545000"/>
    <n v="0"/>
    <n v="0"/>
    <s v="Consumer Discretionary"/>
    <s v="Apparel Retail"/>
    <x v="3"/>
  </r>
  <r>
    <n v="1613"/>
    <x v="388"/>
    <s v="Year 4"/>
    <d v="2016-01-31T00:00:00"/>
    <n v="3445134000"/>
    <n v="2243232000"/>
    <n v="848323000"/>
    <n v="0"/>
    <n v="0"/>
    <s v="Consumer Discretionary"/>
    <s v="Apparel Retail"/>
    <x v="4"/>
  </r>
  <r>
    <n v="1614"/>
    <x v="389"/>
    <s v="Year 1"/>
    <d v="2013-07-31T00:00:00"/>
    <n v="2436948000"/>
    <n v="1589821000"/>
    <n v="441168000"/>
    <n v="62630000"/>
    <n v="0"/>
    <s v="Financials"/>
    <s v="Banks"/>
    <x v="1"/>
  </r>
  <r>
    <n v="1615"/>
    <x v="389"/>
    <s v="Year 2"/>
    <d v="2014-07-31T00:00:00"/>
    <n v="2473500000"/>
    <n v="1595700000"/>
    <n v="460300000"/>
    <n v="61800000"/>
    <n v="0"/>
    <s v="Financials"/>
    <s v="Banks"/>
    <x v="2"/>
  </r>
  <r>
    <n v="1616"/>
    <x v="389"/>
    <s v="Year 3"/>
    <d v="2015-07-31T00:00:00"/>
    <n v="2371200000"/>
    <n v="1562600000"/>
    <n v="460100000"/>
    <n v="60200000"/>
    <n v="0"/>
    <s v="Financials"/>
    <s v="Banks"/>
    <x v="3"/>
  </r>
  <r>
    <n v="1617"/>
    <x v="389"/>
    <s v="Year 4"/>
    <d v="2016-07-31T00:00:00"/>
    <n v="2220300000"/>
    <n v="1465500000"/>
    <n v="425100000"/>
    <n v="55500000"/>
    <n v="0"/>
    <s v="Financials"/>
    <s v="Banks"/>
    <x v="4"/>
  </r>
  <r>
    <n v="1618"/>
    <x v="390"/>
    <s v="Year 1"/>
    <d v="2013-12-31T00:00:00"/>
    <n v="56600000000"/>
    <n v="40468000000"/>
    <n v="5241000000"/>
    <n v="2342000000"/>
    <n v="0"/>
    <s v="Industrials"/>
    <s v="Industrial Conglomerates"/>
    <x v="1"/>
  </r>
  <r>
    <n v="1619"/>
    <x v="390"/>
    <s v="Year 2"/>
    <d v="2014-12-31T00:00:00"/>
    <n v="57900000000"/>
    <n v="40898000000"/>
    <n v="4934000000"/>
    <n v="2475000000"/>
    <n v="0"/>
    <s v="Industrials"/>
    <s v="Industrial Conglomerates"/>
    <x v="2"/>
  </r>
  <r>
    <n v="1620"/>
    <x v="390"/>
    <s v="Year 3"/>
    <d v="2015-12-31T00:00:00"/>
    <n v="56098000000"/>
    <n v="40431000000"/>
    <n v="6097000000"/>
    <n v="2279000000"/>
    <n v="0"/>
    <s v="Industrials"/>
    <s v="Industrial Conglomerates"/>
    <x v="3"/>
  </r>
  <r>
    <n v="1621"/>
    <x v="390"/>
    <s v="Year 4"/>
    <d v="2016-12-31T00:00:00"/>
    <n v="57244000000"/>
    <n v="41460000000"/>
    <n v="5275000000"/>
    <n v="2337000000"/>
    <n v="0"/>
    <s v="Industrials"/>
    <s v="Industrial Conglomerates"/>
    <x v="4"/>
  </r>
  <r>
    <n v="1622"/>
    <x v="391"/>
    <s v="Year 1"/>
    <d v="2013-09-30T00:00:00"/>
    <n v="11778000000"/>
    <n v="1932000000"/>
    <n v="2207000000"/>
    <n v="0"/>
    <n v="397000000"/>
    <s v="Information Technology"/>
    <s v="Internet Software &amp; Services"/>
    <x v="1"/>
  </r>
  <r>
    <n v="1623"/>
    <x v="391"/>
    <s v="Year 2"/>
    <d v="2014-09-30T00:00:00"/>
    <n v="12702000000"/>
    <n v="1875000000"/>
    <n v="2242000000"/>
    <n v="0"/>
    <n v="435000000"/>
    <s v="Information Technology"/>
    <s v="Internet Software &amp; Services"/>
    <x v="2"/>
  </r>
  <r>
    <n v="1624"/>
    <x v="391"/>
    <s v="Year 3"/>
    <d v="2015-09-30T00:00:00"/>
    <n v="13880000000"/>
    <n v="2079000000"/>
    <n v="2229000000"/>
    <n v="0"/>
    <n v="494000000"/>
    <s v="Information Technology"/>
    <s v="Internet Software &amp; Services"/>
    <x v="3"/>
  </r>
  <r>
    <n v="1625"/>
    <x v="391"/>
    <s v="Year 4"/>
    <d v="2016-09-30T00:00:00"/>
    <n v="15082000000"/>
    <n v="2226000000"/>
    <n v="4469000000"/>
    <n v="0"/>
    <n v="502000000"/>
    <s v="Information Technology"/>
    <s v="Internet Software &amp; Services"/>
    <x v="4"/>
  </r>
  <r>
    <n v="1626"/>
    <x v="392"/>
    <s v="Year 1"/>
    <d v="2013-09-27T00:00:00"/>
    <n v="2942897000"/>
    <n v="1693210000"/>
    <n v="432589000"/>
    <n v="208208000"/>
    <n v="0"/>
    <s v="Health Care"/>
    <s v="Health Care Equipment"/>
    <x v="1"/>
  </r>
  <r>
    <n v="1627"/>
    <x v="392"/>
    <s v="Year 2"/>
    <d v="2014-09-26T00:00:00"/>
    <n v="3049800000"/>
    <n v="1748100000"/>
    <n v="470600000"/>
    <n v="234800000"/>
    <n v="0"/>
    <s v="Health Care"/>
    <s v="Health Care Equipment"/>
    <x v="2"/>
  </r>
  <r>
    <n v="1628"/>
    <x v="392"/>
    <s v="Year 3"/>
    <d v="2015-10-02T00:00:00"/>
    <n v="3099100000"/>
    <n v="1816400000"/>
    <n v="488500000"/>
    <n v="245200000"/>
    <n v="0"/>
    <s v="Health Care"/>
    <s v="Health Care Equipment"/>
    <x v="3"/>
  </r>
  <r>
    <n v="1629"/>
    <x v="392"/>
    <s v="Year 4"/>
    <d v="2016-09-30T00:00:00"/>
    <n v="3217800000"/>
    <n v="1856500000"/>
    <n v="557000000"/>
    <n v="253500000"/>
    <n v="0"/>
    <s v="Health Care"/>
    <s v="Health Care Equipment"/>
    <x v="4"/>
  </r>
  <r>
    <n v="1630"/>
    <x v="393"/>
    <s v="Year 1"/>
    <d v="2012-12-31T00:00:00"/>
    <n v="10879855000"/>
    <n v="5817880000"/>
    <n v="3596708000"/>
    <n v="0"/>
    <n v="0"/>
    <s v="Consumer Discretionary"/>
    <s v="Apparel, Accessories &amp; Luxury Goods"/>
    <x v="0"/>
  </r>
  <r>
    <n v="1631"/>
    <x v="393"/>
    <s v="Year 2"/>
    <d v="2013-12-31T00:00:00"/>
    <n v="11419648000"/>
    <n v="5931469000"/>
    <n v="3841032000"/>
    <n v="0"/>
    <n v="0"/>
    <s v="Consumer Discretionary"/>
    <s v="Apparel, Accessories &amp; Luxury Goods"/>
    <x v="1"/>
  </r>
  <r>
    <n v="1632"/>
    <x v="393"/>
    <s v="Year 3"/>
    <d v="2015-01-03T00:00:00"/>
    <n v="12282161000"/>
    <n v="6288190000"/>
    <n v="4159885000"/>
    <n v="0"/>
    <n v="0"/>
    <s v="Consumer Discretionary"/>
    <s v="Apparel, Accessories &amp; Luxury Goods"/>
    <x v="3"/>
  </r>
  <r>
    <n v="1633"/>
    <x v="393"/>
    <s v="Year 4"/>
    <d v="2016-01-02T00:00:00"/>
    <n v="12376744000"/>
    <n v="6393800000"/>
    <n v="4178386000"/>
    <n v="0"/>
    <n v="0"/>
    <s v="Consumer Discretionary"/>
    <s v="Apparel, Accessories &amp; Luxury Goods"/>
    <x v="4"/>
  </r>
  <r>
    <n v="1634"/>
    <x v="394"/>
    <s v="Year 1"/>
    <d v="2013-09-30T00:00:00"/>
    <n v="13794000000"/>
    <n v="6799000000"/>
    <n v="2829000000"/>
    <n v="0"/>
    <n v="237000000"/>
    <s v="Consumer Discretionary"/>
    <s v="Broadcasting &amp; Cable TV"/>
    <x v="1"/>
  </r>
  <r>
    <n v="1635"/>
    <x v="394"/>
    <s v="Year 2"/>
    <d v="2014-09-30T00:00:00"/>
    <n v="13783000000"/>
    <n v="6542000000"/>
    <n v="2899000000"/>
    <n v="0"/>
    <n v="217000000"/>
    <s v="Consumer Discretionary"/>
    <s v="Broadcasting &amp; Cable TV"/>
    <x v="2"/>
  </r>
  <r>
    <n v="1636"/>
    <x v="394"/>
    <s v="Year 3"/>
    <d v="2015-09-30T00:00:00"/>
    <n v="13268000000"/>
    <n v="6868000000"/>
    <n v="2860000000"/>
    <n v="0"/>
    <n v="222000000"/>
    <s v="Consumer Discretionary"/>
    <s v="Broadcasting &amp; Cable TV"/>
    <x v="3"/>
  </r>
  <r>
    <n v="1637"/>
    <x v="394"/>
    <s v="Year 4"/>
    <d v="2016-09-30T00:00:00"/>
    <n v="12488000000"/>
    <n v="6684000000"/>
    <n v="2851000000"/>
    <n v="0"/>
    <n v="221000000"/>
    <s v="Consumer Discretionary"/>
    <s v="Broadcasting &amp; Cable TV"/>
    <x v="4"/>
  </r>
  <r>
    <n v="1638"/>
    <x v="395"/>
    <s v="Year 1"/>
    <d v="2012-12-31T00:00:00"/>
    <n v="138393000000"/>
    <n v="126485000000"/>
    <n v="5229000000"/>
    <n v="0"/>
    <n v="1549000000"/>
    <s v="Energy"/>
    <s v="Oil &amp; Gas Refining &amp; Marketing &amp; Transportation"/>
    <x v="0"/>
  </r>
  <r>
    <n v="1639"/>
    <x v="395"/>
    <s v="Year 2"/>
    <d v="2013-12-31T00:00:00"/>
    <n v="138074000000"/>
    <n v="127316000000"/>
    <n v="5081000000"/>
    <n v="0"/>
    <n v="1720000000"/>
    <s v="Energy"/>
    <s v="Oil &amp; Gas Refining &amp; Marketing &amp; Transportation"/>
    <x v="1"/>
  </r>
  <r>
    <n v="1640"/>
    <x v="395"/>
    <s v="Year 3"/>
    <d v="2014-12-31T00:00:00"/>
    <n v="130844000000"/>
    <n v="118141000000"/>
    <n v="5111000000"/>
    <n v="0"/>
    <n v="1690000000"/>
    <s v="Energy"/>
    <s v="Oil &amp; Gas Refining &amp; Marketing &amp; Transportation"/>
    <x v="2"/>
  </r>
  <r>
    <n v="1641"/>
    <x v="395"/>
    <s v="Year 4"/>
    <d v="2015-12-31T00:00:00"/>
    <n v="87804000000"/>
    <n v="74651000000"/>
    <n v="4953000000"/>
    <n v="0"/>
    <n v="1842000000"/>
    <s v="Energy"/>
    <s v="Oil &amp; Gas Refining &amp; Marketing &amp; Transportation"/>
    <x v="3"/>
  </r>
  <r>
    <n v="1642"/>
    <x v="396"/>
    <s v="Year 1"/>
    <d v="2012-12-31T00:00:00"/>
    <n v="2567310000"/>
    <n v="2233284000"/>
    <n v="308143000"/>
    <n v="0"/>
    <n v="0"/>
    <s v="Materials"/>
    <s v="Construction Materials"/>
    <x v="0"/>
  </r>
  <r>
    <n v="1643"/>
    <x v="396"/>
    <s v="Year 2"/>
    <d v="2013-12-31T00:00:00"/>
    <n v="2770709000"/>
    <n v="2343829000"/>
    <n v="274217000"/>
    <n v="0"/>
    <n v="0"/>
    <s v="Materials"/>
    <s v="Construction Materials"/>
    <x v="1"/>
  </r>
  <r>
    <n v="1644"/>
    <x v="396"/>
    <s v="Year 3"/>
    <d v="2014-12-31T00:00:00"/>
    <n v="2994169000"/>
    <n v="2406587000"/>
    <n v="292358000"/>
    <n v="0"/>
    <n v="0"/>
    <s v="Materials"/>
    <s v="Construction Materials"/>
    <x v="2"/>
  </r>
  <r>
    <n v="1645"/>
    <x v="396"/>
    <s v="Year 4"/>
    <d v="2015-12-31T00:00:00"/>
    <n v="3422181000"/>
    <n v="2564648000"/>
    <n v="312694000"/>
    <n v="0"/>
    <n v="0"/>
    <s v="Materials"/>
    <s v="Construction Materials"/>
    <x v="3"/>
  </r>
  <r>
    <n v="1646"/>
    <x v="397"/>
    <s v="Year 1"/>
    <d v="2013-12-31T00:00:00"/>
    <n v="2299176000"/>
    <n v="928565000"/>
    <n v="177366000"/>
    <n v="32210000"/>
    <n v="461627000"/>
    <s v="Real Estate"/>
    <s v="REITs"/>
    <x v="1"/>
  </r>
  <r>
    <n v="1647"/>
    <x v="397"/>
    <s v="Year 2"/>
    <d v="2014-12-31T00:00:00"/>
    <n v="2312512000"/>
    <n v="953611000"/>
    <n v="169270000"/>
    <n v="0"/>
    <n v="481303000"/>
    <s v="Real Estate"/>
    <s v="REITs"/>
    <x v="2"/>
  </r>
  <r>
    <n v="1648"/>
    <x v="397"/>
    <s v="Year 3"/>
    <d v="2015-12-31T00:00:00"/>
    <n v="2502267000"/>
    <n v="1011249000"/>
    <n v="175307000"/>
    <n v="0"/>
    <n v="542952000"/>
    <s v="Real Estate"/>
    <s v="REITs"/>
    <x v="3"/>
  </r>
  <r>
    <n v="1649"/>
    <x v="397"/>
    <s v="Year 4"/>
    <d v="2016-12-31T00:00:00"/>
    <n v="2506202000"/>
    <n v="1024336000"/>
    <n v="179279000"/>
    <n v="0"/>
    <n v="565059000"/>
    <s v="Real Estate"/>
    <s v="REITs"/>
    <x v="4"/>
  </r>
  <r>
    <n v="1650"/>
    <x v="398"/>
    <s v="Year 1"/>
    <d v="2012-12-31T00:00:00"/>
    <n v="1407848000"/>
    <n v="516708000"/>
    <n v="220068000"/>
    <n v="0"/>
    <n v="98844000"/>
    <s v="Industrials"/>
    <s v="Research &amp; Consulting Services"/>
    <x v="0"/>
  </r>
  <r>
    <n v="1651"/>
    <x v="398"/>
    <s v="Year 2"/>
    <d v="2013-12-31T00:00:00"/>
    <n v="1595703000"/>
    <n v="622523000"/>
    <n v="228982000"/>
    <n v="0"/>
    <n v="129931000"/>
    <s v="Industrials"/>
    <s v="Research &amp; Consulting Services"/>
    <x v="1"/>
  </r>
  <r>
    <n v="1652"/>
    <x v="398"/>
    <s v="Year 3"/>
    <d v="2014-12-31T00:00:00"/>
    <n v="1746726000"/>
    <n v="716598000"/>
    <n v="227306000"/>
    <n v="0"/>
    <n v="142376000"/>
    <s v="Industrials"/>
    <s v="Research &amp; Consulting Services"/>
    <x v="2"/>
  </r>
  <r>
    <n v="1653"/>
    <x v="398"/>
    <s v="Year 4"/>
    <d v="2015-12-31T00:00:00"/>
    <n v="2068010000"/>
    <n v="803274000"/>
    <n v="312690000"/>
    <n v="0"/>
    <n v="215484000"/>
    <s v="Industrials"/>
    <s v="Research &amp; Consulting Services"/>
    <x v="3"/>
  </r>
  <r>
    <n v="1654"/>
    <x v="399"/>
    <s v="Year 1"/>
    <d v="2012-12-31T00:00:00"/>
    <n v="873592000"/>
    <n v="167600000"/>
    <n v="186971000"/>
    <n v="61694000"/>
    <n v="0"/>
    <s v="Information Technology"/>
    <s v="Internet Software &amp; Services"/>
    <x v="0"/>
  </r>
  <r>
    <n v="1655"/>
    <x v="399"/>
    <s v="Year 2"/>
    <d v="2013-12-31T00:00:00"/>
    <n v="965087000"/>
    <n v="187013000"/>
    <n v="179545000"/>
    <n v="70297000"/>
    <n v="0"/>
    <s v="Information Technology"/>
    <s v="Internet Software &amp; Services"/>
    <x v="1"/>
  </r>
  <r>
    <n v="1656"/>
    <x v="399"/>
    <s v="Year 3"/>
    <d v="2014-12-31T00:00:00"/>
    <n v="1010117000"/>
    <n v="188425000"/>
    <n v="189488000"/>
    <n v="67777000"/>
    <n v="0"/>
    <s v="Information Technology"/>
    <s v="Internet Software &amp; Services"/>
    <x v="2"/>
  </r>
  <r>
    <n v="1657"/>
    <x v="399"/>
    <s v="Year 4"/>
    <d v="2015-12-31T00:00:00"/>
    <n v="1059366000"/>
    <n v="192788000"/>
    <n v="196914000"/>
    <n v="63718000"/>
    <n v="0"/>
    <s v="Information Technology"/>
    <s v="Internet Software &amp; Services"/>
    <x v="3"/>
  </r>
  <r>
    <n v="1658"/>
    <x v="400"/>
    <s v="Year 1"/>
    <d v="2012-12-31T00:00:00"/>
    <n v="1527042000"/>
    <n v="279885000"/>
    <n v="432681000"/>
    <n v="765905000"/>
    <n v="0"/>
    <s v="Health Care"/>
    <s v="Biotechnology"/>
    <x v="0"/>
  </r>
  <r>
    <n v="1659"/>
    <x v="400"/>
    <s v="Year 2"/>
    <d v="2013-12-31T00:00:00"/>
    <n v="1211975000"/>
    <n v="130277000"/>
    <n v="356188000"/>
    <n v="882097000"/>
    <n v="0"/>
    <s v="Health Care"/>
    <s v="Biotechnology"/>
    <x v="1"/>
  </r>
  <r>
    <n v="1660"/>
    <x v="400"/>
    <s v="Year 3"/>
    <d v="2014-12-31T00:00:00"/>
    <n v="580415000"/>
    <n v="60987000"/>
    <n v="305409000"/>
    <n v="855506000"/>
    <n v="0"/>
    <s v="Health Care"/>
    <s v="Biotechnology"/>
    <x v="2"/>
  </r>
  <r>
    <n v="1661"/>
    <x v="400"/>
    <s v="Year 4"/>
    <d v="2015-12-31T00:00:00"/>
    <n v="1032336000"/>
    <n v="124512000"/>
    <n v="376575000"/>
    <n v="995922000"/>
    <n v="0"/>
    <s v="Health Care"/>
    <s v="Biotechnology"/>
    <x v="3"/>
  </r>
  <r>
    <n v="1662"/>
    <x v="401"/>
    <s v="Year 1"/>
    <d v="2013-12-31T00:00:00"/>
    <n v="2514595000"/>
    <n v="1118240000"/>
    <n v="132447000"/>
    <n v="0"/>
    <n v="629908000"/>
    <s v="Real Estate"/>
    <s v="REITs"/>
    <x v="1"/>
  </r>
  <r>
    <n v="1663"/>
    <x v="401"/>
    <s v="Year 2"/>
    <d v="2014-12-31T00:00:00"/>
    <n v="2772550000"/>
    <n v="1212480000"/>
    <n v="147481000"/>
    <n v="0"/>
    <n v="725216000"/>
    <s v="Real Estate"/>
    <s v="REITs"/>
    <x v="2"/>
  </r>
  <r>
    <n v="1664"/>
    <x v="401"/>
    <s v="Year 3"/>
    <d v="2015-12-31T00:00:00"/>
    <n v="3285346000"/>
    <n v="1410205000"/>
    <n v="145992000"/>
    <n v="0"/>
    <n v="894057000"/>
    <s v="Real Estate"/>
    <s v="REITs"/>
    <x v="3"/>
  </r>
  <r>
    <n v="1665"/>
    <x v="401"/>
    <s v="Year 4"/>
    <d v="2016-12-31T00:00:00"/>
    <n v="3442646000"/>
    <n v="1442073000"/>
    <n v="136863000"/>
    <n v="0"/>
    <n v="898924000"/>
    <s v="Real Estate"/>
    <s v="REITs"/>
    <x v="4"/>
  </r>
  <r>
    <n v="1666"/>
    <x v="402"/>
    <s v="Year 1"/>
    <d v="2012-12-31T00:00:00"/>
    <n v="115846000000"/>
    <n v="46275000000"/>
    <n v="39951000000"/>
    <n v="0"/>
    <n v="16460000000"/>
    <s v="Telecommunications Services"/>
    <s v="Integrated Telecommunications Services"/>
    <x v="0"/>
  </r>
  <r>
    <n v="1667"/>
    <x v="402"/>
    <s v="Year 2"/>
    <d v="2013-12-31T00:00:00"/>
    <n v="120550000000"/>
    <n v="44887000000"/>
    <n v="27089000000"/>
    <n v="0"/>
    <n v="16606000000"/>
    <s v="Telecommunications Services"/>
    <s v="Integrated Telecommunications Services"/>
    <x v="1"/>
  </r>
  <r>
    <n v="1668"/>
    <x v="402"/>
    <s v="Year 3"/>
    <d v="2014-12-31T00:00:00"/>
    <n v="127079000000"/>
    <n v="49931000000"/>
    <n v="41016000000"/>
    <n v="0"/>
    <n v="16533000000"/>
    <s v="Telecommunications Services"/>
    <s v="Integrated Telecommunications Services"/>
    <x v="2"/>
  </r>
  <r>
    <n v="1669"/>
    <x v="402"/>
    <s v="Year 4"/>
    <d v="2015-12-31T00:00:00"/>
    <n v="131620000000"/>
    <n v="52557000000"/>
    <n v="29986000000"/>
    <n v="0"/>
    <n v="16017000000"/>
    <s v="Telecommunications Services"/>
    <s v="Integrated Telecommunications Services"/>
    <x v="3"/>
  </r>
  <r>
    <n v="1670"/>
    <x v="403"/>
    <s v="Year 1"/>
    <d v="2012-12-31T00:00:00"/>
    <n v="1843641000"/>
    <n v="737614000"/>
    <n v="477270000"/>
    <n v="96004000"/>
    <n v="13829000"/>
    <s v="Health Care"/>
    <s v="Health Care Distributors"/>
    <x v="0"/>
  </r>
  <r>
    <n v="1671"/>
    <x v="403"/>
    <s v="Year 2"/>
    <d v="2013-12-31T00:00:00"/>
    <n v="1904218000"/>
    <n v="783456000"/>
    <n v="492965000"/>
    <n v="100536000"/>
    <n v="9918000"/>
    <s v="Health Care"/>
    <s v="Health Care Distributors"/>
    <x v="1"/>
  </r>
  <r>
    <n v="1672"/>
    <x v="403"/>
    <s v="Year 3"/>
    <d v="2014-12-31T00:00:00"/>
    <n v="1989344000"/>
    <n v="824913000"/>
    <n v="512707000"/>
    <n v="107726000"/>
    <n v="10634000"/>
    <s v="Health Care"/>
    <s v="Health Care Distributors"/>
    <x v="2"/>
  </r>
  <r>
    <n v="1673"/>
    <x v="403"/>
    <s v="Year 4"/>
    <d v="2015-12-31T00:00:00"/>
    <n v="2042332000"/>
    <n v="842672000"/>
    <n v="495747000"/>
    <n v="118545000"/>
    <n v="10123000"/>
    <s v="Health Care"/>
    <s v="Health Care Distributors"/>
    <x v="3"/>
  </r>
  <r>
    <n v="1674"/>
    <x v="404"/>
    <s v="Year 1"/>
    <d v="2013-06-28T00:00:00"/>
    <n v="15351000000"/>
    <n v="10988000000"/>
    <n v="1525000000"/>
    <n v="1572000000"/>
    <n v="0"/>
    <s v="Information Technology"/>
    <s v="Computer Storage &amp; Peripherals"/>
    <x v="1"/>
  </r>
  <r>
    <n v="1675"/>
    <x v="404"/>
    <s v="Year 2"/>
    <d v="2014-06-27T00:00:00"/>
    <n v="15130000000"/>
    <n v="10770000000"/>
    <n v="908000000"/>
    <n v="1661000000"/>
    <n v="0"/>
    <s v="Information Technology"/>
    <s v="Computer Storage &amp; Peripherals"/>
    <x v="2"/>
  </r>
  <r>
    <n v="1676"/>
    <x v="404"/>
    <s v="Year 3"/>
    <d v="2015-07-03T00:00:00"/>
    <n v="14572000000"/>
    <n v="10351000000"/>
    <n v="964000000"/>
    <n v="1646000000"/>
    <n v="0"/>
    <s v="Information Technology"/>
    <s v="Computer Storage &amp; Peripherals"/>
    <x v="3"/>
  </r>
  <r>
    <n v="1677"/>
    <x v="404"/>
    <s v="Year 4"/>
    <d v="2016-07-01T00:00:00"/>
    <n v="12994000000"/>
    <n v="9559000000"/>
    <n v="1342000000"/>
    <n v="1627000000"/>
    <n v="0"/>
    <s v="Information Technology"/>
    <s v="Computer Storage &amp; Peripherals"/>
    <x v="4"/>
  </r>
  <r>
    <n v="1678"/>
    <x v="405"/>
    <s v="Year 1"/>
    <d v="2012-12-31T00:00:00"/>
    <n v="4246400000"/>
    <n v="2760500000"/>
    <n v="121400000"/>
    <n v="0"/>
    <n v="364200000"/>
    <s v="Utilities"/>
    <s v="Electric Utilities"/>
    <x v="0"/>
  </r>
  <r>
    <n v="1679"/>
    <x v="405"/>
    <s v="Year 2"/>
    <d v="2013-12-31T00:00:00"/>
    <n v="4519000000"/>
    <n v="2982100000"/>
    <n v="116700000"/>
    <n v="0"/>
    <n v="340100000"/>
    <s v="Utilities"/>
    <s v="Electric Utilities"/>
    <x v="1"/>
  </r>
  <r>
    <n v="1680"/>
    <x v="405"/>
    <s v="Year 3"/>
    <d v="2014-12-31T00:00:00"/>
    <n v="4997100000"/>
    <n v="3371800000"/>
    <n v="121800000"/>
    <n v="0"/>
    <n v="391400000"/>
    <s v="Utilities"/>
    <s v="Electric Utilities"/>
    <x v="2"/>
  </r>
  <r>
    <n v="1681"/>
    <x v="405"/>
    <s v="Year 4"/>
    <d v="2015-12-31T00:00:00"/>
    <n v="5926100000"/>
    <n v="3949400000"/>
    <n v="164400000"/>
    <n v="0"/>
    <n v="561800000"/>
    <s v="Utilities"/>
    <s v="Electric Utilities"/>
    <x v="3"/>
  </r>
  <r>
    <n v="1682"/>
    <x v="406"/>
    <s v="Year 1"/>
    <d v="2012-12-31T00:00:00"/>
    <n v="91247000000"/>
    <n v="1727000000"/>
    <n v="48724000000"/>
    <n v="0"/>
    <n v="8891000000"/>
    <s v="Financials"/>
    <s v="Banks"/>
    <x v="0"/>
  </r>
  <r>
    <n v="1683"/>
    <x v="406"/>
    <s v="Year 2"/>
    <d v="2013-12-31T00:00:00"/>
    <n v="88069000000"/>
    <n v="1337000000"/>
    <n v="47338000000"/>
    <n v="0"/>
    <n v="3813000000"/>
    <s v="Financials"/>
    <s v="Banks"/>
    <x v="1"/>
  </r>
  <r>
    <n v="1684"/>
    <x v="406"/>
    <s v="Year 3"/>
    <d v="2014-12-31T00:00:00"/>
    <n v="88372000000"/>
    <n v="1096000000"/>
    <n v="47667000000"/>
    <n v="0"/>
    <n v="2765000000"/>
    <s v="Financials"/>
    <s v="Banks"/>
    <x v="2"/>
  </r>
  <r>
    <n v="1685"/>
    <x v="406"/>
    <s v="Year 4"/>
    <d v="2015-12-31T00:00:00"/>
    <n v="90033000000"/>
    <n v="963000000"/>
    <n v="48728000000"/>
    <n v="0"/>
    <n v="3688000000"/>
    <s v="Financials"/>
    <s v="Banks"/>
    <x v="3"/>
  </r>
  <r>
    <n v="1686"/>
    <x v="407"/>
    <s v="Year 1"/>
    <d v="2013-09-29T00:00:00"/>
    <n v="12917000000"/>
    <n v="8288000000"/>
    <n v="3682000000"/>
    <n v="0"/>
    <n v="0"/>
    <s v="Consumer Staples"/>
    <s v="Food Retail"/>
    <x v="1"/>
  </r>
  <r>
    <n v="1687"/>
    <x v="407"/>
    <s v="Year 2"/>
    <d v="2014-09-28T00:00:00"/>
    <n v="14194000000"/>
    <n v="9150000000"/>
    <n v="4032000000"/>
    <n v="0"/>
    <n v="0"/>
    <s v="Consumer Staples"/>
    <s v="Food Retail"/>
    <x v="2"/>
  </r>
  <r>
    <n v="1688"/>
    <x v="407"/>
    <s v="Year 3"/>
    <d v="2015-09-27T00:00:00"/>
    <n v="15389000000"/>
    <n v="9973000000"/>
    <n v="4472000000"/>
    <n v="0"/>
    <n v="0"/>
    <s v="Consumer Staples"/>
    <s v="Food Retail"/>
    <x v="3"/>
  </r>
  <r>
    <n v="1689"/>
    <x v="407"/>
    <s v="Year 4"/>
    <d v="2016-09-25T00:00:00"/>
    <n v="15724000000"/>
    <n v="10313000000"/>
    <n v="4477000000"/>
    <n v="0"/>
    <n v="0"/>
    <s v="Consumer Staples"/>
    <s v="Food Retail"/>
    <x v="4"/>
  </r>
  <r>
    <n v="1690"/>
    <x v="408"/>
    <s v="Year 1"/>
    <d v="2013-12-31T00:00:00"/>
    <n v="18769000000"/>
    <n v="15471000000"/>
    <n v="1828000000"/>
    <n v="0"/>
    <n v="25000000"/>
    <s v="Consumer Discretionary"/>
    <s v="Household Appliances"/>
    <x v="1"/>
  </r>
  <r>
    <n v="1691"/>
    <x v="408"/>
    <s v="Year 2"/>
    <d v="2014-12-31T00:00:00"/>
    <n v="19872000000"/>
    <n v="16477000000"/>
    <n v="2038000000"/>
    <n v="0"/>
    <n v="33000000"/>
    <s v="Consumer Discretionary"/>
    <s v="Household Appliances"/>
    <x v="2"/>
  </r>
  <r>
    <n v="1692"/>
    <x v="408"/>
    <s v="Year 3"/>
    <d v="2015-12-31T00:00:00"/>
    <n v="20891000000"/>
    <n v="17201000000"/>
    <n v="2130000000"/>
    <n v="0"/>
    <n v="74000000"/>
    <s v="Consumer Discretionary"/>
    <s v="Household Appliances"/>
    <x v="3"/>
  </r>
  <r>
    <n v="1693"/>
    <x v="408"/>
    <s v="Year 4"/>
    <d v="2016-12-31T00:00:00"/>
    <n v="20718000000"/>
    <n v="17036000000"/>
    <n v="2084000000"/>
    <n v="0"/>
    <n v="71000000"/>
    <s v="Consumer Discretionary"/>
    <s v="Household Appliances"/>
    <x v="4"/>
  </r>
  <r>
    <n v="1698"/>
    <x v="409"/>
    <s v="Year 1"/>
    <d v="2013-12-31T00:00:00"/>
    <n v="13983000000"/>
    <n v="9112000000"/>
    <n v="1468000000"/>
    <n v="0"/>
    <n v="1333000000"/>
    <s v="Industrials"/>
    <s v="Environmental Services"/>
    <x v="1"/>
  </r>
  <r>
    <n v="1699"/>
    <x v="409"/>
    <s v="Year 2"/>
    <d v="2014-12-31T00:00:00"/>
    <n v="13996000000"/>
    <n v="9002000000"/>
    <n v="1481000000"/>
    <n v="0"/>
    <n v="1292000000"/>
    <s v="Industrials"/>
    <s v="Environmental Services"/>
    <x v="2"/>
  </r>
  <r>
    <n v="1700"/>
    <x v="409"/>
    <s v="Year 3"/>
    <d v="2015-12-31T00:00:00"/>
    <n v="12961000000"/>
    <n v="8231000000"/>
    <n v="1343000000"/>
    <n v="0"/>
    <n v="1245000000"/>
    <s v="Industrials"/>
    <s v="Environmental Services"/>
    <x v="3"/>
  </r>
  <r>
    <n v="1701"/>
    <x v="409"/>
    <s v="Year 4"/>
    <d v="2016-12-31T00:00:00"/>
    <n v="13609000000"/>
    <n v="8486000000"/>
    <n v="1410000000"/>
    <n v="0"/>
    <n v="1301000000"/>
    <s v="Industrials"/>
    <s v="Environmental Services"/>
    <x v="4"/>
  </r>
  <r>
    <n v="1702"/>
    <x v="410"/>
    <s v="Year 1"/>
    <d v="2012-12-31T00:00:00"/>
    <n v="7486000000"/>
    <n v="4523000000"/>
    <n v="595000000"/>
    <n v="0"/>
    <n v="756000000"/>
    <s v="Energy"/>
    <s v="Oil &amp; Gas Exploration &amp; Production"/>
    <x v="0"/>
  </r>
  <r>
    <n v="1703"/>
    <x v="410"/>
    <s v="Year 2"/>
    <d v="2013-12-31T00:00:00"/>
    <n v="6860000000"/>
    <n v="4124000000"/>
    <n v="546000000"/>
    <n v="0"/>
    <n v="815000000"/>
    <s v="Energy"/>
    <s v="Oil &amp; Gas Exploration &amp; Production"/>
    <x v="1"/>
  </r>
  <r>
    <n v="1704"/>
    <x v="410"/>
    <s v="Year 3"/>
    <d v="2014-12-31T00:00:00"/>
    <n v="7637000000"/>
    <n v="4508000000"/>
    <n v="384000000"/>
    <n v="0"/>
    <n v="1176000000"/>
    <s v="Energy"/>
    <s v="Oil &amp; Gas Exploration &amp; Production"/>
    <x v="2"/>
  </r>
  <r>
    <n v="1705"/>
    <x v="410"/>
    <s v="Year 4"/>
    <d v="2015-12-31T00:00:00"/>
    <n v="7360000000"/>
    <n v="3434000000"/>
    <n v="864000000"/>
    <n v="0"/>
    <n v="1738000000"/>
    <s v="Energy"/>
    <s v="Oil &amp; Gas Exploration &amp; Production"/>
    <x v="3"/>
  </r>
  <r>
    <n v="1706"/>
    <x v="411"/>
    <s v="Year 1"/>
    <d v="2013-01-31T00:00:00"/>
    <n v="468651000000"/>
    <n v="352297000000"/>
    <n v="88629000000"/>
    <n v="0"/>
    <n v="0"/>
    <s v="Consumer Staples"/>
    <s v="Hypermarkets &amp; Super Centers"/>
    <x v="1"/>
  </r>
  <r>
    <n v="1707"/>
    <x v="411"/>
    <s v="Year 2"/>
    <d v="2014-01-31T00:00:00"/>
    <n v="476294000000"/>
    <n v="358069000000"/>
    <n v="91353000000"/>
    <n v="0"/>
    <n v="0"/>
    <s v="Consumer Staples"/>
    <s v="Hypermarkets &amp; Super Centers"/>
    <x v="2"/>
  </r>
  <r>
    <n v="1708"/>
    <x v="411"/>
    <s v="Year 3"/>
    <d v="2015-01-31T00:00:00"/>
    <n v="485651000000"/>
    <n v="365086000000"/>
    <n v="93418000000"/>
    <n v="0"/>
    <n v="0"/>
    <s v="Consumer Staples"/>
    <s v="Hypermarkets &amp; Super Centers"/>
    <x v="3"/>
  </r>
  <r>
    <n v="1709"/>
    <x v="411"/>
    <s v="Year 4"/>
    <d v="2016-01-31T00:00:00"/>
    <n v="482130000000"/>
    <n v="360984000000"/>
    <n v="97041000000"/>
    <n v="0"/>
    <n v="0"/>
    <s v="Consumer Staples"/>
    <s v="Hypermarkets &amp; Super Centers"/>
    <x v="4"/>
  </r>
  <r>
    <n v="1710"/>
    <x v="412"/>
    <s v="Year 1"/>
    <d v="2014-09-30T00:00:00"/>
    <n v="9895100000"/>
    <n v="7961500000"/>
    <n v="937600000"/>
    <n v="0"/>
    <n v="86000000"/>
    <s v="Materials"/>
    <s v="Paper Packaging"/>
    <x v="2"/>
  </r>
  <r>
    <n v="1711"/>
    <x v="412"/>
    <s v="Year 2"/>
    <d v="2015-09-30T00:00:00"/>
    <n v="11124800000"/>
    <n v="8986500000"/>
    <n v="1026100000"/>
    <n v="0"/>
    <n v="118900000"/>
    <s v="Materials"/>
    <s v="Paper Packaging"/>
    <x v="3"/>
  </r>
  <r>
    <n v="1712"/>
    <x v="412"/>
    <s v="Year 3"/>
    <d v="2016-09-30T00:00:00"/>
    <n v="14171800000"/>
    <n v="11413200000"/>
    <n v="1750100000"/>
    <n v="0"/>
    <n v="211800000"/>
    <s v="Materials"/>
    <s v="Paper Packaging"/>
    <x v="4"/>
  </r>
  <r>
    <n v="1713"/>
    <x v="413"/>
    <s v="Year 1"/>
    <d v="2012-12-31T00:00:00"/>
    <n v="5664800000"/>
    <n v="3194200000"/>
    <n v="1140600000"/>
    <n v="0"/>
    <n v="0"/>
    <s v="Information Technology"/>
    <s v="Internet Software &amp; Services"/>
    <x v="0"/>
  </r>
  <r>
    <n v="1714"/>
    <x v="413"/>
    <s v="Year 2"/>
    <d v="2013-12-31T00:00:00"/>
    <n v="5542000000"/>
    <n v="3235000000"/>
    <n v="1199600000"/>
    <n v="0"/>
    <n v="0"/>
    <s v="Information Technology"/>
    <s v="Internet Software &amp; Services"/>
    <x v="1"/>
  </r>
  <r>
    <n v="1715"/>
    <x v="413"/>
    <s v="Year 3"/>
    <d v="2014-12-31T00:00:00"/>
    <n v="5607200000"/>
    <n v="3297400000"/>
    <n v="1169300000"/>
    <n v="0"/>
    <n v="0"/>
    <s v="Information Technology"/>
    <s v="Internet Software &amp; Services"/>
    <x v="2"/>
  </r>
  <r>
    <n v="1716"/>
    <x v="413"/>
    <s v="Year 4"/>
    <d v="2015-12-31T00:00:00"/>
    <n v="5483700000"/>
    <n v="3199400000"/>
    <n v="1174900000"/>
    <n v="0"/>
    <n v="0"/>
    <s v="Information Technology"/>
    <s v="Internet Software &amp; Services"/>
    <x v="3"/>
  </r>
  <r>
    <n v="1717"/>
    <x v="414"/>
    <s v="Year 1"/>
    <d v="2012-12-31T00:00:00"/>
    <n v="5989000000"/>
    <n v="4993000000"/>
    <n v="320000000"/>
    <n v="32000000"/>
    <n v="0"/>
    <s v="Real Estate"/>
    <s v="REITs"/>
    <x v="0"/>
  </r>
  <r>
    <n v="1718"/>
    <x v="414"/>
    <s v="Year 2"/>
    <d v="2013-12-31T00:00:00"/>
    <n v="7254000000"/>
    <n v="5716000000"/>
    <n v="494000000"/>
    <n v="33000000"/>
    <n v="0"/>
    <s v="Real Estate"/>
    <s v="REITs"/>
    <x v="1"/>
  </r>
  <r>
    <n v="1719"/>
    <x v="414"/>
    <s v="Year 3"/>
    <d v="2014-12-31T00:00:00"/>
    <n v="7403000000"/>
    <n v="5763000000"/>
    <n v="249000000"/>
    <n v="27000000"/>
    <n v="0"/>
    <s v="Real Estate"/>
    <s v="REITs"/>
    <x v="2"/>
  </r>
  <r>
    <n v="1720"/>
    <x v="414"/>
    <s v="Year 4"/>
    <d v="2015-12-31T00:00:00"/>
    <n v="7082000000"/>
    <n v="5694000000"/>
    <n v="420000000"/>
    <n v="24000000"/>
    <n v="0"/>
    <s v="Real Estate"/>
    <s v="REITs"/>
    <x v="3"/>
  </r>
  <r>
    <n v="1721"/>
    <x v="415"/>
    <s v="Year 1"/>
    <d v="2012-12-31T00:00:00"/>
    <n v="4534000000"/>
    <n v="2093000000"/>
    <n v="1389000000"/>
    <n v="0"/>
    <n v="185000000"/>
    <s v="Consumer Discretionary"/>
    <s v="Hotels, Resorts &amp; Cruise Lines"/>
    <x v="0"/>
  </r>
  <r>
    <n v="1722"/>
    <x v="415"/>
    <s v="Year 2"/>
    <d v="2013-12-31T00:00:00"/>
    <n v="5009000000"/>
    <n v="2394000000"/>
    <n v="1471000000"/>
    <n v="0"/>
    <n v="216000000"/>
    <s v="Consumer Discretionary"/>
    <s v="Hotels, Resorts &amp; Cruise Lines"/>
    <x v="1"/>
  </r>
  <r>
    <n v="1723"/>
    <x v="415"/>
    <s v="Year 3"/>
    <d v="2014-12-31T00:00:00"/>
    <n v="5281000000"/>
    <n v="2504000000"/>
    <n v="1557000000"/>
    <n v="0"/>
    <n v="233000000"/>
    <s v="Consumer Discretionary"/>
    <s v="Hotels, Resorts &amp; Cruise Lines"/>
    <x v="2"/>
  </r>
  <r>
    <n v="1724"/>
    <x v="415"/>
    <s v="Year 4"/>
    <d v="2015-12-31T00:00:00"/>
    <n v="5536000000"/>
    <n v="2700000000"/>
    <n v="1574000000"/>
    <n v="0"/>
    <n v="234000000"/>
    <s v="Consumer Discretionary"/>
    <s v="Hotels, Resorts &amp; Cruise Lines"/>
    <x v="3"/>
  </r>
  <r>
    <n v="1725"/>
    <x v="416"/>
    <s v="Year 1"/>
    <d v="2012-12-31T00:00:00"/>
    <n v="5154284000"/>
    <n v="3251575000"/>
    <n v="481677000"/>
    <n v="0"/>
    <n v="373199000"/>
    <s v="Consumer Discretionary"/>
    <s v="Casinos &amp; Gaming"/>
    <x v="0"/>
  </r>
  <r>
    <n v="1726"/>
    <x v="416"/>
    <s v="Year 2"/>
    <d v="2013-12-31T00:00:00"/>
    <n v="5620936000"/>
    <n v="3478822000"/>
    <n v="465926000"/>
    <n v="0"/>
    <n v="371051000"/>
    <s v="Consumer Discretionary"/>
    <s v="Casinos &amp; Gaming"/>
    <x v="1"/>
  </r>
  <r>
    <n v="1727"/>
    <x v="416"/>
    <s v="Year 3"/>
    <d v="2014-12-31T00:00:00"/>
    <n v="5433661000"/>
    <n v="3316311000"/>
    <n v="502901000"/>
    <n v="0"/>
    <n v="314119000"/>
    <s v="Consumer Discretionary"/>
    <s v="Casinos &amp; Gaming"/>
    <x v="2"/>
  </r>
  <r>
    <n v="1728"/>
    <x v="416"/>
    <s v="Year 4"/>
    <d v="2015-12-31T00:00:00"/>
    <n v="4075883000"/>
    <n v="2530374000"/>
    <n v="475328000"/>
    <n v="0"/>
    <n v="322629000"/>
    <s v="Consumer Discretionary"/>
    <s v="Casinos &amp; Gaming"/>
    <x v="3"/>
  </r>
  <r>
    <n v="1729"/>
    <x v="417"/>
    <s v="Year 1"/>
    <d v="2012-12-31T00:00:00"/>
    <n v="1623938000"/>
    <n v="337903000"/>
    <n v="188302000"/>
    <n v="0"/>
    <n v="513916000"/>
    <s v="Energy"/>
    <s v="Oil &amp; Gas Exploration &amp; Production"/>
    <x v="0"/>
  </r>
  <r>
    <n v="1730"/>
    <x v="417"/>
    <s v="Year 2"/>
    <d v="2013-12-31T00:00:00"/>
    <n v="1998051000"/>
    <n v="406198000"/>
    <n v="72143000"/>
    <n v="0"/>
    <n v="615874000"/>
    <s v="Energy"/>
    <s v="Oil &amp; Gas Exploration &amp; Production"/>
    <x v="1"/>
  </r>
  <r>
    <n v="1731"/>
    <x v="417"/>
    <s v="Year 3"/>
    <d v="2014-12-31T00:00:00"/>
    <n v="2424176000"/>
    <n v="572831000"/>
    <n v="225070000"/>
    <n v="0"/>
    <n v="806021000"/>
    <s v="Energy"/>
    <s v="Oil &amp; Gas Exploration &amp; Production"/>
    <x v="2"/>
  </r>
  <r>
    <n v="1732"/>
    <x v="417"/>
    <s v="Year 4"/>
    <d v="2015-12-31T00:00:00"/>
    <n v="1452619000"/>
    <n v="519874000"/>
    <n v="179867000"/>
    <n v="0"/>
    <n v="778923000"/>
    <s v="Energy"/>
    <s v="Oil &amp; Gas Exploration &amp; Production"/>
    <x v="3"/>
  </r>
  <r>
    <n v="1733"/>
    <x v="418"/>
    <s v="Year 1"/>
    <d v="2012-12-31T00:00:00"/>
    <n v="10128223000"/>
    <n v="6710036000"/>
    <n v="669451000"/>
    <n v="0"/>
    <n v="926053000"/>
    <s v="Utilities"/>
    <s v="MultiUtilities"/>
    <x v="0"/>
  </r>
  <r>
    <n v="1734"/>
    <x v="418"/>
    <s v="Year 2"/>
    <d v="2013-12-31T00:00:00"/>
    <n v="10914922000"/>
    <n v="7408278000"/>
    <n v="681226000"/>
    <n v="0"/>
    <n v="977863000"/>
    <s v="Utilities"/>
    <s v="MultiUtilities"/>
    <x v="1"/>
  </r>
  <r>
    <n v="1735"/>
    <x v="418"/>
    <s v="Year 3"/>
    <d v="2014-12-31T00:00:00"/>
    <n v="11686135000"/>
    <n v="7951352000"/>
    <n v="767608000"/>
    <n v="0"/>
    <n v="1019045000"/>
    <s v="Utilities"/>
    <s v="MultiUtilities"/>
    <x v="2"/>
  </r>
  <r>
    <n v="1736"/>
    <x v="418"/>
    <s v="Year 4"/>
    <d v="2015-12-31T00:00:00"/>
    <n v="11024486000"/>
    <n v="7033633000"/>
    <n v="865817000"/>
    <n v="0"/>
    <n v="1124524000"/>
    <s v="Utilities"/>
    <s v="MultiUtilities"/>
    <x v="3"/>
  </r>
  <r>
    <n v="1737"/>
    <x v="419"/>
    <s v="Year 1"/>
    <d v="2012-12-31T00:00:00"/>
    <n v="7232397000"/>
    <n v="5165169000"/>
    <n v="0"/>
    <n v="0"/>
    <n v="1173955000"/>
    <s v="Financials"/>
    <s v="Property &amp; Casualty Insurance"/>
    <x v="0"/>
  </r>
  <r>
    <n v="1738"/>
    <x v="419"/>
    <s v="Year 2"/>
    <d v="2013-12-31T00:00:00"/>
    <n v="7541234000"/>
    <n v="5106489000"/>
    <n v="0"/>
    <n v="0"/>
    <n v="1213178000"/>
    <s v="Financials"/>
    <s v="Property &amp; Casualty Insurance"/>
    <x v="1"/>
  </r>
  <r>
    <n v="1739"/>
    <x v="419"/>
    <s v="Year 3"/>
    <d v="2014-12-31T00:00:00"/>
    <n v="6602267000"/>
    <n v="4239474000"/>
    <n v="0"/>
    <n v="0"/>
    <n v="1341315000"/>
    <s v="Financials"/>
    <s v="Property &amp; Casualty Insurance"/>
    <x v="2"/>
  </r>
  <r>
    <n v="1740"/>
    <x v="419"/>
    <s v="Year 4"/>
    <d v="2015-12-31T00:00:00"/>
    <n v="9308926000"/>
    <n v="6199645000"/>
    <n v="0"/>
    <n v="0"/>
    <n v="1966939000"/>
    <s v="Financials"/>
    <s v="Property &amp; Casualty Insurance"/>
    <x v="3"/>
  </r>
  <r>
    <n v="1741"/>
    <x v="420"/>
    <s v="Year 1"/>
    <d v="2013-03-30T00:00:00"/>
    <n v="2168652000"/>
    <n v="737206000"/>
    <n v="365684000"/>
    <n v="475522000"/>
    <n v="9508000"/>
    <s v="Information Technology"/>
    <s v="Semiconductors"/>
    <x v="1"/>
  </r>
  <r>
    <n v="1742"/>
    <x v="420"/>
    <s v="Year 2"/>
    <d v="2014-03-29T00:00:00"/>
    <n v="2382531000"/>
    <n v="743253000"/>
    <n v="378607000"/>
    <n v="492447000"/>
    <n v="9887000"/>
    <s v="Information Technology"/>
    <s v="Semiconductors"/>
    <x v="2"/>
  </r>
  <r>
    <n v="1743"/>
    <x v="420"/>
    <s v="Year 3"/>
    <d v="2015-03-28T00:00:00"/>
    <n v="2377344000"/>
    <n v="708823000"/>
    <n v="353670000"/>
    <n v="525745000"/>
    <n v="9537000"/>
    <s v="Information Technology"/>
    <s v="Semiconductors"/>
    <x v="3"/>
  </r>
  <r>
    <n v="1744"/>
    <x v="420"/>
    <s v="Year 4"/>
    <d v="2016-04-02T00:00:00"/>
    <n v="2213881000"/>
    <n v="671907000"/>
    <n v="331652000"/>
    <n v="533891000"/>
    <n v="6550000"/>
    <s v="Information Technology"/>
    <s v="Semiconductors"/>
    <x v="4"/>
  </r>
  <r>
    <n v="1745"/>
    <x v="421"/>
    <s v="Year 1"/>
    <d v="2012-12-31T00:00:00"/>
    <n v="451509000000"/>
    <n v="302056000000"/>
    <n v="81844000000"/>
    <n v="0"/>
    <n v="15888000000"/>
    <s v="Energy"/>
    <s v="Integrated Oil &amp; Gas"/>
    <x v="0"/>
  </r>
  <r>
    <n v="1746"/>
    <x v="421"/>
    <s v="Year 2"/>
    <d v="2013-12-31T00:00:00"/>
    <n v="420836000000"/>
    <n v="284681000000"/>
    <n v="76696000000"/>
    <n v="0"/>
    <n v="17182000000"/>
    <s v="Energy"/>
    <s v="Integrated Oil &amp; Gas"/>
    <x v="1"/>
  </r>
  <r>
    <n v="1747"/>
    <x v="421"/>
    <s v="Year 3"/>
    <d v="2014-12-31T00:00:00"/>
    <n v="394105000000"/>
    <n v="266831000000"/>
    <n v="74226000000"/>
    <n v="0"/>
    <n v="17297000000"/>
    <s v="Energy"/>
    <s v="Integrated Oil &amp; Gas"/>
    <x v="2"/>
  </r>
  <r>
    <n v="1748"/>
    <x v="421"/>
    <s v="Year 4"/>
    <d v="2015-12-31T00:00:00"/>
    <n v="259488000000"/>
    <n v="165590000000"/>
    <n v="61444000000"/>
    <n v="0"/>
    <n v="18048000000"/>
    <s v="Energy"/>
    <s v="Integrated Oil &amp; Gas"/>
    <x v="3"/>
  </r>
  <r>
    <n v="1749"/>
    <x v="422"/>
    <s v="Year 1"/>
    <d v="2012-12-31T00:00:00"/>
    <n v="2928429000"/>
    <n v="1372042000"/>
    <n v="1148731000"/>
    <n v="0"/>
    <n v="0"/>
    <s v="Health Care"/>
    <s v="Health Care Supplies"/>
    <x v="0"/>
  </r>
  <r>
    <n v="1750"/>
    <x v="422"/>
    <s v="Year 2"/>
    <d v="2013-12-31T00:00:00"/>
    <n v="2950800000"/>
    <n v="1373400000"/>
    <n v="1144800000"/>
    <n v="0"/>
    <n v="0"/>
    <s v="Health Care"/>
    <s v="Health Care Supplies"/>
    <x v="1"/>
  </r>
  <r>
    <n v="1751"/>
    <x v="422"/>
    <s v="Year 3"/>
    <d v="2014-12-31T00:00:00"/>
    <n v="2922600000"/>
    <n v="1322800000"/>
    <n v="1143100000"/>
    <n v="0"/>
    <n v="0"/>
    <s v="Health Care"/>
    <s v="Health Care Supplies"/>
    <x v="2"/>
  </r>
  <r>
    <n v="1752"/>
    <x v="422"/>
    <s v="Year 4"/>
    <d v="2015-12-31T00:00:00"/>
    <n v="2674300000"/>
    <n v="1157100000"/>
    <n v="1077300000"/>
    <n v="0"/>
    <n v="0"/>
    <s v="Health Care"/>
    <s v="Health Care Supplies"/>
    <x v="3"/>
  </r>
  <r>
    <n v="1753"/>
    <x v="423"/>
    <s v="Year 1"/>
    <d v="2012-12-31T00:00:00"/>
    <n v="20421000000"/>
    <n v="13634000000"/>
    <n v="4398000000"/>
    <n v="655000000"/>
    <n v="301000000"/>
    <s v="Information Technology"/>
    <s v="IT Consulting &amp; Other Services"/>
    <x v="0"/>
  </r>
  <r>
    <n v="1754"/>
    <x v="423"/>
    <s v="Year 2"/>
    <d v="2013-12-31T00:00:00"/>
    <n v="20006000000"/>
    <n v="13521000000"/>
    <n v="4219000000"/>
    <n v="603000000"/>
    <n v="305000000"/>
    <s v="Information Technology"/>
    <s v="IT Consulting &amp; Other Services"/>
    <x v="1"/>
  </r>
  <r>
    <n v="1755"/>
    <x v="423"/>
    <s v="Year 3"/>
    <d v="2014-12-31T00:00:00"/>
    <n v="19540000000"/>
    <n v="13294000000"/>
    <n v="4020000000"/>
    <n v="577000000"/>
    <n v="315000000"/>
    <s v="Information Technology"/>
    <s v="IT Consulting &amp; Other Services"/>
    <x v="2"/>
  </r>
  <r>
    <n v="1756"/>
    <x v="423"/>
    <s v="Year 4"/>
    <d v="2015-12-31T00:00:00"/>
    <n v="18045000000"/>
    <n v="12782000000"/>
    <n v="3792000000"/>
    <n v="563000000"/>
    <n v="310000000"/>
    <s v="Information Technology"/>
    <s v="IT Consulting &amp; Other Services"/>
    <x v="3"/>
  </r>
  <r>
    <n v="1757"/>
    <x v="424"/>
    <s v="Year 1"/>
    <d v="2012-12-31T00:00:00"/>
    <n v="3791000000"/>
    <n v="2289000000"/>
    <n v="936000000"/>
    <n v="106000000"/>
    <n v="0"/>
    <s v="Industrials"/>
    <s v="Industrial Conglomerates"/>
    <x v="0"/>
  </r>
  <r>
    <n v="1758"/>
    <x v="424"/>
    <s v="Year 2"/>
    <d v="2013-12-31T00:00:00"/>
    <n v="3837000000"/>
    <n v="2338000000"/>
    <n v="990000000"/>
    <n v="104000000"/>
    <n v="0"/>
    <s v="Industrials"/>
    <s v="Industrial Conglomerates"/>
    <x v="1"/>
  </r>
  <r>
    <n v="1759"/>
    <x v="424"/>
    <s v="Year 3"/>
    <d v="2014-12-31T00:00:00"/>
    <n v="3916000000"/>
    <n v="2403000000"/>
    <n v="920000000"/>
    <n v="104000000"/>
    <n v="0"/>
    <s v="Industrials"/>
    <s v="Industrial Conglomerates"/>
    <x v="2"/>
  </r>
  <r>
    <n v="1760"/>
    <x v="424"/>
    <s v="Year 4"/>
    <d v="2015-12-31T00:00:00"/>
    <n v="3653000000"/>
    <n v="2249000000"/>
    <n v="854000000"/>
    <n v="95000000"/>
    <n v="0"/>
    <s v="Industrials"/>
    <s v="Industrial Conglomerates"/>
    <x v="3"/>
  </r>
  <r>
    <n v="1761"/>
    <x v="425"/>
    <s v="Year 1"/>
    <d v="2012-12-31T00:00:00"/>
    <n v="4986566000"/>
    <n v="1620566000"/>
    <n v="1641819000"/>
    <n v="885824000"/>
    <n v="35819000"/>
    <s v="Information Technology"/>
    <s v="Internet Software &amp; Services"/>
    <x v="0"/>
  </r>
  <r>
    <n v="1762"/>
    <x v="425"/>
    <s v="Year 2"/>
    <d v="2013-12-31T00:00:00"/>
    <n v="4680380000"/>
    <n v="1349380000"/>
    <n v="1751275000"/>
    <n v="957587000"/>
    <n v="44841000"/>
    <s v="Information Technology"/>
    <s v="Internet Software &amp; Services"/>
    <x v="1"/>
  </r>
  <r>
    <n v="1763"/>
    <x v="425"/>
    <s v="Year 3"/>
    <d v="2014-12-31T00:00:00"/>
    <n v="4618133000"/>
    <n v="1387375000"/>
    <n v="1770710000"/>
    <n v="1156386000"/>
    <n v="66750000"/>
    <s v="Information Technology"/>
    <s v="Internet Software &amp; Services"/>
    <x v="2"/>
  </r>
  <r>
    <n v="1764"/>
    <x v="425"/>
    <s v="Year 4"/>
    <d v="2015-12-31T00:00:00"/>
    <n v="4968301000"/>
    <n v="2077748000"/>
    <n v="1768522000"/>
    <n v="1177923000"/>
    <n v="79042000"/>
    <s v="Information Technology"/>
    <s v="Internet Software &amp; Services"/>
    <x v="3"/>
  </r>
  <r>
    <n v="1765"/>
    <x v="426"/>
    <s v="Year 1"/>
    <d v="2012-12-29T00:00:00"/>
    <n v="13633000000"/>
    <n v="9852000000"/>
    <n v="1450000000"/>
    <n v="0"/>
    <n v="0"/>
    <s v="Consumer Discretionary"/>
    <s v="Restaurants"/>
    <x v="0"/>
  </r>
  <r>
    <n v="1766"/>
    <x v="426"/>
    <s v="Year 2"/>
    <d v="2013-12-28T00:00:00"/>
    <n v="13084000000"/>
    <n v="9501000000"/>
    <n v="1454000000"/>
    <n v="0"/>
    <n v="0"/>
    <s v="Consumer Discretionary"/>
    <s v="Restaurants"/>
    <x v="1"/>
  </r>
  <r>
    <n v="1767"/>
    <x v="426"/>
    <s v="Year 3"/>
    <d v="2014-12-27T00:00:00"/>
    <n v="13279000000"/>
    <n v="9682000000"/>
    <n v="1505000000"/>
    <n v="0"/>
    <n v="0"/>
    <s v="Consumer Discretionary"/>
    <s v="Restaurants"/>
    <x v="2"/>
  </r>
  <r>
    <n v="1768"/>
    <x v="426"/>
    <s v="Year 4"/>
    <d v="2015-12-26T00:00:00"/>
    <n v="13105000000"/>
    <n v="9359000000"/>
    <n v="1746000000"/>
    <n v="0"/>
    <n v="0"/>
    <s v="Consumer Discretionary"/>
    <s v="Restaurants"/>
    <x v="3"/>
  </r>
  <r>
    <n v="1769"/>
    <x v="427"/>
    <s v="Year 1"/>
    <d v="2012-12-31T00:00:00"/>
    <n v="4471700000"/>
    <n v="1125200000"/>
    <n v="1822100000"/>
    <n v="225600000"/>
    <n v="0"/>
    <s v="Health Care"/>
    <s v="Health Care Equipment"/>
    <x v="0"/>
  </r>
  <r>
    <n v="1770"/>
    <x v="427"/>
    <s v="Year 2"/>
    <d v="2013-12-31T00:00:00"/>
    <n v="4623400000"/>
    <n v="1266700000"/>
    <n v="1796300000"/>
    <n v="203000000"/>
    <n v="78500000"/>
    <s v="Health Care"/>
    <s v="Health Care Equipment"/>
    <x v="1"/>
  </r>
  <r>
    <n v="1771"/>
    <x v="427"/>
    <s v="Year 3"/>
    <d v="2014-12-31T00:00:00"/>
    <n v="4673300000"/>
    <n v="1242800000"/>
    <n v="1772200000"/>
    <n v="187400000"/>
    <n v="92500000"/>
    <s v="Health Care"/>
    <s v="Health Care Equipment"/>
    <x v="2"/>
  </r>
  <r>
    <n v="1772"/>
    <x v="427"/>
    <s v="Year 4"/>
    <d v="2015-12-31T00:00:00"/>
    <n v="5997800000"/>
    <n v="1800600000"/>
    <n v="2291900000"/>
    <n v="268800000"/>
    <n v="337400000"/>
    <s v="Health Care"/>
    <s v="Health Care Equipment"/>
    <x v="3"/>
  </r>
  <r>
    <n v="1773"/>
    <x v="428"/>
    <s v="Year 1"/>
    <d v="2012-12-31T00:00:00"/>
    <n v="2458592000"/>
    <n v="80146000"/>
    <n v="1579007000"/>
    <n v="0"/>
    <n v="31237000"/>
    <s v="Financials"/>
    <s v="Regional Banks"/>
    <x v="0"/>
  </r>
  <r>
    <n v="1774"/>
    <x v="428"/>
    <s v="Year 2"/>
    <d v="2013-12-31T00:00:00"/>
    <n v="2278812000"/>
    <n v="58913000"/>
    <n v="1700064000"/>
    <n v="0"/>
    <n v="72761000"/>
    <s v="Financials"/>
    <s v="Regional Banks"/>
    <x v="1"/>
  </r>
  <r>
    <n v="1775"/>
    <x v="428"/>
    <s v="Year 3"/>
    <d v="2014-12-31T00:00:00"/>
    <n v="2361631000"/>
    <n v="49736000"/>
    <n v="1654369000"/>
    <n v="0"/>
    <n v="87159000"/>
    <s v="Financials"/>
    <s v="Regional Banks"/>
    <x v="2"/>
  </r>
  <r>
    <n v="1776"/>
    <x v="428"/>
    <s v="Year 4"/>
    <d v="2015-12-31T00:00:00"/>
    <n v="2210591000"/>
    <n v="49344000"/>
    <n v="1591239000"/>
    <n v="0"/>
    <n v="49282000"/>
    <s v="Financials"/>
    <s v="Regional Banks"/>
    <x v="3"/>
  </r>
  <r>
    <n v="1777"/>
    <x v="429"/>
    <s v="Year 1"/>
    <d v="2013-12-31T00:00:00"/>
    <n v="4561000000"/>
    <n v="1669000000"/>
    <n v="1613000000"/>
    <n v="399000000"/>
    <n v="60000000"/>
    <s v="Health Care"/>
    <s v="Pharmaceuticals"/>
    <x v="1"/>
  </r>
  <r>
    <n v="1778"/>
    <x v="429"/>
    <s v="Year 2"/>
    <d v="2014-12-31T00:00:00"/>
    <n v="4785000000"/>
    <n v="1717000000"/>
    <n v="1643000000"/>
    <n v="396000000"/>
    <n v="60000000"/>
    <s v="Health Care"/>
    <s v="Pharmaceuticals"/>
    <x v="2"/>
  </r>
  <r>
    <n v="1779"/>
    <x v="429"/>
    <s v="Year 3"/>
    <d v="2015-12-31T00:00:00"/>
    <n v="4765000000"/>
    <n v="1738000000"/>
    <n v="1532000000"/>
    <n v="364000000"/>
    <n v="61000000"/>
    <s v="Health Care"/>
    <s v="Pharmaceuticals"/>
    <x v="3"/>
  </r>
  <r>
    <n v="1780"/>
    <x v="429"/>
    <s v="Year 4"/>
    <d v="2016-12-31T00:00:00"/>
    <n v="4888000000"/>
    <n v="1666000000"/>
    <n v="1364000000"/>
    <n v="376000000"/>
    <n v="85000000"/>
    <s v="Health Care"/>
    <s v="Pharmaceuticals"/>
    <x v="4"/>
  </r>
  <r>
    <m/>
    <x v="430"/>
    <m/>
    <m/>
    <m/>
    <m/>
    <m/>
    <m/>
    <m/>
    <m/>
    <m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s v="Year 1"/>
    <d v="2012-12-31T00:00:00"/>
    <n v="24855000000"/>
    <n v="10499000000"/>
    <n v="12977000000"/>
    <n v="0"/>
    <n v="845000000"/>
    <x v="0"/>
    <s v="Airlines"/>
    <x v="0"/>
    <n v="534000000"/>
  </r>
  <r>
    <n v="1"/>
    <x v="0"/>
    <s v="Year 2"/>
    <d v="2013-12-31T00:00:00"/>
    <n v="26743000000"/>
    <n v="11019000000"/>
    <n v="12913000000"/>
    <n v="0"/>
    <n v="853000000"/>
    <x v="0"/>
    <s v="Airlines"/>
    <x v="1"/>
    <n v="1958000000"/>
  </r>
  <r>
    <n v="2"/>
    <x v="0"/>
    <s v="Year 3"/>
    <d v="2014-12-31T00:00:00"/>
    <n v="42650000000"/>
    <n v="15620000000"/>
    <n v="20686000000"/>
    <n v="0"/>
    <n v="1295000000"/>
    <x v="0"/>
    <s v="Airlines"/>
    <x v="2"/>
    <n v="5049000000"/>
  </r>
  <r>
    <n v="3"/>
    <x v="0"/>
    <s v="Year 4"/>
    <d v="2015-12-31T00:00:00"/>
    <n v="40990000000"/>
    <n v="11096000000"/>
    <n v="21275000000"/>
    <n v="0"/>
    <n v="1364000000"/>
    <x v="0"/>
    <s v="Airlines"/>
    <x v="3"/>
    <n v="7255000000"/>
  </r>
  <r>
    <n v="4"/>
    <x v="1"/>
    <s v="Year 1"/>
    <d v="2012-12-29T00:00:00"/>
    <n v="6205003000"/>
    <n v="3106967000"/>
    <n v="2440721000"/>
    <n v="0"/>
    <n v="0"/>
    <x v="1"/>
    <s v="Automotive Retail"/>
    <x v="0"/>
    <n v="657315000"/>
  </r>
  <r>
    <n v="5"/>
    <x v="1"/>
    <s v="Year 2"/>
    <d v="2013-12-28T00:00:00"/>
    <n v="6493814000"/>
    <n v="3241668000"/>
    <n v="2591828000"/>
    <n v="0"/>
    <n v="0"/>
    <x v="1"/>
    <s v="Automotive Retail"/>
    <x v="1"/>
    <n v="660318000"/>
  </r>
  <r>
    <n v="6"/>
    <x v="1"/>
    <s v="Year 3"/>
    <d v="2015-01-03T00:00:00"/>
    <n v="9843861000"/>
    <n v="5390248000"/>
    <n v="3601903000"/>
    <n v="0"/>
    <n v="0"/>
    <x v="1"/>
    <s v="Automotive Retail"/>
    <x v="3"/>
    <n v="851710000"/>
  </r>
  <r>
    <n v="7"/>
    <x v="1"/>
    <s v="Year 4"/>
    <d v="2016-01-02T00:00:00"/>
    <n v="9737018000"/>
    <n v="5314246000"/>
    <n v="3596992000"/>
    <n v="0"/>
    <n v="0"/>
    <x v="1"/>
    <s v="Automotive Retail"/>
    <x v="4"/>
    <n v="825780000"/>
  </r>
  <r>
    <n v="8"/>
    <x v="2"/>
    <s v="Year 1"/>
    <d v="2013-09-28T00:00:00"/>
    <n v="170910000000"/>
    <n v="106606000000"/>
    <n v="10830000000"/>
    <n v="4475000000"/>
    <n v="0"/>
    <x v="2"/>
    <s v="Computer Hardware"/>
    <x v="1"/>
    <n v="48999000000"/>
  </r>
  <r>
    <n v="9"/>
    <x v="2"/>
    <s v="Year 2"/>
    <d v="2014-09-27T00:00:00"/>
    <n v="182795000000"/>
    <n v="112258000000"/>
    <n v="11993000000"/>
    <n v="6041000000"/>
    <n v="0"/>
    <x v="2"/>
    <s v="Computer Hardware"/>
    <x v="2"/>
    <n v="52503000000"/>
  </r>
  <r>
    <n v="10"/>
    <x v="2"/>
    <s v="Year 3"/>
    <d v="2015-09-26T00:00:00"/>
    <n v="233715000000"/>
    <n v="140089000000"/>
    <n v="14329000000"/>
    <n v="8067000000"/>
    <n v="0"/>
    <x v="2"/>
    <s v="Computer Hardware"/>
    <x v="3"/>
    <n v="71230000000"/>
  </r>
  <r>
    <n v="11"/>
    <x v="2"/>
    <s v="Year 4"/>
    <d v="2016-09-24T00:00:00"/>
    <n v="215639000000"/>
    <n v="131376000000"/>
    <n v="14194000000"/>
    <n v="10045000000"/>
    <n v="0"/>
    <x v="2"/>
    <s v="Computer Hardware"/>
    <x v="4"/>
    <n v="60024000000"/>
  </r>
  <r>
    <n v="12"/>
    <x v="3"/>
    <s v="Year 1"/>
    <d v="2012-12-31T00:00:00"/>
    <n v="18380000000"/>
    <n v="4508000000"/>
    <n v="4989000000"/>
    <n v="2778000000"/>
    <n v="0"/>
    <x v="3"/>
    <s v="Pharmaceuticals"/>
    <x v="0"/>
    <n v="6105000000"/>
  </r>
  <r>
    <n v="13"/>
    <x v="3"/>
    <s v="Year 2"/>
    <d v="2013-12-31T00:00:00"/>
    <n v="18790000000"/>
    <n v="4581000000"/>
    <n v="5352000000"/>
    <n v="2855000000"/>
    <n v="0"/>
    <x v="3"/>
    <s v="Pharmaceuticals"/>
    <x v="1"/>
    <n v="6002000000"/>
  </r>
  <r>
    <n v="14"/>
    <x v="3"/>
    <s v="Year 3"/>
    <d v="2014-12-31T00:00:00"/>
    <n v="19960000000"/>
    <n v="4426000000"/>
    <n v="8474000000"/>
    <n v="3297000000"/>
    <n v="0"/>
    <x v="3"/>
    <s v="Pharmaceuticals"/>
    <x v="2"/>
    <n v="3763000000"/>
  </r>
  <r>
    <n v="15"/>
    <x v="3"/>
    <s v="Year 4"/>
    <d v="2015-12-31T00:00:00"/>
    <n v="22859000000"/>
    <n v="4500000000"/>
    <n v="6387000000"/>
    <n v="4285000000"/>
    <n v="0"/>
    <x v="3"/>
    <s v="Pharmaceuticals"/>
    <x v="3"/>
    <n v="7687000000"/>
  </r>
  <r>
    <n v="16"/>
    <x v="4"/>
    <s v="Year 1"/>
    <d v="2013-09-30T00:00:00"/>
    <n v="87959167000"/>
    <n v="85451348000"/>
    <n v="1447234000"/>
    <n v="0"/>
    <n v="162186000"/>
    <x v="3"/>
    <s v="Health Care Distributors"/>
    <x v="1"/>
    <n v="898399000"/>
  </r>
  <r>
    <n v="17"/>
    <x v="4"/>
    <s v="Year 2"/>
    <d v="2014-09-30T00:00:00"/>
    <n v="119569127000"/>
    <n v="116586761000"/>
    <n v="2011595000"/>
    <n v="0"/>
    <n v="188680000"/>
    <x v="3"/>
    <s v="Health Care Distributors"/>
    <x v="2"/>
    <n v="782091000"/>
  </r>
  <r>
    <n v="18"/>
    <x v="4"/>
    <s v="Year 3"/>
    <d v="2015-09-30T00:00:00"/>
    <n v="135961803000"/>
    <n v="132432490000"/>
    <n v="2858458000"/>
    <n v="0"/>
    <n v="248635000"/>
    <x v="3"/>
    <s v="Health Care Distributors"/>
    <x v="3"/>
    <n v="422220000"/>
  </r>
  <r>
    <n v="19"/>
    <x v="4"/>
    <s v="Year 4"/>
    <d v="2016-09-30T00:00:00"/>
    <n v="146849686000"/>
    <n v="142577080000"/>
    <n v="2382097000"/>
    <n v="0"/>
    <n v="364735000"/>
    <x v="3"/>
    <s v="Health Care Distributors"/>
    <x v="4"/>
    <n v="1525774000"/>
  </r>
  <r>
    <n v="20"/>
    <x v="5"/>
    <s v="Year 1"/>
    <d v="2012-12-31T00:00:00"/>
    <n v="19050000000"/>
    <n v="8899000000"/>
    <n v="6735000000"/>
    <n v="1461000000"/>
    <n v="595000000"/>
    <x v="3"/>
    <s v="Health Care Equipment"/>
    <x v="0"/>
    <n v="1360000000"/>
  </r>
  <r>
    <n v="21"/>
    <x v="5"/>
    <s v="Year 2"/>
    <d v="2013-12-31T00:00:00"/>
    <n v="19657000000"/>
    <n v="9193000000"/>
    <n v="6372000000"/>
    <n v="1371000000"/>
    <n v="588000000"/>
    <x v="3"/>
    <s v="Health Care Equipment"/>
    <x v="1"/>
    <n v="2133000000"/>
  </r>
  <r>
    <n v="22"/>
    <x v="5"/>
    <s v="Year 3"/>
    <d v="2014-12-31T00:00:00"/>
    <n v="20247000000"/>
    <n v="9218000000"/>
    <n v="6530000000"/>
    <n v="1345000000"/>
    <n v="555000000"/>
    <x v="3"/>
    <s v="Health Care Equipment"/>
    <x v="2"/>
    <n v="2599000000"/>
  </r>
  <r>
    <n v="23"/>
    <x v="5"/>
    <s v="Year 4"/>
    <d v="2015-12-31T00:00:00"/>
    <n v="20405000000"/>
    <n v="8747000000"/>
    <n v="6785000000"/>
    <n v="1405000000"/>
    <n v="601000000"/>
    <x v="3"/>
    <s v="Health Care Equipment"/>
    <x v="3"/>
    <n v="2867000000"/>
  </r>
  <r>
    <n v="24"/>
    <x v="6"/>
    <s v="Year 1"/>
    <d v="2013-11-29T00:00:00"/>
    <n v="4055240000"/>
    <n v="586557000"/>
    <n v="2140578000"/>
    <n v="826631000"/>
    <n v="52254000"/>
    <x v="2"/>
    <s v="Application Software"/>
    <x v="1"/>
    <n v="449220000"/>
  </r>
  <r>
    <n v="25"/>
    <x v="6"/>
    <s v="Year 2"/>
    <d v="2014-11-28T00:00:00"/>
    <n v="4147065000"/>
    <n v="622080000"/>
    <n v="2195640000"/>
    <n v="844353000"/>
    <n v="52424000"/>
    <x v="2"/>
    <s v="Application Software"/>
    <x v="2"/>
    <n v="432568000"/>
  </r>
  <r>
    <n v="26"/>
    <x v="6"/>
    <s v="Year 3"/>
    <d v="2015-11-27T00:00:00"/>
    <n v="4795511000"/>
    <n v="744317000"/>
    <n v="2215161000"/>
    <n v="862730000"/>
    <n v="68649000"/>
    <x v="2"/>
    <s v="Application Software"/>
    <x v="3"/>
    <n v="904654000"/>
  </r>
  <r>
    <n v="27"/>
    <x v="6"/>
    <s v="Year 4"/>
    <d v="2016-12-02T00:00:00"/>
    <n v="5854430000"/>
    <n v="819908000"/>
    <n v="2487907000"/>
    <n v="975987000"/>
    <n v="78534000"/>
    <x v="2"/>
    <s v="Application Software"/>
    <x v="4"/>
    <n v="1492094000"/>
  </r>
  <r>
    <n v="28"/>
    <x v="7"/>
    <s v="Year 1"/>
    <d v="2013-11-02T00:00:00"/>
    <n v="2633689000"/>
    <n v="941278000"/>
    <n v="396233000"/>
    <n v="513035000"/>
    <n v="220000"/>
    <x v="2"/>
    <s v="Semiconductors"/>
    <x v="1"/>
    <n v="782923000"/>
  </r>
  <r>
    <n v="29"/>
    <x v="7"/>
    <s v="Year 2"/>
    <d v="2014-11-01T00:00:00"/>
    <n v="2864773000"/>
    <n v="1034585000"/>
    <n v="454676000"/>
    <n v="559686000"/>
    <n v="26020000"/>
    <x v="2"/>
    <s v="Semiconductors"/>
    <x v="2"/>
    <n v="789806000"/>
  </r>
  <r>
    <n v="30"/>
    <x v="7"/>
    <s v="Year 3"/>
    <d v="2015-10-31T00:00:00"/>
    <n v="3435092000"/>
    <n v="1175830000"/>
    <n v="702644000"/>
    <n v="637459000"/>
    <n v="88318000"/>
    <x v="2"/>
    <s v="Semiconductors"/>
    <x v="3"/>
    <n v="830841000"/>
  </r>
  <r>
    <n v="31"/>
    <x v="7"/>
    <s v="Year 4"/>
    <d v="2016-10-29T00:00:00"/>
    <n v="3421409000"/>
    <n v="1194236000"/>
    <n v="461438000"/>
    <n v="653816000"/>
    <n v="70123000"/>
    <x v="2"/>
    <s v="Semiconductors"/>
    <x v="4"/>
    <n v="1041796000"/>
  </r>
  <r>
    <n v="32"/>
    <x v="8"/>
    <s v="Year 1"/>
    <d v="2012-12-31T00:00:00"/>
    <n v="90559000000"/>
    <n v="86936000000"/>
    <n v="1665000000"/>
    <n v="0"/>
    <n v="0"/>
    <x v="4"/>
    <s v="Agricultural Products"/>
    <x v="0"/>
    <n v="1958000000"/>
  </r>
  <r>
    <n v="33"/>
    <x v="8"/>
    <s v="Year 2"/>
    <d v="2013-12-31T00:00:00"/>
    <n v="89804000000"/>
    <n v="85915000000"/>
    <n v="1759000000"/>
    <n v="0"/>
    <n v="0"/>
    <x v="4"/>
    <s v="Agricultural Products"/>
    <x v="1"/>
    <n v="2130000000"/>
  </r>
  <r>
    <n v="34"/>
    <x v="8"/>
    <s v="Year 3"/>
    <d v="2014-12-31T00:00:00"/>
    <n v="81201000000"/>
    <n v="76433000000"/>
    <n v="1907000000"/>
    <n v="0"/>
    <n v="0"/>
    <x v="4"/>
    <s v="Agricultural Products"/>
    <x v="2"/>
    <n v="2861000000"/>
  </r>
  <r>
    <n v="35"/>
    <x v="8"/>
    <s v="Year 4"/>
    <d v="2015-12-31T00:00:00"/>
    <n v="67702000000"/>
    <n v="63682000000"/>
    <n v="2010000000"/>
    <n v="0"/>
    <n v="0"/>
    <x v="4"/>
    <s v="Agricultural Products"/>
    <x v="3"/>
    <n v="2010000000"/>
  </r>
  <r>
    <n v="36"/>
    <x v="9"/>
    <s v="Year 1"/>
    <d v="2012-12-31T00:00:00"/>
    <n v="3641390000"/>
    <n v="2392091000"/>
    <n v="108059000"/>
    <n v="0"/>
    <n v="166876000"/>
    <x v="2"/>
    <s v="Data Processing &amp; Outsourced Services"/>
    <x v="0"/>
    <n v="974364000"/>
  </r>
  <r>
    <n v="37"/>
    <x v="9"/>
    <s v="Year 2"/>
    <d v="2013-12-31T00:00:00"/>
    <n v="4319063000"/>
    <n v="2894917000"/>
    <n v="109115000"/>
    <n v="0"/>
    <n v="216119000"/>
    <x v="2"/>
    <s v="Data Processing &amp; Outsourced Services"/>
    <x v="1"/>
    <n v="1098912000"/>
  </r>
  <r>
    <n v="38"/>
    <x v="9"/>
    <s v="Year 3"/>
    <d v="2014-12-31T00:00:00"/>
    <n v="5302940000"/>
    <n v="3643979000"/>
    <n v="247412000"/>
    <n v="0"/>
    <n v="313082000"/>
    <x v="2"/>
    <s v="Data Processing &amp; Outsourced Services"/>
    <x v="2"/>
    <n v="1098467000"/>
  </r>
  <r>
    <n v="39"/>
    <x v="9"/>
    <s v="Year 4"/>
    <d v="2015-12-31T00:00:00"/>
    <n v="6439746000"/>
    <n v="4482700000"/>
    <n v="203046000"/>
    <n v="0"/>
    <n v="492140000"/>
    <x v="2"/>
    <s v="Data Processing &amp; Outsourced Services"/>
    <x v="3"/>
    <n v="1261860000"/>
  </r>
  <r>
    <n v="40"/>
    <x v="10"/>
    <s v="Year 1"/>
    <d v="2013-01-31T00:00:00"/>
    <n v="2312200000"/>
    <n v="238500000"/>
    <n v="1081800000"/>
    <n v="600000000"/>
    <n v="42100000"/>
    <x v="2"/>
    <s v="Application Software"/>
    <x v="1"/>
    <n v="349800000"/>
  </r>
  <r>
    <n v="41"/>
    <x v="10"/>
    <s v="Year 2"/>
    <d v="2014-01-31T00:00:00"/>
    <n v="2273900000"/>
    <n v="274300000"/>
    <n v="1054400000"/>
    <n v="611100000"/>
    <n v="36500000"/>
    <x v="2"/>
    <s v="Application Software"/>
    <x v="2"/>
    <n v="297600000"/>
  </r>
  <r>
    <n v="42"/>
    <x v="10"/>
    <s v="Year 3"/>
    <d v="2015-01-31T00:00:00"/>
    <n v="2512200000"/>
    <n v="342100000"/>
    <n v="1281300000"/>
    <n v="725200000"/>
    <n v="39800000"/>
    <x v="2"/>
    <s v="Application Software"/>
    <x v="3"/>
    <n v="123800000"/>
  </r>
  <r>
    <n v="43"/>
    <x v="10"/>
    <s v="Year 4"/>
    <d v="2016-01-31T00:00:00"/>
    <n v="2504100000"/>
    <n v="370700000"/>
    <n v="1308900000"/>
    <n v="790000000"/>
    <n v="33200000"/>
    <x v="2"/>
    <s v="Application Software"/>
    <x v="4"/>
    <n v="1300000"/>
  </r>
  <r>
    <n v="44"/>
    <x v="11"/>
    <s v="Year 1"/>
    <d v="2012-12-31T00:00:00"/>
    <n v="5781000000"/>
    <n v="3477000000"/>
    <n v="443000000"/>
    <n v="0"/>
    <n v="673000000"/>
    <x v="5"/>
    <s v="MultiUtilities"/>
    <x v="0"/>
    <n v="1188000000"/>
  </r>
  <r>
    <n v="45"/>
    <x v="11"/>
    <s v="Year 2"/>
    <d v="2013-12-31T00:00:00"/>
    <n v="5838000000"/>
    <n v="3490000000"/>
    <n v="458000000"/>
    <n v="0"/>
    <n v="706000000"/>
    <x v="5"/>
    <s v="MultiUtilities"/>
    <x v="1"/>
    <n v="1184000000"/>
  </r>
  <r>
    <n v="46"/>
    <x v="11"/>
    <s v="Year 3"/>
    <d v="2014-12-31T00:00:00"/>
    <n v="6053000000"/>
    <n v="3586000000"/>
    <n v="468000000"/>
    <n v="0"/>
    <n v="745000000"/>
    <x v="5"/>
    <s v="MultiUtilities"/>
    <x v="2"/>
    <n v="1254000000"/>
  </r>
  <r>
    <n v="47"/>
    <x v="11"/>
    <s v="Year 4"/>
    <d v="2015-12-31T00:00:00"/>
    <n v="6098000000"/>
    <n v="3501000000"/>
    <n v="542000000"/>
    <n v="0"/>
    <n v="796000000"/>
    <x v="5"/>
    <s v="MultiUtilities"/>
    <x v="3"/>
    <n v="1259000000"/>
  </r>
  <r>
    <n v="48"/>
    <x v="12"/>
    <s v="Year 1"/>
    <d v="2012-12-31T00:00:00"/>
    <n v="14945000000"/>
    <n v="6395000000"/>
    <n v="3812000000"/>
    <n v="0"/>
    <n v="1782000000"/>
    <x v="5"/>
    <s v="Electric Utilities"/>
    <x v="0"/>
    <n v="2956000000"/>
  </r>
  <r>
    <n v="49"/>
    <x v="12"/>
    <s v="Year 2"/>
    <d v="2013-12-31T00:00:00"/>
    <n v="14813500000"/>
    <n v="6722300000"/>
    <n v="3329800000"/>
    <n v="0"/>
    <n v="1712500000"/>
    <x v="5"/>
    <s v="Electric Utilities"/>
    <x v="1"/>
    <n v="3048900000"/>
  </r>
  <r>
    <n v="50"/>
    <x v="12"/>
    <s v="Year 3"/>
    <d v="2014-12-31T00:00:00"/>
    <n v="16378600000"/>
    <n v="7685700000"/>
    <n v="3667900000"/>
    <n v="0"/>
    <n v="1897600000"/>
    <x v="5"/>
    <s v="Electric Utilities"/>
    <x v="2"/>
    <n v="3127400000"/>
  </r>
  <r>
    <n v="51"/>
    <x v="12"/>
    <s v="Year 4"/>
    <d v="2015-12-31T00:00:00"/>
    <n v="16453200000"/>
    <n v="7433500000"/>
    <n v="3676500000"/>
    <n v="0"/>
    <n v="2009700000"/>
    <x v="5"/>
    <s v="Electric Utilities"/>
    <x v="3"/>
    <n v="3333500000"/>
  </r>
  <r>
    <n v="52"/>
    <x v="13"/>
    <s v="Year 1"/>
    <d v="2012-12-31T00:00:00"/>
    <n v="25364000000"/>
    <n v="17074000000"/>
    <n v="0"/>
    <n v="0"/>
    <n v="3727000000"/>
    <x v="6"/>
    <s v="Life &amp; Health Insurance"/>
    <x v="0"/>
    <n v="4563000000"/>
  </r>
  <r>
    <n v="53"/>
    <x v="13"/>
    <s v="Year 2"/>
    <d v="2013-12-31T00:00:00"/>
    <n v="23939000000"/>
    <n v="15341000000"/>
    <n v="0"/>
    <n v="0"/>
    <n v="3489000000"/>
    <x v="6"/>
    <s v="Life &amp; Health Insurance"/>
    <x v="1"/>
    <n v="5109000000"/>
  </r>
  <r>
    <n v="54"/>
    <x v="13"/>
    <s v="Year 3"/>
    <d v="2014-12-31T00:00:00"/>
    <n v="22728000000"/>
    <n v="14373000000"/>
    <n v="0"/>
    <n v="0"/>
    <n v="3547000000"/>
    <x v="6"/>
    <s v="Life &amp; Health Insurance"/>
    <x v="2"/>
    <n v="4808000000"/>
  </r>
  <r>
    <n v="55"/>
    <x v="13"/>
    <s v="Year 4"/>
    <d v="2015-12-31T00:00:00"/>
    <n v="20872000000"/>
    <n v="13049000000"/>
    <n v="0"/>
    <n v="0"/>
    <n v="3672000000"/>
    <x v="6"/>
    <s v="Life &amp; Health Insurance"/>
    <x v="3"/>
    <n v="4151000000"/>
  </r>
  <r>
    <n v="56"/>
    <x v="14"/>
    <s v="Year 1"/>
    <d v="2012-12-31T00:00:00"/>
    <n v="71214000000"/>
    <n v="37745000000"/>
    <n v="21491000000"/>
    <n v="0"/>
    <n v="0"/>
    <x v="6"/>
    <s v="Property &amp; Casualty Insurance"/>
    <x v="0"/>
    <n v="11978000000"/>
  </r>
  <r>
    <n v="57"/>
    <x v="14"/>
    <s v="Year 2"/>
    <d v="2013-12-31T00:00:00"/>
    <n v="68874000000"/>
    <n v="34660000000"/>
    <n v="22005000000"/>
    <n v="0"/>
    <n v="0"/>
    <x v="6"/>
    <s v="Property &amp; Casualty Insurance"/>
    <x v="1"/>
    <n v="12209000000"/>
  </r>
  <r>
    <n v="58"/>
    <x v="14"/>
    <s v="Year 3"/>
    <d v="2014-12-31T00:00:00"/>
    <n v="64406000000"/>
    <n v="33611000000"/>
    <n v="18491000000"/>
    <n v="0"/>
    <n v="0"/>
    <x v="6"/>
    <s v="Property &amp; Casualty Insurance"/>
    <x v="2"/>
    <n v="12304000000"/>
  </r>
  <r>
    <n v="59"/>
    <x v="14"/>
    <s v="Year 4"/>
    <d v="2015-12-31T00:00:00"/>
    <n v="58327000000"/>
    <n v="36581000000"/>
    <n v="16417000000"/>
    <n v="0"/>
    <n v="0"/>
    <x v="6"/>
    <s v="Property &amp; Casualty Insurance"/>
    <x v="3"/>
    <n v="5329000000"/>
  </r>
  <r>
    <n v="60"/>
    <x v="15"/>
    <s v="Year 1"/>
    <d v="2012-12-31T00:00:00"/>
    <n v="958511000"/>
    <n v="386355000"/>
    <n v="61732000"/>
    <n v="0"/>
    <n v="325173000"/>
    <x v="7"/>
    <s v="REITs"/>
    <x v="0"/>
    <n v="185251000"/>
  </r>
  <r>
    <n v="61"/>
    <x v="15"/>
    <s v="Year 2"/>
    <d v="2013-12-31T00:00:00"/>
    <n v="974053000"/>
    <n v="380051000"/>
    <n v="53073000"/>
    <n v="0"/>
    <n v="291910000"/>
    <x v="7"/>
    <s v="REITs"/>
    <x v="1"/>
    <n v="249019000"/>
  </r>
  <r>
    <n v="62"/>
    <x v="15"/>
    <s v="Year 3"/>
    <d v="2014-12-31T00:00:00"/>
    <n v="984363000"/>
    <n v="380964000"/>
    <n v="56621000"/>
    <n v="0"/>
    <n v="282608000"/>
    <x v="7"/>
    <s v="REITs"/>
    <x v="2"/>
    <n v="264170000"/>
  </r>
  <r>
    <n v="63"/>
    <x v="15"/>
    <s v="Year 4"/>
    <d v="2015-12-31T00:00:00"/>
    <n v="981310000"/>
    <n v="365248000"/>
    <n v="53546000"/>
    <n v="0"/>
    <n v="306301000"/>
    <x v="7"/>
    <s v="REITs"/>
    <x v="3"/>
    <n v="256215000"/>
  </r>
  <r>
    <n v="64"/>
    <x v="16"/>
    <s v="Year 1"/>
    <d v="2013-12-31T00:00:00"/>
    <n v="9047657000"/>
    <n v="6709936000"/>
    <n v="0"/>
    <n v="0"/>
    <n v="1470287000"/>
    <x v="6"/>
    <s v="Multi-line Insurance"/>
    <x v="1"/>
    <n v="867434000"/>
  </r>
  <r>
    <n v="65"/>
    <x v="16"/>
    <s v="Year 2"/>
    <d v="2014-12-31T00:00:00"/>
    <n v="10381653000"/>
    <n v="8093563000"/>
    <n v="0"/>
    <n v="0"/>
    <n v="1485558000"/>
    <x v="6"/>
    <s v="Multi-line Insurance"/>
    <x v="2"/>
    <n v="802532000"/>
  </r>
  <r>
    <n v="66"/>
    <x v="16"/>
    <s v="Year 3"/>
    <d v="2015-12-31T00:00:00"/>
    <n v="10325494000"/>
    <n v="8666624000"/>
    <n v="0"/>
    <n v="0"/>
    <n v="1402573000"/>
    <x v="6"/>
    <s v="Multi-line Insurance"/>
    <x v="3"/>
    <n v="256297000"/>
  </r>
  <r>
    <n v="67"/>
    <x v="16"/>
    <s v="Year 4"/>
    <d v="2016-12-31T00:00:00"/>
    <n v="7531780000"/>
    <n v="5251228000"/>
    <n v="0"/>
    <n v="0"/>
    <n v="1351314000"/>
    <x v="6"/>
    <s v="Multi-line Insurance"/>
    <x v="4"/>
    <n v="929238000"/>
  </r>
  <r>
    <n v="72"/>
    <x v="17"/>
    <s v="Year 1"/>
    <d v="2012-12-31T00:00:00"/>
    <n v="1373947000"/>
    <n v="529900000"/>
    <n v="433448000"/>
    <n v="74744000"/>
    <n v="20962000"/>
    <x v="2"/>
    <s v="Internet Software &amp; Services"/>
    <x v="0"/>
    <n v="314893000"/>
  </r>
  <r>
    <n v="73"/>
    <x v="17"/>
    <s v="Year 2"/>
    <d v="2013-12-31T00:00:00"/>
    <n v="1577922000"/>
    <n v="511087000"/>
    <n v="535598000"/>
    <n v="93879000"/>
    <n v="21547000"/>
    <x v="2"/>
    <s v="Internet Software &amp; Services"/>
    <x v="1"/>
    <n v="415811000"/>
  </r>
  <r>
    <n v="74"/>
    <x v="17"/>
    <s v="Year 3"/>
    <d v="2014-12-31T00:00:00"/>
    <n v="1963874000"/>
    <n v="610943000"/>
    <n v="704880000"/>
    <n v="125286000"/>
    <n v="32057000"/>
    <x v="2"/>
    <s v="Internet Software &amp; Services"/>
    <x v="2"/>
    <n v="490708000"/>
  </r>
  <r>
    <n v="75"/>
    <x v="17"/>
    <s v="Year 4"/>
    <d v="2015-12-31T00:00:00"/>
    <n v="2197448000"/>
    <n v="725620000"/>
    <n v="829253000"/>
    <n v="148591000"/>
    <n v="27067000"/>
    <x v="2"/>
    <s v="Internet Software &amp; Services"/>
    <x v="3"/>
    <n v="466917000"/>
  </r>
  <r>
    <n v="76"/>
    <x v="18"/>
    <s v="Year 1"/>
    <d v="2012-12-31T00:00:00"/>
    <n v="2519154000"/>
    <n v="1620311000"/>
    <n v="308456000"/>
    <n v="78919000"/>
    <n v="0"/>
    <x v="8"/>
    <s v="Specialty Chemicals"/>
    <x v="0"/>
    <n v="511468000"/>
  </r>
  <r>
    <n v="77"/>
    <x v="18"/>
    <s v="Year 2"/>
    <d v="2013-12-31T00:00:00"/>
    <n v="2394270000"/>
    <n v="1543799000"/>
    <n v="158189000"/>
    <n v="82246000"/>
    <n v="0"/>
    <x v="8"/>
    <s v="Specialty Chemicals"/>
    <x v="1"/>
    <n v="610036000"/>
  </r>
  <r>
    <n v="78"/>
    <x v="18"/>
    <s v="Year 3"/>
    <d v="2014-12-31T00:00:00"/>
    <n v="2445548000"/>
    <n v="1674700000"/>
    <n v="355135000"/>
    <n v="88310000"/>
    <n v="0"/>
    <x v="8"/>
    <s v="Specialty Chemicals"/>
    <x v="2"/>
    <n v="327403000"/>
  </r>
  <r>
    <n v="79"/>
    <x v="18"/>
    <s v="Year 4"/>
    <d v="2015-12-31T00:00:00"/>
    <n v="3651335000"/>
    <n v="2454463000"/>
    <n v="512274000"/>
    <n v="102871000"/>
    <n v="0"/>
    <x v="8"/>
    <s v="Specialty Chemicals"/>
    <x v="3"/>
    <n v="581727000"/>
  </r>
  <r>
    <n v="80"/>
    <x v="19"/>
    <s v="Year 1"/>
    <d v="2012-12-31T00:00:00"/>
    <n v="4657000000"/>
    <n v="2319000000"/>
    <n v="1542000000"/>
    <n v="0"/>
    <n v="264000000"/>
    <x v="0"/>
    <s v="Airlines"/>
    <x v="0"/>
    <n v="532000000"/>
  </r>
  <r>
    <n v="81"/>
    <x v="19"/>
    <s v="Year 2"/>
    <d v="2013-12-31T00:00:00"/>
    <n v="5156000000"/>
    <n v="2355000000"/>
    <n v="1693000000"/>
    <n v="0"/>
    <n v="270000000"/>
    <x v="0"/>
    <s v="Airlines"/>
    <x v="1"/>
    <n v="838000000"/>
  </r>
  <r>
    <n v="82"/>
    <x v="19"/>
    <s v="Year 3"/>
    <d v="2014-12-31T00:00:00"/>
    <n v="5368000000"/>
    <n v="2325000000"/>
    <n v="1817000000"/>
    <n v="0"/>
    <n v="294000000"/>
    <x v="0"/>
    <s v="Airlines"/>
    <x v="2"/>
    <n v="932000000"/>
  </r>
  <r>
    <n v="83"/>
    <x v="19"/>
    <s v="Year 4"/>
    <d v="2015-12-31T00:00:00"/>
    <n v="5598000000"/>
    <n v="1935000000"/>
    <n v="2013000000"/>
    <n v="0"/>
    <n v="320000000"/>
    <x v="0"/>
    <s v="Airlines"/>
    <x v="3"/>
    <n v="1330000000"/>
  </r>
  <r>
    <n v="84"/>
    <x v="20"/>
    <s v="Year 1"/>
    <d v="2012-12-31T00:00:00"/>
    <n v="33315000000"/>
    <n v="21618000000"/>
    <n v="0"/>
    <n v="0"/>
    <n v="8002000000"/>
    <x v="6"/>
    <s v="Property &amp; Casualty Insurance"/>
    <x v="0"/>
    <n v="3695000000"/>
  </r>
  <r>
    <n v="85"/>
    <x v="20"/>
    <s v="Year 2"/>
    <d v="2013-12-31T00:00:00"/>
    <n v="34507000000"/>
    <n v="19828000000"/>
    <n v="1278000000"/>
    <n v="0"/>
    <n v="8389000000"/>
    <x v="6"/>
    <s v="Property &amp; Casualty Insurance"/>
    <x v="1"/>
    <n v="5012000000"/>
  </r>
  <r>
    <n v="86"/>
    <x v="20"/>
    <s v="Year 3"/>
    <d v="2014-12-31T00:00:00"/>
    <n v="35239000000"/>
    <n v="21193000000"/>
    <n v="919000000"/>
    <n v="0"/>
    <n v="8476000000"/>
    <x v="6"/>
    <s v="Property &amp; Casualty Insurance"/>
    <x v="2"/>
    <n v="4651000000"/>
  </r>
  <r>
    <n v="87"/>
    <x v="20"/>
    <s v="Year 4"/>
    <d v="2015-12-31T00:00:00"/>
    <n v="35653000000"/>
    <n v="22837000000"/>
    <n v="761000000"/>
    <n v="0"/>
    <n v="8445000000"/>
    <x v="6"/>
    <s v="Property &amp; Casualty Insurance"/>
    <x v="3"/>
    <n v="3610000000"/>
  </r>
  <r>
    <n v="88"/>
    <x v="21"/>
    <s v="Year 1"/>
    <d v="2013-12-31T00:00:00"/>
    <n v="2069600000"/>
    <n v="1208100000"/>
    <n v="483100000"/>
    <n v="0"/>
    <n v="0"/>
    <x v="0"/>
    <s v="Building Products"/>
    <x v="1"/>
    <n v="378400000"/>
  </r>
  <r>
    <n v="89"/>
    <x v="21"/>
    <s v="Year 2"/>
    <d v="2014-12-31T00:00:00"/>
    <n v="2118300000"/>
    <n v="1264600000"/>
    <n v="527400000"/>
    <n v="0"/>
    <n v="0"/>
    <x v="0"/>
    <s v="Building Products"/>
    <x v="2"/>
    <n v="326300000"/>
  </r>
  <r>
    <n v="90"/>
    <x v="21"/>
    <s v="Year 3"/>
    <d v="2015-12-31T00:00:00"/>
    <n v="2068100000"/>
    <n v="1199000000"/>
    <n v="510500000"/>
    <n v="0"/>
    <n v="0"/>
    <x v="0"/>
    <s v="Building Products"/>
    <x v="3"/>
    <n v="358600000"/>
  </r>
  <r>
    <n v="91"/>
    <x v="21"/>
    <s v="Year 4"/>
    <d v="2016-12-31T00:00:00"/>
    <n v="2238000000"/>
    <n v="1252700000"/>
    <n v="559800000"/>
    <n v="0"/>
    <n v="0"/>
    <x v="0"/>
    <s v="Building Products"/>
    <x v="4"/>
    <n v="425500000"/>
  </r>
  <r>
    <n v="92"/>
    <x v="22"/>
    <s v="Year 1"/>
    <d v="2013-12-31T00:00:00"/>
    <n v="1551346000"/>
    <n v="177556000"/>
    <n v="493726000"/>
    <n v="317093000"/>
    <n v="417000"/>
    <x v="3"/>
    <s v="Biotechnology"/>
    <x v="1"/>
    <n v="562554000"/>
  </r>
  <r>
    <n v="93"/>
    <x v="22"/>
    <s v="Year 2"/>
    <d v="2014-12-31T00:00:00"/>
    <n v="2234000000"/>
    <n v="174000000"/>
    <n v="650000000"/>
    <n v="514000000"/>
    <n v="0"/>
    <x v="3"/>
    <s v="Biotechnology"/>
    <x v="2"/>
    <n v="896000000"/>
  </r>
  <r>
    <n v="94"/>
    <x v="22"/>
    <s v="Year 3"/>
    <d v="2015-12-31T00:00:00"/>
    <n v="2604000000"/>
    <n v="233000000"/>
    <n v="927000000"/>
    <n v="709000000"/>
    <n v="117000000"/>
    <x v="3"/>
    <s v="Biotechnology"/>
    <x v="3"/>
    <n v="618000000"/>
  </r>
  <r>
    <n v="95"/>
    <x v="22"/>
    <s v="Year 4"/>
    <d v="2016-12-31T00:00:00"/>
    <n v="3084000000"/>
    <n v="258000000"/>
    <n v="990000000"/>
    <n v="757000000"/>
    <n v="322000000"/>
    <x v="3"/>
    <s v="Biotechnology"/>
    <x v="4"/>
    <n v="757000000"/>
  </r>
  <r>
    <n v="96"/>
    <x v="23"/>
    <s v="Year 1"/>
    <d v="2013-10-27T00:00:00"/>
    <n v="7509000000"/>
    <n v="4518000000"/>
    <n v="898000000"/>
    <n v="1320000000"/>
    <n v="0"/>
    <x v="2"/>
    <s v="Semiconductor Equipment"/>
    <x v="1"/>
    <n v="773000000"/>
  </r>
  <r>
    <n v="97"/>
    <x v="23"/>
    <s v="Year 2"/>
    <d v="2014-10-26T00:00:00"/>
    <n v="9072000000"/>
    <n v="5229000000"/>
    <n v="895000000"/>
    <n v="1428000000"/>
    <n v="0"/>
    <x v="2"/>
    <s v="Semiconductor Equipment"/>
    <x v="2"/>
    <n v="1520000000"/>
  </r>
  <r>
    <n v="98"/>
    <x v="23"/>
    <s v="Year 3"/>
    <d v="2015-10-25T00:00:00"/>
    <n v="9659000000"/>
    <n v="5707000000"/>
    <n v="808000000"/>
    <n v="1451000000"/>
    <n v="0"/>
    <x v="2"/>
    <s v="Semiconductor Equipment"/>
    <x v="3"/>
    <n v="1693000000"/>
  </r>
  <r>
    <n v="99"/>
    <x v="23"/>
    <s v="Year 4"/>
    <d v="2016-10-30T00:00:00"/>
    <n v="10825000000"/>
    <n v="6314000000"/>
    <n v="819000000"/>
    <n v="1540000000"/>
    <n v="0"/>
    <x v="2"/>
    <s v="Semiconductor Equipment"/>
    <x v="4"/>
    <n v="2152000000"/>
  </r>
  <r>
    <n v="100"/>
    <x v="24"/>
    <s v="Year 1"/>
    <d v="2012-12-31T00:00:00"/>
    <n v="3334213000"/>
    <n v="2154132000"/>
    <n v="380532000"/>
    <n v="0"/>
    <n v="53677000"/>
    <x v="0"/>
    <s v="Electrical Components &amp; Equipment"/>
    <x v="0"/>
    <n v="745872000"/>
  </r>
  <r>
    <n v="101"/>
    <x v="24"/>
    <s v="Year 2"/>
    <d v="2013-12-31T00:00:00"/>
    <n v="3594136000"/>
    <n v="2323642000"/>
    <n v="398177000"/>
    <n v="0"/>
    <n v="57238000"/>
    <x v="0"/>
    <s v="Electrical Components &amp; Equipment"/>
    <x v="1"/>
    <n v="815079000"/>
  </r>
  <r>
    <n v="102"/>
    <x v="24"/>
    <s v="Year 3"/>
    <d v="2014-12-31T00:00:00"/>
    <n v="4021964000"/>
    <n v="2597017000"/>
    <n v="462637000"/>
    <n v="0"/>
    <n v="63724000"/>
    <x v="0"/>
    <s v="Electrical Components &amp; Equipment"/>
    <x v="2"/>
    <n v="898586000"/>
  </r>
  <r>
    <n v="103"/>
    <x v="24"/>
    <s v="Year 4"/>
    <d v="2015-12-31T00:00:00"/>
    <n v="3974295000"/>
    <n v="2549280000"/>
    <n v="448592000"/>
    <n v="0"/>
    <n v="68707000"/>
    <x v="0"/>
    <s v="Electrical Components &amp; Equipment"/>
    <x v="3"/>
    <n v="907716000"/>
  </r>
  <r>
    <n v="108"/>
    <x v="25"/>
    <s v="Year 1"/>
    <d v="2013-12-31T00:00:00"/>
    <n v="18676000000"/>
    <n v="3346000000"/>
    <n v="5380000000"/>
    <n v="4083000000"/>
    <n v="0"/>
    <x v="3"/>
    <s v="Biotechnology"/>
    <x v="1"/>
    <n v="5867000000"/>
  </r>
  <r>
    <n v="109"/>
    <x v="25"/>
    <s v="Year 2"/>
    <d v="2014-12-31T00:00:00"/>
    <n v="20063000000"/>
    <n v="4422000000"/>
    <n v="5153000000"/>
    <n v="4297000000"/>
    <n v="0"/>
    <x v="3"/>
    <s v="Biotechnology"/>
    <x v="2"/>
    <n v="6191000000"/>
  </r>
  <r>
    <n v="110"/>
    <x v="25"/>
    <s v="Year 3"/>
    <d v="2015-12-31T00:00:00"/>
    <n v="21662000000"/>
    <n v="4227000000"/>
    <n v="4895000000"/>
    <n v="4070000000"/>
    <n v="0"/>
    <x v="3"/>
    <s v="Biotechnology"/>
    <x v="3"/>
    <n v="8470000000"/>
  </r>
  <r>
    <n v="111"/>
    <x v="25"/>
    <s v="Year 4"/>
    <d v="2016-12-31T00:00:00"/>
    <n v="22991000000"/>
    <n v="4162000000"/>
    <n v="5195000000"/>
    <n v="3840000000"/>
    <n v="0"/>
    <x v="3"/>
    <s v="Biotechnology"/>
    <x v="4"/>
    <n v="9794000000"/>
  </r>
  <r>
    <n v="112"/>
    <x v="26"/>
    <s v="Year 1"/>
    <d v="2012-12-31T00:00:00"/>
    <n v="10259000000"/>
    <n v="1899000000"/>
    <n v="3927000000"/>
    <n v="0"/>
    <n v="2877000000"/>
    <x v="6"/>
    <s v="Asset Management &amp; Custody Banks"/>
    <x v="0"/>
    <n v="1556000000"/>
  </r>
  <r>
    <n v="113"/>
    <x v="26"/>
    <s v="Year 2"/>
    <d v="2013-12-31T00:00:00"/>
    <n v="11230000000"/>
    <n v="1954000000"/>
    <n v="3862000000"/>
    <n v="0"/>
    <n v="3132000000"/>
    <x v="6"/>
    <s v="Asset Management &amp; Custody Banks"/>
    <x v="1"/>
    <n v="2282000000"/>
  </r>
  <r>
    <n v="114"/>
    <x v="26"/>
    <s v="Year 3"/>
    <d v="2014-12-31T00:00:00"/>
    <n v="12296000000"/>
    <n v="1982000000"/>
    <n v="3808000000"/>
    <n v="0"/>
    <n v="3603000000"/>
    <x v="6"/>
    <s v="Asset Management &amp; Custody Banks"/>
    <x v="2"/>
    <n v="2903000000"/>
  </r>
  <r>
    <n v="115"/>
    <x v="26"/>
    <s v="Year 4"/>
    <d v="2015-12-31T00:00:00"/>
    <n v="12200000000"/>
    <n v="2261000000"/>
    <n v="3750000000"/>
    <n v="0"/>
    <n v="3630000000"/>
    <x v="6"/>
    <s v="Asset Management &amp; Custody Banks"/>
    <x v="3"/>
    <n v="2559000000"/>
  </r>
  <r>
    <n v="116"/>
    <x v="27"/>
    <s v="Year 1"/>
    <d v="2012-12-31T00:00:00"/>
    <n v="2875960000"/>
    <n v="722479000"/>
    <n v="389486000"/>
    <n v="0"/>
    <n v="644276000"/>
    <x v="7"/>
    <s v="Specialized REITs"/>
    <x v="0"/>
    <n v="1119719000"/>
  </r>
  <r>
    <n v="117"/>
    <x v="27"/>
    <s v="Year 2"/>
    <d v="2013-12-31T00:00:00"/>
    <n v="3361407000"/>
    <n v="859873000"/>
    <n v="487084000"/>
    <n v="0"/>
    <n v="800145000"/>
    <x v="7"/>
    <s v="Specialized REITs"/>
    <x v="1"/>
    <n v="1214305000"/>
  </r>
  <r>
    <n v="118"/>
    <x v="27"/>
    <s v="Year 3"/>
    <d v="2014-12-31T00:00:00"/>
    <n v="4100048000"/>
    <n v="1094265000"/>
    <n v="515059000"/>
    <n v="0"/>
    <n v="1003802000"/>
    <x v="7"/>
    <s v="Specialized REITs"/>
    <x v="2"/>
    <n v="1486922000"/>
  </r>
  <r>
    <n v="119"/>
    <x v="27"/>
    <s v="Year 4"/>
    <d v="2015-12-31T00:00:00"/>
    <n v="4771516000"/>
    <n v="1308868000"/>
    <n v="564531000"/>
    <n v="0"/>
    <n v="1285328000"/>
    <x v="7"/>
    <s v="Specialized REITs"/>
    <x v="3"/>
    <n v="1612789000"/>
  </r>
  <r>
    <n v="120"/>
    <x v="28"/>
    <s v="Year 1"/>
    <d v="2013-12-31T00:00:00"/>
    <n v="74452000000"/>
    <n v="54181000000"/>
    <n v="19526000000"/>
    <n v="0"/>
    <n v="0"/>
    <x v="1"/>
    <s v="Internet &amp; Direct Marketing Retail"/>
    <x v="1"/>
    <n v="745000000"/>
  </r>
  <r>
    <n v="121"/>
    <x v="28"/>
    <s v="Year 2"/>
    <d v="2014-12-31T00:00:00"/>
    <n v="88988000000"/>
    <n v="62752000000"/>
    <n v="26058000000"/>
    <n v="0"/>
    <n v="0"/>
    <x v="1"/>
    <s v="Internet &amp; Direct Marketing Retail"/>
    <x v="2"/>
    <n v="178000000"/>
  </r>
  <r>
    <n v="122"/>
    <x v="28"/>
    <s v="Year 3"/>
    <d v="2015-12-31T00:00:00"/>
    <n v="107006000000"/>
    <n v="71651000000"/>
    <n v="33122000000"/>
    <n v="0"/>
    <n v="0"/>
    <x v="1"/>
    <s v="Internet &amp; Direct Marketing Retail"/>
    <x v="3"/>
    <n v="2233000000"/>
  </r>
  <r>
    <n v="123"/>
    <x v="28"/>
    <s v="Year 4"/>
    <d v="2016-12-31T00:00:00"/>
    <n v="135987000000"/>
    <n v="88265000000"/>
    <n v="43536000000"/>
    <n v="0"/>
    <n v="0"/>
    <x v="1"/>
    <s v="Internet &amp; Direct Marketing Retail"/>
    <x v="4"/>
    <n v="4186000000"/>
  </r>
  <r>
    <n v="124"/>
    <x v="29"/>
    <s v="Year 1"/>
    <d v="2013-12-31T00:00:00"/>
    <n v="17517600000"/>
    <n v="14757700000"/>
    <n v="1924300000"/>
    <n v="0"/>
    <n v="95300000"/>
    <x v="1"/>
    <s v="Specialty Stores"/>
    <x v="1"/>
    <n v="740300000"/>
  </r>
  <r>
    <n v="125"/>
    <x v="29"/>
    <s v="Year 2"/>
    <d v="2014-12-31T00:00:00"/>
    <n v="19108800000"/>
    <n v="16120100000"/>
    <n v="2061000000"/>
    <n v="0"/>
    <n v="106900000"/>
    <x v="1"/>
    <s v="Specialty Stores"/>
    <x v="2"/>
    <n v="820800000"/>
  </r>
  <r>
    <n v="126"/>
    <x v="29"/>
    <s v="Year 3"/>
    <d v="2015-12-31T00:00:00"/>
    <n v="20862000000"/>
    <n v="17600500000"/>
    <n v="2245600000"/>
    <n v="0"/>
    <n v="127400000"/>
    <x v="1"/>
    <s v="Specialty Stores"/>
    <x v="3"/>
    <n v="888500000"/>
  </r>
  <r>
    <n v="127"/>
    <x v="29"/>
    <s v="Year 4"/>
    <d v="2016-12-31T00:00:00"/>
    <n v="21609000000"/>
    <n v="18295800000"/>
    <n v="2280300000"/>
    <n v="0"/>
    <n v="143400000"/>
    <x v="1"/>
    <s v="Specialty Stores"/>
    <x v="4"/>
    <n v="889500000"/>
  </r>
  <r>
    <n v="128"/>
    <x v="30"/>
    <s v="Year 1"/>
    <d v="2012-12-31T00:00:00"/>
    <n v="61497200000"/>
    <n v="48213600000"/>
    <n v="8680500000"/>
    <n v="0"/>
    <n v="233000000"/>
    <x v="3"/>
    <s v="Managed Health Care"/>
    <x v="0"/>
    <n v="4370100000"/>
  </r>
  <r>
    <n v="129"/>
    <x v="30"/>
    <s v="Year 2"/>
    <d v="2013-12-31T00:00:00"/>
    <n v="71023500000"/>
    <n v="56237100000"/>
    <n v="9952900000"/>
    <n v="0"/>
    <n v="245300000"/>
    <x v="3"/>
    <s v="Managed Health Care"/>
    <x v="1"/>
    <n v="4588200000"/>
  </r>
  <r>
    <n v="130"/>
    <x v="30"/>
    <s v="Year 3"/>
    <d v="2014-12-31T00:00:00"/>
    <n v="73874100000"/>
    <n v="56854900000"/>
    <n v="11748400000"/>
    <n v="0"/>
    <n v="220900000"/>
    <x v="3"/>
    <s v="Managed Health Care"/>
    <x v="2"/>
    <n v="5049900000"/>
  </r>
  <r>
    <n v="131"/>
    <x v="30"/>
    <s v="Year 4"/>
    <d v="2015-12-31T00:00:00"/>
    <n v="79156500000"/>
    <n v="61116900000"/>
    <n v="12534800000"/>
    <n v="0"/>
    <n v="230100000"/>
    <x v="3"/>
    <s v="Managed Health Care"/>
    <x v="3"/>
    <n v="5274700000"/>
  </r>
  <r>
    <n v="136"/>
    <x v="31"/>
    <s v="Year 1"/>
    <d v="2012-12-31T00:00:00"/>
    <n v="16428000000"/>
    <n v="3079000000"/>
    <n v="1333000000"/>
    <n v="0"/>
    <n v="6881000000"/>
    <x v="9"/>
    <s v="Oil &amp; Gas Exploration &amp; Production"/>
    <x v="0"/>
    <n v="5135000000"/>
  </r>
  <r>
    <n v="137"/>
    <x v="31"/>
    <s v="Year 2"/>
    <d v="2013-12-31T00:00:00"/>
    <n v="14771000000"/>
    <n v="2938000000"/>
    <n v="1286000000"/>
    <n v="0"/>
    <n v="5866000000"/>
    <x v="9"/>
    <s v="Oil &amp; Gas Exploration &amp; Production"/>
    <x v="1"/>
    <n v="4681000000"/>
  </r>
  <r>
    <n v="138"/>
    <x v="31"/>
    <s v="Year 3"/>
    <d v="2014-12-31T00:00:00"/>
    <n v="12691000000"/>
    <n v="2511000000"/>
    <n v="1095000000"/>
    <n v="0"/>
    <n v="9720000000"/>
    <x v="9"/>
    <s v="Oil &amp; Gas Exploration &amp; Production"/>
    <x v="2"/>
    <n v="-635000000"/>
  </r>
  <r>
    <n v="139"/>
    <x v="31"/>
    <s v="Year 4"/>
    <d v="2015-12-31T00:00:00"/>
    <n v="6383000000"/>
    <n v="2065000000"/>
    <n v="791000000"/>
    <n v="0"/>
    <n v="29372000000"/>
    <x v="9"/>
    <s v="Oil &amp; Gas Exploration &amp; Production"/>
    <x v="3"/>
    <n v="-25845000000"/>
  </r>
  <r>
    <n v="140"/>
    <x v="32"/>
    <s v="Year 1"/>
    <d v="2013-12-31T00:00:00"/>
    <n v="14581000000"/>
    <n v="2942000000"/>
    <n v="2256000000"/>
    <n v="0"/>
    <n v="3927000000"/>
    <x v="9"/>
    <s v="Oil &amp; Gas Exploration &amp; Production"/>
    <x v="1"/>
    <n v="5456000000"/>
  </r>
  <r>
    <n v="141"/>
    <x v="32"/>
    <s v="Year 2"/>
    <d v="2014-12-31T00:00:00"/>
    <n v="18470000000"/>
    <n v="3317000000"/>
    <n v="2725000000"/>
    <n v="0"/>
    <n v="4550000000"/>
    <x v="9"/>
    <s v="Oil &amp; Gas Exploration &amp; Production"/>
    <x v="2"/>
    <n v="7878000000"/>
  </r>
  <r>
    <n v="142"/>
    <x v="32"/>
    <s v="Year 3"/>
    <d v="2015-12-31T00:00:00"/>
    <n v="8698000000"/>
    <n v="3185000000"/>
    <n v="2000000000"/>
    <n v="0"/>
    <n v="4603000000"/>
    <x v="9"/>
    <s v="Oil &amp; Gas Exploration &amp; Production"/>
    <x v="3"/>
    <n v="-1090000000"/>
  </r>
  <r>
    <n v="143"/>
    <x v="32"/>
    <s v="Year 4"/>
    <d v="2016-12-31T00:00:00"/>
    <n v="7869000000"/>
    <n v="2900000000"/>
    <n v="2094000000"/>
    <n v="0"/>
    <n v="4301000000"/>
    <x v="9"/>
    <s v="Oil &amp; Gas Exploration &amp; Production"/>
    <x v="4"/>
    <n v="-1426000000"/>
  </r>
  <r>
    <n v="144"/>
    <x v="33"/>
    <s v="Year 1"/>
    <d v="2013-09-30T00:00:00"/>
    <n v="10180400000"/>
    <n v="7472100000"/>
    <n v="1018600000"/>
    <n v="133700000"/>
    <n v="0"/>
    <x v="8"/>
    <s v="Industrial Gases"/>
    <x v="1"/>
    <n v="1556000000"/>
  </r>
  <r>
    <n v="145"/>
    <x v="33"/>
    <s v="Year 2"/>
    <d v="2014-09-30T00:00:00"/>
    <n v="10439000000"/>
    <n v="7629900000"/>
    <n v="1007400000"/>
    <n v="139800000"/>
    <n v="0"/>
    <x v="8"/>
    <s v="Industrial Gases"/>
    <x v="2"/>
    <n v="1661900000"/>
  </r>
  <r>
    <n v="146"/>
    <x v="33"/>
    <s v="Year 3"/>
    <d v="2015-09-30T00:00:00"/>
    <n v="9894900000"/>
    <n v="6939000000"/>
    <n v="895300000"/>
    <n v="137100000"/>
    <n v="0"/>
    <x v="8"/>
    <s v="Industrial Gases"/>
    <x v="3"/>
    <n v="1923500000"/>
  </r>
  <r>
    <n v="147"/>
    <x v="33"/>
    <s v="Year 4"/>
    <d v="2016-09-30T00:00:00"/>
    <n v="9524400000"/>
    <n v="6402700000"/>
    <n v="797600000"/>
    <n v="132000000"/>
    <n v="0"/>
    <x v="8"/>
    <s v="Industrial Gases"/>
    <x v="4"/>
    <n v="2192100000"/>
  </r>
  <r>
    <n v="148"/>
    <x v="34"/>
    <s v="Year 1"/>
    <d v="2012-12-31T00:00:00"/>
    <n v="4292100000"/>
    <n v="2948900000"/>
    <n v="512900000"/>
    <n v="0"/>
    <n v="0"/>
    <x v="2"/>
    <s v="Electronic Components"/>
    <x v="0"/>
    <n v="830300000"/>
  </r>
  <r>
    <n v="149"/>
    <x v="34"/>
    <s v="Year 2"/>
    <d v="2013-12-31T00:00:00"/>
    <n v="4614700000"/>
    <n v="3163900000"/>
    <n v="548000000"/>
    <n v="0"/>
    <n v="0"/>
    <x v="2"/>
    <s v="Electronic Components"/>
    <x v="1"/>
    <n v="902800000"/>
  </r>
  <r>
    <n v="150"/>
    <x v="34"/>
    <s v="Year 3"/>
    <d v="2014-12-31T00:00:00"/>
    <n v="5345500000"/>
    <n v="3651700000"/>
    <n v="645100000"/>
    <n v="0"/>
    <n v="0"/>
    <x v="2"/>
    <s v="Electronic Components"/>
    <x v="2"/>
    <n v="1048700000"/>
  </r>
  <r>
    <n v="151"/>
    <x v="34"/>
    <s v="Year 4"/>
    <d v="2015-12-31T00:00:00"/>
    <n v="5568700000"/>
    <n v="3789200000"/>
    <n v="669100000"/>
    <n v="0"/>
    <n v="0"/>
    <x v="2"/>
    <s v="Electronic Components"/>
    <x v="3"/>
    <n v="1110400000"/>
  </r>
  <r>
    <n v="152"/>
    <x v="35"/>
    <s v="Year 1"/>
    <d v="2012-12-31T00:00:00"/>
    <n v="23700000000"/>
    <n v="20401000000"/>
    <n v="997000000"/>
    <n v="197000000"/>
    <n v="1460000000"/>
    <x v="0"/>
    <s v="Aerospace &amp; Defense"/>
    <x v="0"/>
    <n v="645000000"/>
  </r>
  <r>
    <n v="153"/>
    <x v="35"/>
    <s v="Year 2"/>
    <d v="2013-12-31T00:00:00"/>
    <n v="23032000000"/>
    <n v="19286000000"/>
    <n v="1008000000"/>
    <n v="192000000"/>
    <n v="1421000000"/>
    <x v="0"/>
    <s v="Aerospace &amp; Defense"/>
    <x v="1"/>
    <n v="1125000000"/>
  </r>
  <r>
    <n v="154"/>
    <x v="35"/>
    <s v="Year 3"/>
    <d v="2014-12-31T00:00:00"/>
    <n v="23906000000"/>
    <n v="19137000000"/>
    <n v="995000000"/>
    <n v="218000000"/>
    <n v="1371000000"/>
    <x v="0"/>
    <s v="Aerospace &amp; Defense"/>
    <x v="2"/>
    <n v="2185000000"/>
  </r>
  <r>
    <n v="155"/>
    <x v="35"/>
    <s v="Year 4"/>
    <d v="2015-12-31T00:00:00"/>
    <n v="22534000000"/>
    <n v="18069000000"/>
    <n v="979000000"/>
    <n v="238000000"/>
    <n v="1280000000"/>
    <x v="0"/>
    <s v="Aerospace &amp; Defense"/>
    <x v="3"/>
    <n v="1968000000"/>
  </r>
  <r>
    <n v="156"/>
    <x v="36"/>
    <s v="Year 1"/>
    <d v="2012-12-31T00:00:00"/>
    <n v="4856000000"/>
    <n v="1662000000"/>
    <n v="1139000000"/>
    <n v="604000000"/>
    <n v="0"/>
    <x v="2"/>
    <s v="Home Entertainment Software"/>
    <x v="0"/>
    <n v="1451000000"/>
  </r>
  <r>
    <n v="157"/>
    <x v="36"/>
    <s v="Year 2"/>
    <d v="2013-12-31T00:00:00"/>
    <n v="4583000000"/>
    <n v="1531000000"/>
    <n v="1096000000"/>
    <n v="584000000"/>
    <n v="0"/>
    <x v="2"/>
    <s v="Home Entertainment Software"/>
    <x v="1"/>
    <n v="1372000000"/>
  </r>
  <r>
    <n v="158"/>
    <x v="36"/>
    <s v="Year 3"/>
    <d v="2014-12-31T00:00:00"/>
    <n v="4408000000"/>
    <n v="1525000000"/>
    <n v="1129000000"/>
    <n v="571000000"/>
    <n v="0"/>
    <x v="2"/>
    <s v="Home Entertainment Software"/>
    <x v="2"/>
    <n v="1183000000"/>
  </r>
  <r>
    <n v="159"/>
    <x v="36"/>
    <s v="Year 4"/>
    <d v="2015-12-31T00:00:00"/>
    <n v="4664000000"/>
    <n v="1585000000"/>
    <n v="1114000000"/>
    <n v="646000000"/>
    <n v="0"/>
    <x v="2"/>
    <s v="Home Entertainment Software"/>
    <x v="3"/>
    <n v="1319000000"/>
  </r>
  <r>
    <n v="164"/>
    <x v="37"/>
    <s v="Year 1"/>
    <d v="2015-11-01T00:00:00"/>
    <n v="6824000000"/>
    <n v="3271000000"/>
    <n v="486000000"/>
    <n v="1049000000"/>
    <n v="249000000"/>
    <x v="2"/>
    <s v="Semiconductors"/>
    <x v="3"/>
    <n v="1769000000"/>
  </r>
  <r>
    <n v="165"/>
    <x v="37"/>
    <s v="Year 2"/>
    <d v="2016-10-30T00:00:00"/>
    <n v="13240000000"/>
    <n v="7300000000"/>
    <n v="806000000"/>
    <n v="2674000000"/>
    <n v="1873000000"/>
    <x v="2"/>
    <s v="Semiconductors"/>
    <x v="4"/>
    <n v="587000000"/>
  </r>
  <r>
    <n v="166"/>
    <x v="38"/>
    <s v="Year 1"/>
    <d v="2012-12-31T00:00:00"/>
    <n v="5863500000"/>
    <n v="4335300000"/>
    <n v="1148900000"/>
    <n v="0"/>
    <n v="0"/>
    <x v="8"/>
    <s v="Paper Packaging"/>
    <x v="0"/>
    <n v="379300000"/>
  </r>
  <r>
    <n v="167"/>
    <x v="38"/>
    <s v="Year 2"/>
    <d v="2013-12-28T00:00:00"/>
    <n v="6140000000"/>
    <n v="4502300000"/>
    <n v="1174200000"/>
    <n v="0"/>
    <n v="0"/>
    <x v="8"/>
    <s v="Paper Packaging"/>
    <x v="1"/>
    <n v="463500000"/>
  </r>
  <r>
    <n v="168"/>
    <x v="38"/>
    <s v="Year 3"/>
    <d v="2015-01-03T00:00:00"/>
    <n v="6330300000"/>
    <n v="4679100000"/>
    <n v="1158900000"/>
    <n v="0"/>
    <n v="0"/>
    <x v="8"/>
    <s v="Paper Packaging"/>
    <x v="3"/>
    <n v="492300000"/>
  </r>
  <r>
    <n v="169"/>
    <x v="38"/>
    <s v="Year 4"/>
    <d v="2016-01-02T00:00:00"/>
    <n v="5966900000"/>
    <n v="4321100000"/>
    <n v="1108100000"/>
    <n v="0"/>
    <n v="0"/>
    <x v="8"/>
    <s v="Paper Packaging"/>
    <x v="4"/>
    <n v="537700000"/>
  </r>
  <r>
    <n v="170"/>
    <x v="39"/>
    <s v="Year 1"/>
    <d v="2012-12-31T00:00:00"/>
    <n v="2853926000"/>
    <n v="1329500000"/>
    <n v="220758000"/>
    <n v="0"/>
    <n v="380402000"/>
    <x v="5"/>
    <s v="Water Utilities"/>
    <x v="0"/>
    <n v="923266000"/>
  </r>
  <r>
    <n v="171"/>
    <x v="39"/>
    <s v="Year 2"/>
    <d v="2013-12-31T00:00:00"/>
    <n v="2879000000"/>
    <n v="1289000000"/>
    <n v="234000000"/>
    <n v="0"/>
    <n v="407000000"/>
    <x v="5"/>
    <s v="Water Utilities"/>
    <x v="1"/>
    <n v="949000000"/>
  </r>
  <r>
    <n v="172"/>
    <x v="39"/>
    <s v="Year 3"/>
    <d v="2014-12-31T00:00:00"/>
    <n v="3011000000"/>
    <n v="1350000000"/>
    <n v="236000000"/>
    <n v="0"/>
    <n v="424000000"/>
    <x v="5"/>
    <s v="Water Utilities"/>
    <x v="2"/>
    <n v="1001000000"/>
  </r>
  <r>
    <n v="173"/>
    <x v="39"/>
    <s v="Year 4"/>
    <d v="2015-12-31T00:00:00"/>
    <n v="3159000000"/>
    <n v="1404000000"/>
    <n v="243000000"/>
    <n v="0"/>
    <n v="440000000"/>
    <x v="5"/>
    <s v="Water Utilities"/>
    <x v="3"/>
    <n v="1072000000"/>
  </r>
  <r>
    <n v="174"/>
    <x v="40"/>
    <s v="Year 1"/>
    <d v="2012-12-31T00:00:00"/>
    <n v="33781000000"/>
    <n v="480000000"/>
    <n v="23392000000"/>
    <n v="0"/>
    <n v="1712000000"/>
    <x v="6"/>
    <s v="Consumer Finance"/>
    <x v="0"/>
    <n v="8197000000"/>
  </r>
  <r>
    <n v="175"/>
    <x v="40"/>
    <s v="Year 2"/>
    <d v="2013-12-31T00:00:00"/>
    <n v="34828000000"/>
    <n v="442000000"/>
    <n v="23150000000"/>
    <n v="0"/>
    <n v="1832000000"/>
    <x v="6"/>
    <s v="Consumer Finance"/>
    <x v="1"/>
    <n v="9404000000"/>
  </r>
  <r>
    <n v="176"/>
    <x v="40"/>
    <s v="Year 3"/>
    <d v="2014-12-31T00:00:00"/>
    <n v="35895000000"/>
    <n v="373000000"/>
    <n v="23153000000"/>
    <n v="0"/>
    <n v="2044000000"/>
    <x v="6"/>
    <s v="Consumer Finance"/>
    <x v="2"/>
    <n v="10325000000"/>
  </r>
  <r>
    <n v="177"/>
    <x v="40"/>
    <s v="Year 4"/>
    <d v="2015-12-31T00:00:00"/>
    <n v="34441000000"/>
    <n v="475000000"/>
    <n v="22892000000"/>
    <n v="0"/>
    <n v="1988000000"/>
    <x v="6"/>
    <s v="Consumer Finance"/>
    <x v="3"/>
    <n v="9086000000"/>
  </r>
  <r>
    <n v="178"/>
    <x v="41"/>
    <s v="Year 1"/>
    <d v="2013-08-31T00:00:00"/>
    <n v="2089100000"/>
    <n v="1251500000"/>
    <n v="607600000"/>
    <n v="0"/>
    <n v="0"/>
    <x v="0"/>
    <s v="Electrical Components &amp; Equipment"/>
    <x v="1"/>
    <n v="230000000"/>
  </r>
  <r>
    <n v="179"/>
    <x v="41"/>
    <s v="Year 2"/>
    <d v="2014-08-31T00:00:00"/>
    <n v="2393500000"/>
    <n v="1414300000"/>
    <n v="680300000"/>
    <n v="0"/>
    <n v="0"/>
    <x v="0"/>
    <s v="Electrical Components &amp; Equipment"/>
    <x v="2"/>
    <n v="298900000"/>
  </r>
  <r>
    <n v="180"/>
    <x v="41"/>
    <s v="Year 3"/>
    <d v="2015-08-31T00:00:00"/>
    <n v="2706700000"/>
    <n v="1561100000"/>
    <n v="756900000"/>
    <n v="0"/>
    <n v="0"/>
    <x v="0"/>
    <s v="Electrical Components &amp; Equipment"/>
    <x v="3"/>
    <n v="388700000"/>
  </r>
  <r>
    <n v="181"/>
    <x v="41"/>
    <s v="Year 4"/>
    <d v="2016-08-31T00:00:00"/>
    <n v="3291300000"/>
    <n v="1855100000"/>
    <n v="946000000"/>
    <n v="0"/>
    <n v="0"/>
    <x v="0"/>
    <s v="Electrical Components &amp; Equipment"/>
    <x v="4"/>
    <n v="490200000"/>
  </r>
  <r>
    <n v="182"/>
    <x v="42"/>
    <s v="Year 1"/>
    <d v="2013-08-31T00:00:00"/>
    <n v="9147530000"/>
    <n v="4406595000"/>
    <n v="2967837000"/>
    <n v="0"/>
    <n v="0"/>
    <x v="1"/>
    <s v="Specialty Stores"/>
    <x v="1"/>
    <n v="1773098000"/>
  </r>
  <r>
    <n v="183"/>
    <x v="42"/>
    <s v="Year 2"/>
    <d v="2014-08-30T00:00:00"/>
    <n v="9475313000"/>
    <n v="4540406000"/>
    <n v="3104684000"/>
    <n v="0"/>
    <n v="0"/>
    <x v="1"/>
    <s v="Specialty Stores"/>
    <x v="2"/>
    <n v="1830223000"/>
  </r>
  <r>
    <n v="184"/>
    <x v="42"/>
    <s v="Year 3"/>
    <d v="2015-08-29T00:00:00"/>
    <n v="10187340000"/>
    <n v="4860309000"/>
    <n v="3373980000"/>
    <n v="0"/>
    <n v="0"/>
    <x v="1"/>
    <s v="Specialty Stores"/>
    <x v="3"/>
    <n v="1953051000"/>
  </r>
  <r>
    <n v="185"/>
    <x v="42"/>
    <s v="Year 4"/>
    <d v="2016-08-27T00:00:00"/>
    <n v="10635676000"/>
    <n v="5026940000"/>
    <n v="3548341000"/>
    <n v="0"/>
    <n v="0"/>
    <x v="1"/>
    <s v="Specialty Stores"/>
    <x v="4"/>
    <n v="2060395000"/>
  </r>
  <r>
    <n v="186"/>
    <x v="43"/>
    <s v="Year 1"/>
    <d v="2013-12-31T00:00:00"/>
    <n v="86623000000"/>
    <n v="73268000000"/>
    <n v="3742000000"/>
    <n v="3071000000"/>
    <n v="0"/>
    <x v="0"/>
    <s v="Aerospace &amp; Defense"/>
    <x v="1"/>
    <n v="6542000000"/>
  </r>
  <r>
    <n v="187"/>
    <x v="43"/>
    <s v="Year 2"/>
    <d v="2014-12-31T00:00:00"/>
    <n v="90762000000"/>
    <n v="76752000000"/>
    <n v="3480000000"/>
    <n v="3047000000"/>
    <n v="0"/>
    <x v="0"/>
    <s v="Aerospace &amp; Defense"/>
    <x v="2"/>
    <n v="7483000000"/>
  </r>
  <r>
    <n v="188"/>
    <x v="43"/>
    <s v="Year 3"/>
    <d v="2015-12-31T00:00:00"/>
    <n v="96114000000"/>
    <n v="82088000000"/>
    <n v="3251000000"/>
    <n v="3331000000"/>
    <n v="0"/>
    <x v="0"/>
    <s v="Aerospace &amp; Defense"/>
    <x v="3"/>
    <n v="7444000000"/>
  </r>
  <r>
    <n v="189"/>
    <x v="43"/>
    <s v="Year 4"/>
    <d v="2016-12-31T00:00:00"/>
    <n v="94571000000"/>
    <n v="80790000000"/>
    <n v="3313000000"/>
    <n v="4627000000"/>
    <n v="0"/>
    <x v="0"/>
    <s v="Aerospace &amp; Defense"/>
    <x v="4"/>
    <n v="5841000000"/>
  </r>
  <r>
    <n v="190"/>
    <x v="44"/>
    <s v="Year 1"/>
    <d v="2012-12-31T00:00:00"/>
    <n v="100078000000"/>
    <n v="3753000000"/>
    <n v="70829000000"/>
    <n v="0"/>
    <n v="9433000000"/>
    <x v="6"/>
    <s v="Banks"/>
    <x v="0"/>
    <n v="16063000000"/>
  </r>
  <r>
    <n v="191"/>
    <x v="44"/>
    <s v="Year 2"/>
    <d v="2013-12-31T00:00:00"/>
    <n v="101697000000"/>
    <n v="3034000000"/>
    <n v="68128000000"/>
    <n v="0"/>
    <n v="4642000000"/>
    <x v="6"/>
    <s v="Banks"/>
    <x v="1"/>
    <n v="25893000000"/>
  </r>
  <r>
    <n v="192"/>
    <x v="44"/>
    <s v="Year 3"/>
    <d v="2014-12-31T00:00:00"/>
    <n v="95181000000"/>
    <n v="2656000000"/>
    <n v="74181000000"/>
    <n v="0"/>
    <n v="3211000000"/>
    <x v="6"/>
    <s v="Banks"/>
    <x v="2"/>
    <n v="15133000000"/>
  </r>
  <r>
    <n v="193"/>
    <x v="44"/>
    <s v="Year 4"/>
    <d v="2015-12-31T00:00:00"/>
    <n v="93056000000"/>
    <n v="2204000000"/>
    <n v="56358000000"/>
    <n v="0"/>
    <n v="3995000000"/>
    <x v="6"/>
    <s v="Banks"/>
    <x v="3"/>
    <n v="30499000000"/>
  </r>
  <r>
    <n v="194"/>
    <x v="45"/>
    <s v="Year 1"/>
    <d v="2012-12-31T00:00:00"/>
    <n v="13936000000"/>
    <n v="6802000000"/>
    <n v="3283000000"/>
    <n v="1081000000"/>
    <n v="0"/>
    <x v="3"/>
    <s v="Health Care Equipment"/>
    <x v="0"/>
    <n v="2770000000"/>
  </r>
  <r>
    <n v="195"/>
    <x v="45"/>
    <s v="Year 2"/>
    <d v="2013-12-31T00:00:00"/>
    <n v="9413000000"/>
    <n v="5251000000"/>
    <n v="3084000000"/>
    <n v="582000000"/>
    <n v="0"/>
    <x v="3"/>
    <s v="Health Care Equipment"/>
    <x v="1"/>
    <n v="496000000"/>
  </r>
  <r>
    <n v="196"/>
    <x v="45"/>
    <s v="Year 3"/>
    <d v="2014-12-31T00:00:00"/>
    <n v="10719000000"/>
    <n v="6138000000"/>
    <n v="3315000000"/>
    <n v="610000000"/>
    <n v="0"/>
    <x v="3"/>
    <s v="Health Care Equipment"/>
    <x v="2"/>
    <n v="656000000"/>
  </r>
  <r>
    <n v="197"/>
    <x v="45"/>
    <s v="Year 4"/>
    <d v="2015-12-31T00:00:00"/>
    <n v="9968000000"/>
    <n v="5822000000"/>
    <n v="3094000000"/>
    <n v="603000000"/>
    <n v="0"/>
    <x v="3"/>
    <s v="Health Care Equipment"/>
    <x v="3"/>
    <n v="449000000"/>
  </r>
  <r>
    <n v="198"/>
    <x v="46"/>
    <s v="Year 1"/>
    <d v="2013-03-02T00:00:00"/>
    <n v="10914585000"/>
    <n v="6525830000"/>
    <n v="2750537000"/>
    <n v="0"/>
    <n v="0"/>
    <x v="1"/>
    <s v="Specialty Stores"/>
    <x v="1"/>
    <n v="1638218000"/>
  </r>
  <r>
    <n v="199"/>
    <x v="46"/>
    <s v="Year 2"/>
    <d v="2014-03-01T00:00:00"/>
    <n v="11503963000"/>
    <n v="6938381000"/>
    <n v="2950995000"/>
    <n v="0"/>
    <n v="0"/>
    <x v="1"/>
    <s v="Specialty Stores"/>
    <x v="2"/>
    <n v="1614587000"/>
  </r>
  <r>
    <n v="200"/>
    <x v="46"/>
    <s v="Year 3"/>
    <d v="2015-02-28T00:00:00"/>
    <n v="11881176000"/>
    <n v="7261397000"/>
    <n v="3065486000"/>
    <n v="0"/>
    <n v="0"/>
    <x v="1"/>
    <s v="Specialty Stores"/>
    <x v="3"/>
    <n v="1554293000"/>
  </r>
  <r>
    <n v="201"/>
    <x v="46"/>
    <s v="Year 4"/>
    <d v="2016-02-27T00:00:00"/>
    <n v="12103887000"/>
    <n v="7483577000"/>
    <n v="3205407000"/>
    <n v="0"/>
    <n v="0"/>
    <x v="1"/>
    <s v="Specialty Stores"/>
    <x v="4"/>
    <n v="1414903000"/>
  </r>
  <r>
    <n v="202"/>
    <x v="47"/>
    <s v="Year 1"/>
    <d v="2012-12-31T00:00:00"/>
    <n v="10737000000"/>
    <n v="429000000"/>
    <n v="5650000000"/>
    <n v="0"/>
    <n v="1167000000"/>
    <x v="6"/>
    <s v="Banks"/>
    <x v="0"/>
    <n v="3491000000"/>
  </r>
  <r>
    <n v="203"/>
    <x v="47"/>
    <s v="Year 2"/>
    <d v="2013-12-31T00:00:00"/>
    <n v="10543000000"/>
    <n v="301000000"/>
    <n v="5625000000"/>
    <n v="0"/>
    <n v="698000000"/>
    <x v="6"/>
    <s v="Banks"/>
    <x v="1"/>
    <n v="3919000000"/>
  </r>
  <r>
    <n v="204"/>
    <x v="47"/>
    <s v="Year 3"/>
    <d v="2014-12-31T00:00:00"/>
    <n v="9998000000"/>
    <n v="239000000"/>
    <n v="5715000000"/>
    <n v="0"/>
    <n v="342000000"/>
    <x v="6"/>
    <s v="Banks"/>
    <x v="2"/>
    <n v="3702000000"/>
  </r>
  <r>
    <n v="205"/>
    <x v="47"/>
    <s v="Year 4"/>
    <d v="2015-12-31T00:00:00"/>
    <n v="10346000000"/>
    <n v="233000000"/>
    <n v="5996000000"/>
    <n v="0"/>
    <n v="533000000"/>
    <x v="6"/>
    <s v="Banks"/>
    <x v="3"/>
    <n v="3584000000"/>
  </r>
  <r>
    <n v="206"/>
    <x v="48"/>
    <s v="Year 1"/>
    <d v="2012-03-03T00:00:00"/>
    <n v="45457000000"/>
    <n v="34473000000"/>
    <n v="8755000000"/>
    <n v="0"/>
    <n v="0"/>
    <x v="1"/>
    <s v="Computer &amp; Electronics Retail"/>
    <x v="0"/>
    <n v="2229000000"/>
  </r>
  <r>
    <n v="207"/>
    <x v="48"/>
    <s v="Year 2"/>
    <d v="2014-02-01T00:00:00"/>
    <n v="40611000000"/>
    <n v="31212000000"/>
    <n v="8106000000"/>
    <n v="0"/>
    <n v="0"/>
    <x v="1"/>
    <s v="Computer &amp; Electronics Retail"/>
    <x v="2"/>
    <n v="1293000000"/>
  </r>
  <r>
    <n v="208"/>
    <x v="48"/>
    <s v="Year 3"/>
    <d v="2015-01-31T00:00:00"/>
    <n v="40339000000"/>
    <n v="31292000000"/>
    <n v="7592000000"/>
    <n v="0"/>
    <n v="0"/>
    <x v="1"/>
    <s v="Computer &amp; Electronics Retail"/>
    <x v="3"/>
    <n v="1455000000"/>
  </r>
  <r>
    <n v="209"/>
    <x v="48"/>
    <s v="Year 4"/>
    <d v="2016-01-30T00:00:00"/>
    <n v="39528000000"/>
    <n v="30337000000"/>
    <n v="7618000000"/>
    <n v="0"/>
    <n v="0"/>
    <x v="1"/>
    <s v="Computer &amp; Electronics Retail"/>
    <x v="4"/>
    <n v="1573000000"/>
  </r>
  <r>
    <n v="210"/>
    <x v="49"/>
    <s v="Year 1"/>
    <d v="2013-12-31T00:00:00"/>
    <n v="3049500000"/>
    <n v="1194400000"/>
    <n v="920300000"/>
    <n v="295700000"/>
    <n v="0"/>
    <x v="3"/>
    <s v="Health Care Equipment"/>
    <x v="1"/>
    <n v="639100000"/>
  </r>
  <r>
    <n v="211"/>
    <x v="49"/>
    <s v="Year 2"/>
    <d v="2014-12-31T00:00:00"/>
    <n v="3323600000"/>
    <n v="1258600000"/>
    <n v="981500000"/>
    <n v="302000000"/>
    <n v="0"/>
    <x v="3"/>
    <s v="Health Care Equipment"/>
    <x v="2"/>
    <n v="781500000"/>
  </r>
  <r>
    <n v="212"/>
    <x v="49"/>
    <s v="Year 3"/>
    <d v="2015-12-31T00:00:00"/>
    <n v="3416000000"/>
    <n v="1301200000"/>
    <n v="1012100000"/>
    <n v="259200000"/>
    <n v="0"/>
    <x v="3"/>
    <s v="Health Care Equipment"/>
    <x v="3"/>
    <n v="843500000"/>
  </r>
  <r>
    <n v="213"/>
    <x v="49"/>
    <s v="Year 4"/>
    <d v="2016-12-31T00:00:00"/>
    <n v="3714000000"/>
    <n v="1371700000"/>
    <n v="1101900000"/>
    <n v="292800000"/>
    <n v="0"/>
    <x v="3"/>
    <s v="Health Care Equipment"/>
    <x v="4"/>
    <n v="947600000"/>
  </r>
  <r>
    <n v="214"/>
    <x v="50"/>
    <s v="Year 1"/>
    <d v="2013-09-30T00:00:00"/>
    <n v="8054000000"/>
    <n v="3883000000"/>
    <n v="2422000000"/>
    <n v="494000000"/>
    <n v="0"/>
    <x v="3"/>
    <s v="Health Care Equipment"/>
    <x v="1"/>
    <n v="1255000000"/>
  </r>
  <r>
    <n v="215"/>
    <x v="50"/>
    <s v="Year 2"/>
    <d v="2014-09-30T00:00:00"/>
    <n v="8446000000"/>
    <n v="4145000000"/>
    <n v="2145000000"/>
    <n v="550000000"/>
    <n v="0"/>
    <x v="3"/>
    <s v="Health Care Equipment"/>
    <x v="2"/>
    <n v="1606000000"/>
  </r>
  <r>
    <n v="216"/>
    <x v="50"/>
    <s v="Year 3"/>
    <d v="2015-09-30T00:00:00"/>
    <n v="10282000000"/>
    <n v="5587000000"/>
    <n v="2563000000"/>
    <n v="632000000"/>
    <n v="0"/>
    <x v="3"/>
    <s v="Health Care Equipment"/>
    <x v="3"/>
    <n v="1500000000"/>
  </r>
  <r>
    <n v="217"/>
    <x v="50"/>
    <s v="Year 4"/>
    <d v="2016-09-30T00:00:00"/>
    <n v="12483000000"/>
    <n v="6492000000"/>
    <n v="3005000000"/>
    <n v="828000000"/>
    <n v="0"/>
    <x v="3"/>
    <s v="Health Care Equipment"/>
    <x v="4"/>
    <n v="2158000000"/>
  </r>
  <r>
    <n v="218"/>
    <x v="51"/>
    <s v="Year 1"/>
    <d v="2013-12-31T00:00:00"/>
    <n v="22364000000"/>
    <n v="18553000000"/>
    <n v="1306000000"/>
    <n v="556000000"/>
    <n v="0"/>
    <x v="9"/>
    <s v="Oil &amp; Gas Equipment &amp; Services"/>
    <x v="1"/>
    <n v="1949000000"/>
  </r>
  <r>
    <n v="219"/>
    <x v="51"/>
    <s v="Year 2"/>
    <d v="2014-12-31T00:00:00"/>
    <n v="24551000000"/>
    <n v="19746000000"/>
    <n v="1333000000"/>
    <n v="613000000"/>
    <n v="0"/>
    <x v="9"/>
    <s v="Oil &amp; Gas Equipment &amp; Services"/>
    <x v="2"/>
    <n v="2859000000"/>
  </r>
  <r>
    <n v="220"/>
    <x v="51"/>
    <s v="Year 3"/>
    <d v="2015-12-31T00:00:00"/>
    <n v="15742000000"/>
    <n v="14415000000"/>
    <n v="969000000"/>
    <n v="466000000"/>
    <n v="0"/>
    <x v="9"/>
    <s v="Oil &amp; Gas Equipment &amp; Services"/>
    <x v="3"/>
    <n v="-108000000"/>
  </r>
  <r>
    <n v="221"/>
    <x v="51"/>
    <s v="Year 4"/>
    <d v="2016-12-31T00:00:00"/>
    <n v="9841000000"/>
    <n v="9973000000"/>
    <n v="815000000"/>
    <n v="384000000"/>
    <n v="0"/>
    <x v="9"/>
    <s v="Oil &amp; Gas Equipment &amp; Services"/>
    <x v="4"/>
    <n v="-1331000000"/>
  </r>
  <r>
    <n v="222"/>
    <x v="52"/>
    <s v="Year 1"/>
    <d v="2013-12-31T00:00:00"/>
    <n v="6932200000"/>
    <n v="857700000"/>
    <n v="1797000000"/>
    <n v="1444100000"/>
    <n v="342900000"/>
    <x v="3"/>
    <s v="Biotechnology"/>
    <x v="1"/>
    <n v="2490500000"/>
  </r>
  <r>
    <n v="223"/>
    <x v="52"/>
    <s v="Year 2"/>
    <d v="2014-12-31T00:00:00"/>
    <n v="9703300000"/>
    <n v="1171000000"/>
    <n v="2193400000"/>
    <n v="1893400000"/>
    <n v="489800000"/>
    <x v="3"/>
    <s v="Biotechnology"/>
    <x v="2"/>
    <n v="3955700000"/>
  </r>
  <r>
    <n v="224"/>
    <x v="52"/>
    <s v="Year 3"/>
    <d v="2015-12-31T00:00:00"/>
    <n v="10763800000"/>
    <n v="1240400000"/>
    <n v="2143600000"/>
    <n v="2012800000"/>
    <n v="382600000"/>
    <x v="3"/>
    <s v="Biotechnology"/>
    <x v="3"/>
    <n v="4984400000"/>
  </r>
  <r>
    <n v="225"/>
    <x v="52"/>
    <s v="Year 4"/>
    <d v="2016-12-31T00:00:00"/>
    <n v="11448800000"/>
    <n v="1478700000"/>
    <n v="1972900000"/>
    <n v="1973300000"/>
    <n v="385600000"/>
    <x v="3"/>
    <s v="Biotechnology"/>
    <x v="4"/>
    <n v="5638300000"/>
  </r>
  <r>
    <n v="230"/>
    <x v="53"/>
    <s v="Year 1"/>
    <d v="2012-12-31T00:00:00"/>
    <n v="8735700000"/>
    <n v="7174000000"/>
    <n v="488300000"/>
    <n v="0"/>
    <n v="282900000"/>
    <x v="8"/>
    <s v="Metal &amp; Glass Containers"/>
    <x v="0"/>
    <n v="790500000"/>
  </r>
  <r>
    <n v="231"/>
    <x v="53"/>
    <s v="Year 2"/>
    <d v="2013-12-31T00:00:00"/>
    <n v="8468100000"/>
    <n v="6875400000"/>
    <n v="497400000"/>
    <n v="0"/>
    <n v="299900000"/>
    <x v="8"/>
    <s v="Metal &amp; Glass Containers"/>
    <x v="1"/>
    <n v="795400000"/>
  </r>
  <r>
    <n v="232"/>
    <x v="53"/>
    <s v="Year 3"/>
    <d v="2014-12-31T00:00:00"/>
    <n v="8570000000"/>
    <n v="6903500000"/>
    <n v="547000000"/>
    <n v="0"/>
    <n v="280900000"/>
    <x v="8"/>
    <s v="Metal &amp; Glass Containers"/>
    <x v="2"/>
    <n v="838600000"/>
  </r>
  <r>
    <n v="233"/>
    <x v="53"/>
    <s v="Year 4"/>
    <d v="2015-12-31T00:00:00"/>
    <n v="7997000000"/>
    <n v="6460300000"/>
    <n v="646000000"/>
    <n v="0"/>
    <n v="285500000"/>
    <x v="8"/>
    <s v="Metal &amp; Glass Containers"/>
    <x v="3"/>
    <n v="605200000"/>
  </r>
  <r>
    <n v="234"/>
    <x v="54"/>
    <s v="Year 1"/>
    <d v="2012-12-31T00:00:00"/>
    <n v="17621000000"/>
    <n v="4610000000"/>
    <n v="5017000000"/>
    <n v="3904000000"/>
    <n v="0"/>
    <x v="3"/>
    <s v="Health Care Distributors"/>
    <x v="0"/>
    <n v="4090000000"/>
  </r>
  <r>
    <n v="235"/>
    <x v="54"/>
    <s v="Year 2"/>
    <d v="2013-12-31T00:00:00"/>
    <n v="16385000000"/>
    <n v="4619000000"/>
    <n v="4939000000"/>
    <n v="3731000000"/>
    <n v="0"/>
    <x v="3"/>
    <s v="Health Care Distributors"/>
    <x v="1"/>
    <n v="3096000000"/>
  </r>
  <r>
    <n v="236"/>
    <x v="54"/>
    <s v="Year 3"/>
    <d v="2014-12-31T00:00:00"/>
    <n v="15879000000"/>
    <n v="3932000000"/>
    <n v="4822000000"/>
    <n v="4534000000"/>
    <n v="0"/>
    <x v="3"/>
    <s v="Health Care Distributors"/>
    <x v="2"/>
    <n v="2591000000"/>
  </r>
  <r>
    <n v="237"/>
    <x v="54"/>
    <s v="Year 4"/>
    <d v="2015-12-31T00:00:00"/>
    <n v="16560000000"/>
    <n v="3909000000"/>
    <n v="4841000000"/>
    <n v="5920000000"/>
    <n v="0"/>
    <x v="3"/>
    <s v="Health Care Distributors"/>
    <x v="3"/>
    <n v="1890000000"/>
  </r>
  <r>
    <n v="238"/>
    <x v="55"/>
    <s v="Year 1"/>
    <d v="2012-12-31T00:00:00"/>
    <n v="7249000000"/>
    <n v="2349000000"/>
    <n v="2529000000"/>
    <n v="886000000"/>
    <n v="395000000"/>
    <x v="3"/>
    <s v="Health Care Equipment"/>
    <x v="0"/>
    <n v="1090000000"/>
  </r>
  <r>
    <n v="239"/>
    <x v="55"/>
    <s v="Year 2"/>
    <d v="2013-12-31T00:00:00"/>
    <n v="7143000000"/>
    <n v="2174000000"/>
    <n v="2678000000"/>
    <n v="861000000"/>
    <n v="410000000"/>
    <x v="3"/>
    <s v="Health Care Equipment"/>
    <x v="1"/>
    <n v="1020000000"/>
  </r>
  <r>
    <n v="240"/>
    <x v="55"/>
    <s v="Year 3"/>
    <d v="2014-12-31T00:00:00"/>
    <n v="7380000000"/>
    <n v="2210000000"/>
    <n v="2817000000"/>
    <n v="817000000"/>
    <n v="438000000"/>
    <x v="3"/>
    <s v="Health Care Equipment"/>
    <x v="2"/>
    <n v="1098000000"/>
  </r>
  <r>
    <n v="241"/>
    <x v="55"/>
    <s v="Year 4"/>
    <d v="2015-12-31T00:00:00"/>
    <n v="7477000000"/>
    <n v="2173000000"/>
    <n v="2996000000"/>
    <n v="876000000"/>
    <n v="495000000"/>
    <x v="3"/>
    <s v="Health Care Equipment"/>
    <x v="3"/>
    <n v="937000000"/>
  </r>
  <r>
    <n v="242"/>
    <x v="56"/>
    <s v="Year 1"/>
    <d v="2013-12-31T00:00:00"/>
    <n v="7436600000"/>
    <n v="5879100000"/>
    <n v="702300000"/>
    <n v="0"/>
    <n v="0"/>
    <x v="1"/>
    <s v="Auto Parts &amp; Equipment"/>
    <x v="1"/>
    <n v="855200000"/>
  </r>
  <r>
    <n v="243"/>
    <x v="56"/>
    <s v="Year 2"/>
    <d v="2014-12-31T00:00:00"/>
    <n v="8305100000"/>
    <n v="6548700000"/>
    <n v="792700000"/>
    <n v="0"/>
    <n v="0"/>
    <x v="1"/>
    <s v="Auto Parts &amp; Equipment"/>
    <x v="2"/>
    <n v="963700000"/>
  </r>
  <r>
    <n v="244"/>
    <x v="56"/>
    <s v="Year 3"/>
    <d v="2015-12-31T00:00:00"/>
    <n v="8023200000"/>
    <n v="6320100000"/>
    <n v="763400000"/>
    <n v="0"/>
    <n v="0"/>
    <x v="1"/>
    <s v="Auto Parts &amp; Equipment"/>
    <x v="3"/>
    <n v="939700000"/>
  </r>
  <r>
    <n v="245"/>
    <x v="56"/>
    <s v="Year 4"/>
    <d v="2016-12-31T00:00:00"/>
    <n v="9071000000"/>
    <n v="7137900000"/>
    <n v="1707200000"/>
    <n v="0"/>
    <n v="0"/>
    <x v="1"/>
    <s v="Auto Parts &amp; Equipment"/>
    <x v="4"/>
    <n v="225900000"/>
  </r>
  <r>
    <n v="246"/>
    <x v="57"/>
    <s v="Year 1"/>
    <d v="2012-12-31T00:00:00"/>
    <n v="1847186000"/>
    <n v="667208000"/>
    <n v="93782000"/>
    <n v="0"/>
    <n v="445875000"/>
    <x v="7"/>
    <s v="REITs"/>
    <x v="0"/>
    <n v="640321000"/>
  </r>
  <r>
    <n v="247"/>
    <x v="57"/>
    <s v="Year 2"/>
    <d v="2013-12-31T00:00:00"/>
    <n v="2135539000"/>
    <n v="771403000"/>
    <n v="117073000"/>
    <n v="0"/>
    <n v="560637000"/>
    <x v="7"/>
    <s v="REITs"/>
    <x v="1"/>
    <n v="686426000"/>
  </r>
  <r>
    <n v="248"/>
    <x v="57"/>
    <s v="Year 3"/>
    <d v="2014-12-31T00:00:00"/>
    <n v="2396998000"/>
    <n v="864526000"/>
    <n v="102077000"/>
    <n v="0"/>
    <n v="628573000"/>
    <x v="7"/>
    <s v="REITs"/>
    <x v="2"/>
    <n v="801822000"/>
  </r>
  <r>
    <n v="249"/>
    <x v="57"/>
    <s v="Year 4"/>
    <d v="2015-12-31T00:00:00"/>
    <n v="2490821000"/>
    <n v="904336000"/>
    <n v="97578000"/>
    <n v="0"/>
    <n v="639542000"/>
    <x v="7"/>
    <s v="REITs"/>
    <x v="3"/>
    <n v="849365000"/>
  </r>
  <r>
    <n v="254"/>
    <x v="58"/>
    <s v="Year 1"/>
    <d v="2013-05-26T00:00:00"/>
    <n v="13469300000"/>
    <n v="10104400000"/>
    <n v="2065900000"/>
    <n v="0"/>
    <n v="0"/>
    <x v="4"/>
    <s v="Packaged Foods &amp; Meats"/>
    <x v="1"/>
    <n v="1299000000"/>
  </r>
  <r>
    <n v="255"/>
    <x v="58"/>
    <s v="Year 2"/>
    <d v="2014-05-25T00:00:00"/>
    <n v="11838200000"/>
    <n v="8910800000"/>
    <n v="1778900000"/>
    <n v="0"/>
    <n v="0"/>
    <x v="4"/>
    <s v="Packaged Foods &amp; Meats"/>
    <x v="2"/>
    <n v="1148500000"/>
  </r>
  <r>
    <n v="256"/>
    <x v="58"/>
    <s v="Year 3"/>
    <d v="2015-05-31T00:00:00"/>
    <n v="11937000000"/>
    <n v="9061400000"/>
    <n v="1545300000"/>
    <n v="0"/>
    <n v="0"/>
    <x v="4"/>
    <s v="Packaged Foods &amp; Meats"/>
    <x v="3"/>
    <n v="1330300000"/>
  </r>
  <r>
    <n v="257"/>
    <x v="58"/>
    <s v="Year 4"/>
    <d v="2016-05-29T00:00:00"/>
    <n v="11642900000"/>
    <n v="8552100000"/>
    <n v="2209400000"/>
    <n v="0"/>
    <n v="0"/>
    <x v="4"/>
    <s v="Packaged Foods &amp; Meats"/>
    <x v="4"/>
    <n v="881400000"/>
  </r>
  <r>
    <n v="258"/>
    <x v="59"/>
    <s v="Year 1"/>
    <d v="2013-06-30T00:00:00"/>
    <n v="101093000000"/>
    <n v="96172000000"/>
    <n v="2875000000"/>
    <n v="0"/>
    <n v="158000000"/>
    <x v="3"/>
    <s v="Health Care Distributors"/>
    <x v="1"/>
    <n v="1888000000"/>
  </r>
  <r>
    <n v="259"/>
    <x v="59"/>
    <s v="Year 2"/>
    <d v="2014-06-30T00:00:00"/>
    <n v="91084000000"/>
    <n v="85923000000"/>
    <n v="3028000000"/>
    <n v="0"/>
    <n v="223000000"/>
    <x v="3"/>
    <s v="Health Care Distributors"/>
    <x v="2"/>
    <n v="1910000000"/>
  </r>
  <r>
    <n v="260"/>
    <x v="59"/>
    <s v="Year 3"/>
    <d v="2015-06-30T00:00:00"/>
    <n v="102531000000"/>
    <n v="96819000000"/>
    <n v="3240000000"/>
    <n v="0"/>
    <n v="281000000"/>
    <x v="3"/>
    <s v="Health Care Distributors"/>
    <x v="3"/>
    <n v="2191000000"/>
  </r>
  <r>
    <n v="261"/>
    <x v="59"/>
    <s v="Year 4"/>
    <d v="2016-06-30T00:00:00"/>
    <n v="121546000000"/>
    <n v="115003000000"/>
    <n v="3648000000"/>
    <n v="0"/>
    <n v="459000000"/>
    <x v="3"/>
    <s v="Health Care Distributors"/>
    <x v="4"/>
    <n v="2436000000"/>
  </r>
  <r>
    <n v="262"/>
    <x v="60"/>
    <s v="Year 1"/>
    <d v="2013-12-31T00:00:00"/>
    <n v="55656000000"/>
    <n v="41454000000"/>
    <n v="6528000000"/>
    <n v="2046000000"/>
    <n v="0"/>
    <x v="0"/>
    <s v="Construction &amp; Farm Machinery &amp; Heavy Trucks"/>
    <x v="1"/>
    <n v="5628000000"/>
  </r>
  <r>
    <n v="263"/>
    <x v="60"/>
    <s v="Year 2"/>
    <d v="2014-12-31T00:00:00"/>
    <n v="55184000000"/>
    <n v="41342000000"/>
    <n v="8148000000"/>
    <n v="2380000000"/>
    <n v="0"/>
    <x v="0"/>
    <s v="Construction &amp; Farm Machinery &amp; Heavy Trucks"/>
    <x v="2"/>
    <n v="3314000000"/>
  </r>
  <r>
    <n v="264"/>
    <x v="60"/>
    <s v="Year 3"/>
    <d v="2015-12-31T00:00:00"/>
    <n v="47011000000"/>
    <n v="34133000000"/>
    <n v="6974000000"/>
    <n v="2119000000"/>
    <n v="0"/>
    <x v="0"/>
    <s v="Construction &amp; Farm Machinery &amp; Heavy Trucks"/>
    <x v="3"/>
    <n v="3785000000"/>
  </r>
  <r>
    <n v="265"/>
    <x v="60"/>
    <s v="Year 4"/>
    <d v="2016-12-31T00:00:00"/>
    <n v="38537000000"/>
    <n v="28905000000"/>
    <n v="6588000000"/>
    <n v="1951000000"/>
    <n v="0"/>
    <x v="0"/>
    <s v="Construction &amp; Farm Machinery &amp; Heavy Trucks"/>
    <x v="4"/>
    <n v="1093000000"/>
  </r>
  <r>
    <n v="266"/>
    <x v="61"/>
    <s v="Year 1"/>
    <d v="2012-12-31T00:00:00"/>
    <n v="17936000000"/>
    <n v="12620000000"/>
    <n v="2096000000"/>
    <n v="0"/>
    <n v="6000000"/>
    <x v="6"/>
    <s v="Property &amp; Casualty Insurance"/>
    <x v="0"/>
    <n v="3214000000"/>
  </r>
  <r>
    <n v="267"/>
    <x v="61"/>
    <s v="Year 2"/>
    <d v="2013-12-31T00:00:00"/>
    <n v="19261000000"/>
    <n v="12522000000"/>
    <n v="2211000000"/>
    <n v="0"/>
    <n v="15000000"/>
    <x v="6"/>
    <s v="Property &amp; Casualty Insurance"/>
    <x v="1"/>
    <n v="4513000000"/>
  </r>
  <r>
    <n v="268"/>
    <x v="61"/>
    <s v="Year 3"/>
    <d v="2014-12-31T00:00:00"/>
    <n v="19171000000"/>
    <n v="13241000000"/>
    <n v="2245000000"/>
    <n v="0"/>
    <n v="82000000"/>
    <x v="6"/>
    <s v="Property &amp; Casualty Insurance"/>
    <x v="2"/>
    <n v="3603000000"/>
  </r>
  <r>
    <n v="269"/>
    <x v="61"/>
    <s v="Year 4"/>
    <d v="2015-12-31T00:00:00"/>
    <n v="18987000000"/>
    <n v="12968000000"/>
    <n v="2270000000"/>
    <n v="0"/>
    <n v="120000000"/>
    <x v="6"/>
    <s v="Property &amp; Casualty Insurance"/>
    <x v="3"/>
    <n v="3629000000"/>
  </r>
  <r>
    <n v="270"/>
    <x v="62"/>
    <s v="Year 1"/>
    <d v="2012-12-31T00:00:00"/>
    <n v="6514099000"/>
    <n v="5745428000"/>
    <n v="0"/>
    <n v="0"/>
    <n v="169645000"/>
    <x v="7"/>
    <s v="Real Estate Services"/>
    <x v="0"/>
    <n v="599026000"/>
  </r>
  <r>
    <n v="271"/>
    <x v="62"/>
    <s v="Year 2"/>
    <d v="2013-12-31T00:00:00"/>
    <n v="7184794000"/>
    <n v="6293699000"/>
    <n v="0"/>
    <n v="0"/>
    <n v="190390000"/>
    <x v="7"/>
    <s v="Real Estate Services"/>
    <x v="1"/>
    <n v="700705000"/>
  </r>
  <r>
    <n v="272"/>
    <x v="62"/>
    <s v="Year 3"/>
    <d v="2014-12-31T00:00:00"/>
    <n v="9049918000"/>
    <n v="8050222000"/>
    <n v="0"/>
    <n v="0"/>
    <n v="265101000"/>
    <x v="7"/>
    <s v="Real Estate Services"/>
    <x v="2"/>
    <n v="734595000"/>
  </r>
  <r>
    <n v="273"/>
    <x v="62"/>
    <s v="Year 4"/>
    <d v="2015-12-31T00:00:00"/>
    <n v="10855810000"/>
    <n v="9716541000"/>
    <n v="0"/>
    <n v="0"/>
    <n v="314096000"/>
    <x v="7"/>
    <s v="Real Estate Services"/>
    <x v="3"/>
    <n v="825173000"/>
  </r>
  <r>
    <n v="274"/>
    <x v="63"/>
    <s v="Year 1"/>
    <d v="2012-12-31T00:00:00"/>
    <n v="2432680000"/>
    <n v="728989000"/>
    <n v="212572000"/>
    <n v="0"/>
    <n v="622592000"/>
    <x v="7"/>
    <s v="REITs"/>
    <x v="0"/>
    <n v="868527000"/>
  </r>
  <r>
    <n v="275"/>
    <x v="63"/>
    <s v="Year 2"/>
    <d v="2013-12-31T00:00:00"/>
    <n v="2865751000"/>
    <n v="991017000"/>
    <n v="213519000"/>
    <n v="0"/>
    <n v="741342000"/>
    <x v="7"/>
    <s v="REITs"/>
    <x v="1"/>
    <n v="919873000"/>
  </r>
  <r>
    <n v="276"/>
    <x v="63"/>
    <s v="Year 3"/>
    <d v="2014-12-31T00:00:00"/>
    <n v="3538756000"/>
    <n v="1306606000"/>
    <n v="257296000"/>
    <n v="0"/>
    <n v="985781000"/>
    <x v="7"/>
    <s v="REITs"/>
    <x v="2"/>
    <n v="989073000"/>
  </r>
  <r>
    <n v="277"/>
    <x v="63"/>
    <s v="Year 4"/>
    <d v="2015-12-31T00:00:00"/>
    <n v="3663851000"/>
    <n v="1321426000"/>
    <n v="310921000"/>
    <n v="0"/>
    <n v="1036178000"/>
    <x v="7"/>
    <s v="REITs"/>
    <x v="3"/>
    <n v="995326000"/>
  </r>
  <r>
    <n v="278"/>
    <x v="64"/>
    <s v="Year 1"/>
    <d v="2013-11-30T00:00:00"/>
    <n v="15456000000"/>
    <n v="10645000000"/>
    <n v="1879000000"/>
    <n v="0"/>
    <n v="1590000000"/>
    <x v="1"/>
    <s v="Hotels, Resorts &amp; Cruise Lines"/>
    <x v="1"/>
    <n v="1342000000"/>
  </r>
  <r>
    <n v="279"/>
    <x v="64"/>
    <s v="Year 2"/>
    <d v="2014-11-30T00:00:00"/>
    <n v="15884000000"/>
    <n v="10421000000"/>
    <n v="2054000000"/>
    <n v="0"/>
    <n v="1637000000"/>
    <x v="1"/>
    <s v="Hotels, Resorts &amp; Cruise Lines"/>
    <x v="2"/>
    <n v="1772000000"/>
  </r>
  <r>
    <n v="280"/>
    <x v="64"/>
    <s v="Year 3"/>
    <d v="2015-11-30T00:00:00"/>
    <n v="15714000000"/>
    <n v="9447000000"/>
    <n v="2067000000"/>
    <n v="0"/>
    <n v="1626000000"/>
    <x v="1"/>
    <s v="Hotels, Resorts &amp; Cruise Lines"/>
    <x v="3"/>
    <n v="2574000000"/>
  </r>
  <r>
    <n v="281"/>
    <x v="64"/>
    <s v="Year 4"/>
    <d v="2016-11-30T00:00:00"/>
    <n v="16389000000"/>
    <n v="9383000000"/>
    <n v="2197000000"/>
    <n v="0"/>
    <n v="1738000000"/>
    <x v="1"/>
    <s v="Hotels, Resorts &amp; Cruise Lines"/>
    <x v="4"/>
    <n v="3071000000"/>
  </r>
  <r>
    <n v="282"/>
    <x v="65"/>
    <s v="Year 1"/>
    <d v="2013-12-31T00:00:00"/>
    <n v="6493900000"/>
    <n v="340400000"/>
    <n v="1684500000"/>
    <n v="2226200000"/>
    <n v="262800000"/>
    <x v="3"/>
    <s v="Biotechnology"/>
    <x v="1"/>
    <n v="1980000000"/>
  </r>
  <r>
    <n v="283"/>
    <x v="65"/>
    <s v="Year 2"/>
    <d v="2014-12-31T00:00:00"/>
    <n v="7670400000"/>
    <n v="385900000"/>
    <n v="2027900000"/>
    <n v="2430600000"/>
    <n v="258300000"/>
    <x v="3"/>
    <s v="Biotechnology"/>
    <x v="2"/>
    <n v="2567700000"/>
  </r>
  <r>
    <n v="284"/>
    <x v="65"/>
    <s v="Year 3"/>
    <d v="2015-12-31T00:00:00"/>
    <n v="9256000000"/>
    <n v="420100000"/>
    <n v="2305400000"/>
    <n v="3697300000"/>
    <n v="279000000"/>
    <x v="3"/>
    <s v="Biotechnology"/>
    <x v="3"/>
    <n v="2554200000"/>
  </r>
  <r>
    <n v="285"/>
    <x v="65"/>
    <s v="Year 4"/>
    <d v="2016-12-31T00:00:00"/>
    <n v="11229200000"/>
    <n v="438000000"/>
    <n v="2657700000"/>
    <n v="4470100000"/>
    <n v="459000000"/>
    <x v="3"/>
    <s v="Biotechnology"/>
    <x v="4"/>
    <n v="3204400000"/>
  </r>
  <r>
    <n v="286"/>
    <x v="66"/>
    <s v="Year 1"/>
    <d v="2013-12-28T00:00:00"/>
    <n v="2910748000"/>
    <n v="514722000"/>
    <n v="1468434000"/>
    <n v="338786000"/>
    <n v="12794000"/>
    <x v="3"/>
    <s v="Health Care Technology"/>
    <x v="1"/>
    <n v="576012000"/>
  </r>
  <r>
    <n v="287"/>
    <x v="66"/>
    <s v="Year 2"/>
    <d v="2015-01-03T00:00:00"/>
    <n v="3402703000"/>
    <n v="604377000"/>
    <n v="1628961000"/>
    <n v="392805000"/>
    <n v="13476000"/>
    <x v="3"/>
    <s v="Health Care Technology"/>
    <x v="3"/>
    <n v="763084000"/>
  </r>
  <r>
    <n v="288"/>
    <x v="66"/>
    <s v="Year 3"/>
    <d v="2016-01-02T00:00:00"/>
    <n v="4425267000"/>
    <n v="750781000"/>
    <n v="2262024000"/>
    <n v="539799000"/>
    <n v="91527000"/>
    <x v="3"/>
    <s v="Health Care Technology"/>
    <x v="4"/>
    <n v="781136000"/>
  </r>
  <r>
    <n v="289"/>
    <x v="66"/>
    <s v="Year 4"/>
    <d v="2016-12-31T00:00:00"/>
    <n v="4796473000"/>
    <n v="779116000"/>
    <n v="2464380000"/>
    <n v="551418000"/>
    <n v="90546000"/>
    <x v="3"/>
    <s v="Health Care Technology"/>
    <x v="4"/>
    <n v="911013000"/>
  </r>
  <r>
    <n v="290"/>
    <x v="67"/>
    <s v="Year 1"/>
    <d v="2012-12-31T00:00:00"/>
    <n v="6104000000"/>
    <n v="2990700000"/>
    <n v="200900000"/>
    <n v="0"/>
    <n v="0"/>
    <x v="8"/>
    <s v="Fertilizers &amp; Agricultural Chemicals"/>
    <x v="0"/>
    <n v="2912400000"/>
  </r>
  <r>
    <n v="291"/>
    <x v="67"/>
    <s v="Year 2"/>
    <d v="2013-12-31T00:00:00"/>
    <n v="5474700000"/>
    <n v="2954500000"/>
    <n v="150200000"/>
    <n v="0"/>
    <n v="0"/>
    <x v="8"/>
    <s v="Fertilizers &amp; Agricultural Chemicals"/>
    <x v="1"/>
    <n v="2370000000"/>
  </r>
  <r>
    <n v="292"/>
    <x v="67"/>
    <s v="Year 3"/>
    <d v="2014-12-31T00:00:00"/>
    <n v="4743200000"/>
    <n v="2964700000"/>
    <n v="205200000"/>
    <n v="0"/>
    <n v="0"/>
    <x v="8"/>
    <s v="Fertilizers &amp; Agricultural Chemicals"/>
    <x v="2"/>
    <n v="1573300000"/>
  </r>
  <r>
    <n v="293"/>
    <x v="67"/>
    <s v="Year 4"/>
    <d v="2015-12-31T00:00:00"/>
    <n v="4308300000"/>
    <n v="2761200000"/>
    <n v="319000000"/>
    <n v="0"/>
    <n v="0"/>
    <x v="8"/>
    <s v="Fertilizers &amp; Agricultural Chemicals"/>
    <x v="3"/>
    <n v="1228100000"/>
  </r>
  <r>
    <n v="294"/>
    <x v="68"/>
    <s v="Year 1"/>
    <d v="2012-12-31T00:00:00"/>
    <n v="5513000000"/>
    <n v="375000000"/>
    <n v="3380000000"/>
    <n v="0"/>
    <n v="490000000"/>
    <x v="6"/>
    <s v="Regional Banks"/>
    <x v="0"/>
    <n v="1268000000"/>
  </r>
  <r>
    <n v="295"/>
    <x v="68"/>
    <s v="Year 2"/>
    <d v="2013-12-31T00:00:00"/>
    <n v="5133000000"/>
    <n v="216000000"/>
    <n v="3142000000"/>
    <n v="0"/>
    <n v="581000000"/>
    <x v="6"/>
    <s v="Regional Banks"/>
    <x v="1"/>
    <n v="1194000000"/>
  </r>
  <r>
    <n v="296"/>
    <x v="68"/>
    <s v="Year 3"/>
    <d v="2014-12-31T00:00:00"/>
    <n v="5342000000"/>
    <n v="160000000"/>
    <n v="3247000000"/>
    <n v="0"/>
    <n v="464000000"/>
    <x v="6"/>
    <s v="Regional Banks"/>
    <x v="2"/>
    <n v="1471000000"/>
  </r>
  <r>
    <n v="297"/>
    <x v="68"/>
    <s v="Year 4"/>
    <d v="2015-12-31T00:00:00"/>
    <n v="5276000000"/>
    <n v="237000000"/>
    <n v="3113000000"/>
    <n v="0"/>
    <n v="448000000"/>
    <x v="6"/>
    <s v="Regional Banks"/>
    <x v="3"/>
    <n v="1478000000"/>
  </r>
  <r>
    <n v="298"/>
    <x v="69"/>
    <s v="Year 1"/>
    <d v="2012-12-31T00:00:00"/>
    <n v="2921900000"/>
    <n v="1630500000"/>
    <n v="746300000"/>
    <n v="0"/>
    <n v="0"/>
    <x v="4"/>
    <s v="Household Products"/>
    <x v="0"/>
    <n v="545100000"/>
  </r>
  <r>
    <n v="299"/>
    <x v="69"/>
    <s v="Year 2"/>
    <d v="2013-12-31T00:00:00"/>
    <n v="3194300000"/>
    <n v="1756300000"/>
    <n v="815800000"/>
    <n v="0"/>
    <n v="0"/>
    <x v="4"/>
    <s v="Household Products"/>
    <x v="1"/>
    <n v="622200000"/>
  </r>
  <r>
    <n v="300"/>
    <x v="69"/>
    <s v="Year 3"/>
    <d v="2014-12-31T00:00:00"/>
    <n v="3297600000"/>
    <n v="1844700000"/>
    <n v="811700000"/>
    <n v="0"/>
    <n v="0"/>
    <x v="4"/>
    <s v="Household Products"/>
    <x v="2"/>
    <n v="641200000"/>
  </r>
  <r>
    <n v="301"/>
    <x v="69"/>
    <s v="Year 4"/>
    <d v="2015-12-31T00:00:00"/>
    <n v="3394800000"/>
    <n v="1883000000"/>
    <n v="837600000"/>
    <n v="0"/>
    <n v="0"/>
    <x v="4"/>
    <s v="Household Products"/>
    <x v="3"/>
    <n v="674200000"/>
  </r>
  <r>
    <n v="302"/>
    <x v="70"/>
    <s v="Year 1"/>
    <d v="2012-12-31T00:00:00"/>
    <n v="12316000000"/>
    <n v="7081000000"/>
    <n v="723000000"/>
    <n v="0"/>
    <n v="2811000000"/>
    <x v="9"/>
    <s v="Integrated Oil &amp; Gas"/>
    <x v="0"/>
    <n v="1701000000"/>
  </r>
  <r>
    <n v="303"/>
    <x v="70"/>
    <s v="Year 2"/>
    <d v="2013-12-31T00:00:00"/>
    <n v="19080000000"/>
    <n v="12930000000"/>
    <n v="686000000"/>
    <n v="0"/>
    <n v="2903000000"/>
    <x v="9"/>
    <s v="Integrated Oil &amp; Gas"/>
    <x v="1"/>
    <n v="2561000000"/>
  </r>
  <r>
    <n v="304"/>
    <x v="70"/>
    <s v="Year 3"/>
    <d v="2014-12-31T00:00:00"/>
    <n v="23125000000"/>
    <n v="16049000000"/>
    <n v="554000000"/>
    <n v="0"/>
    <n v="2915000000"/>
    <x v="9"/>
    <s v="Integrated Oil &amp; Gas"/>
    <x v="2"/>
    <n v="3607000000"/>
  </r>
  <r>
    <n v="305"/>
    <x v="70"/>
    <s v="Year 4"/>
    <d v="2015-12-31T00:00:00"/>
    <n v="12764000000"/>
    <n v="10295000000"/>
    <n v="334000000"/>
    <n v="0"/>
    <n v="2229000000"/>
    <x v="9"/>
    <s v="Integrated Oil &amp; Gas"/>
    <x v="3"/>
    <n v="-94000000"/>
  </r>
  <r>
    <n v="306"/>
    <x v="71"/>
    <s v="Year 1"/>
    <d v="2012-12-31T00:00:00"/>
    <n v="11359113000"/>
    <n v="9641542000"/>
    <n v="1042251000"/>
    <n v="0"/>
    <n v="0"/>
    <x v="0"/>
    <s v="Air Freight &amp; Logistics"/>
    <x v="0"/>
    <n v="675320000"/>
  </r>
  <r>
    <n v="307"/>
    <x v="71"/>
    <s v="Year 2"/>
    <d v="2013-12-31T00:00:00"/>
    <n v="12752076000"/>
    <n v="10915981000"/>
    <n v="1153445000"/>
    <n v="0"/>
    <n v="0"/>
    <x v="0"/>
    <s v="Air Freight &amp; Logistics"/>
    <x v="1"/>
    <n v="682650000"/>
  </r>
  <r>
    <n v="308"/>
    <x v="71"/>
    <s v="Year 3"/>
    <d v="2014-12-31T00:00:00"/>
    <n v="13470067000"/>
    <n v="11462415000"/>
    <n v="1259234000"/>
    <n v="0"/>
    <n v="0"/>
    <x v="0"/>
    <s v="Air Freight &amp; Logistics"/>
    <x v="2"/>
    <n v="748418000"/>
  </r>
  <r>
    <n v="309"/>
    <x v="71"/>
    <s v="Year 4"/>
    <d v="2015-12-31T00:00:00"/>
    <n v="13476084000"/>
    <n v="11207604000"/>
    <n v="1410170000"/>
    <n v="0"/>
    <n v="0"/>
    <x v="0"/>
    <s v="Air Freight &amp; Logistics"/>
    <x v="3"/>
    <n v="858310000"/>
  </r>
  <r>
    <n v="310"/>
    <x v="72"/>
    <s v="Year 1"/>
    <d v="2013-12-31T00:00:00"/>
    <n v="8155000000"/>
    <n v="5345000000"/>
    <n v="47000000"/>
    <n v="0"/>
    <n v="1854000000"/>
    <x v="1"/>
    <s v="Cable &amp; Satellite"/>
    <x v="1"/>
    <n v="909000000"/>
  </r>
  <r>
    <n v="311"/>
    <x v="72"/>
    <s v="Year 2"/>
    <d v="2014-12-31T00:00:00"/>
    <n v="9108000000"/>
    <n v="5973000000"/>
    <n v="62000000"/>
    <n v="0"/>
    <n v="2102000000"/>
    <x v="1"/>
    <s v="Cable &amp; Satellite"/>
    <x v="2"/>
    <n v="971000000"/>
  </r>
  <r>
    <n v="312"/>
    <x v="72"/>
    <s v="Year 3"/>
    <d v="2015-12-31T00:00:00"/>
    <n v="9754000000"/>
    <n v="6426000000"/>
    <n v="89000000"/>
    <n v="0"/>
    <n v="2125000000"/>
    <x v="1"/>
    <s v="Cable &amp; Satellite"/>
    <x v="3"/>
    <n v="1114000000"/>
  </r>
  <r>
    <n v="313"/>
    <x v="72"/>
    <s v="Year 4"/>
    <d v="2016-12-31T00:00:00"/>
    <n v="29003000000"/>
    <n v="18655000000"/>
    <n v="86000000"/>
    <n v="0"/>
    <n v="6907000000"/>
    <x v="1"/>
    <s v="Cable &amp; Satellite"/>
    <x v="4"/>
    <n v="3355000000"/>
  </r>
  <r>
    <n v="314"/>
    <x v="73"/>
    <s v="Year 1"/>
    <d v="2012-12-31T00:00:00"/>
    <n v="29119000000"/>
    <n v="17900000000"/>
    <n v="0"/>
    <n v="0"/>
    <n v="8742000000"/>
    <x v="3"/>
    <s v="Managed Health Care"/>
    <x v="0"/>
    <n v="2477000000"/>
  </r>
  <r>
    <n v="315"/>
    <x v="73"/>
    <s v="Year 2"/>
    <d v="2013-12-31T00:00:00"/>
    <n v="32380000000"/>
    <n v="20865000000"/>
    <n v="0"/>
    <n v="0"/>
    <n v="9339000000"/>
    <x v="3"/>
    <s v="Managed Health Care"/>
    <x v="1"/>
    <n v="2176000000"/>
  </r>
  <r>
    <n v="316"/>
    <x v="73"/>
    <s v="Year 3"/>
    <d v="2014-12-31T00:00:00"/>
    <n v="34914000000"/>
    <n v="21334000000"/>
    <n v="0"/>
    <n v="0"/>
    <n v="10276000000"/>
    <x v="3"/>
    <s v="Managed Health Care"/>
    <x v="2"/>
    <n v="3304000000"/>
  </r>
  <r>
    <n v="317"/>
    <x v="73"/>
    <s v="Year 4"/>
    <d v="2015-12-31T00:00:00"/>
    <n v="37876000000"/>
    <n v="23290000000"/>
    <n v="0"/>
    <n v="0"/>
    <n v="11259000000"/>
    <x v="3"/>
    <s v="Managed Health Care"/>
    <x v="3"/>
    <n v="3327000000"/>
  </r>
  <r>
    <n v="318"/>
    <x v="74"/>
    <s v="Year 1"/>
    <d v="2012-12-31T00:00:00"/>
    <n v="4111000000"/>
    <n v="3477000000"/>
    <n v="0"/>
    <n v="0"/>
    <n v="14000000"/>
    <x v="6"/>
    <s v="Property &amp; Casualty Insurance"/>
    <x v="0"/>
    <n v="620000000"/>
  </r>
  <r>
    <n v="319"/>
    <x v="74"/>
    <s v="Year 2"/>
    <d v="2013-12-31T00:00:00"/>
    <n v="4531000000"/>
    <n v="3748000000"/>
    <n v="0"/>
    <n v="0"/>
    <n v="15000000"/>
    <x v="6"/>
    <s v="Property &amp; Casualty Insurance"/>
    <x v="1"/>
    <n v="768000000"/>
  </r>
  <r>
    <n v="320"/>
    <x v="74"/>
    <s v="Year 3"/>
    <d v="2014-12-31T00:00:00"/>
    <n v="4945000000"/>
    <n v="4157000000"/>
    <n v="0"/>
    <n v="0"/>
    <n v="14000000"/>
    <x v="6"/>
    <s v="Property &amp; Casualty Insurance"/>
    <x v="2"/>
    <n v="774000000"/>
  </r>
  <r>
    <n v="321"/>
    <x v="74"/>
    <s v="Year 4"/>
    <d v="2015-12-31T00:00:00"/>
    <n v="5142000000"/>
    <n v="4195000000"/>
    <n v="0"/>
    <n v="0"/>
    <n v="13000000"/>
    <x v="6"/>
    <s v="Property &amp; Casualty Insurance"/>
    <x v="3"/>
    <n v="934000000"/>
  </r>
  <r>
    <n v="322"/>
    <x v="75"/>
    <s v="Year 1"/>
    <d v="2012-12-31T00:00:00"/>
    <n v="17085000000"/>
    <n v="7153000000"/>
    <n v="6043000000"/>
    <n v="0"/>
    <n v="0"/>
    <x v="4"/>
    <s v="Household Products"/>
    <x v="0"/>
    <n v="3889000000"/>
  </r>
  <r>
    <n v="323"/>
    <x v="75"/>
    <s v="Year 2"/>
    <d v="2013-12-31T00:00:00"/>
    <n v="17420000000"/>
    <n v="7219000000"/>
    <n v="6645000000"/>
    <n v="0"/>
    <n v="0"/>
    <x v="4"/>
    <s v="Household Products"/>
    <x v="1"/>
    <n v="3556000000"/>
  </r>
  <r>
    <n v="324"/>
    <x v="75"/>
    <s v="Year 3"/>
    <d v="2014-12-31T00:00:00"/>
    <n v="17277000000"/>
    <n v="7168000000"/>
    <n v="6552000000"/>
    <n v="0"/>
    <n v="0"/>
    <x v="4"/>
    <s v="Household Products"/>
    <x v="2"/>
    <n v="3557000000"/>
  </r>
  <r>
    <n v="325"/>
    <x v="75"/>
    <s v="Year 4"/>
    <d v="2015-12-31T00:00:00"/>
    <n v="16034000000"/>
    <n v="6635000000"/>
    <n v="6610000000"/>
    <n v="0"/>
    <n v="0"/>
    <x v="4"/>
    <s v="Household Products"/>
    <x v="3"/>
    <n v="2789000000"/>
  </r>
  <r>
    <n v="326"/>
    <x v="76"/>
    <s v="Year 1"/>
    <d v="2013-06-30T00:00:00"/>
    <n v="5533000000"/>
    <n v="3142000000"/>
    <n v="1291000000"/>
    <n v="130000000"/>
    <n v="0"/>
    <x v="4"/>
    <s v="Household Products"/>
    <x v="1"/>
    <n v="970000000"/>
  </r>
  <r>
    <n v="327"/>
    <x v="76"/>
    <s v="Year 2"/>
    <d v="2014-06-30T00:00:00"/>
    <n v="5514000000"/>
    <n v="3158000000"/>
    <n v="1254000000"/>
    <n v="125000000"/>
    <n v="0"/>
    <x v="4"/>
    <s v="Household Products"/>
    <x v="2"/>
    <n v="977000000"/>
  </r>
  <r>
    <n v="328"/>
    <x v="76"/>
    <s v="Year 3"/>
    <d v="2015-06-30T00:00:00"/>
    <n v="5655000000"/>
    <n v="3190000000"/>
    <n v="1321000000"/>
    <n v="136000000"/>
    <n v="0"/>
    <x v="4"/>
    <s v="Household Products"/>
    <x v="3"/>
    <n v="1008000000"/>
  </r>
  <r>
    <n v="329"/>
    <x v="76"/>
    <s v="Year 4"/>
    <d v="2016-06-30T00:00:00"/>
    <n v="5761000000"/>
    <n v="3163000000"/>
    <n v="1393000000"/>
    <n v="141000000"/>
    <n v="0"/>
    <x v="4"/>
    <s v="Household Products"/>
    <x v="4"/>
    <n v="1064000000"/>
  </r>
  <r>
    <n v="330"/>
    <x v="77"/>
    <s v="Year 1"/>
    <d v="2013-12-31T00:00:00"/>
    <n v="2666000000"/>
    <n v="55000000"/>
    <n v="1670000000"/>
    <n v="0"/>
    <n v="46000000"/>
    <x v="6"/>
    <s v="Regional Banks"/>
    <x v="1"/>
    <n v="895000000"/>
  </r>
  <r>
    <n v="331"/>
    <x v="77"/>
    <s v="Year 2"/>
    <d v="2014-12-31T00:00:00"/>
    <n v="2607000000"/>
    <n v="45000000"/>
    <n v="1611000000"/>
    <n v="0"/>
    <n v="27000000"/>
    <x v="6"/>
    <s v="Regional Banks"/>
    <x v="2"/>
    <n v="924000000"/>
  </r>
  <r>
    <n v="332"/>
    <x v="77"/>
    <s v="Year 3"/>
    <d v="2015-12-31T00:00:00"/>
    <n v="2819000000"/>
    <n v="43000000"/>
    <n v="1859000000"/>
    <n v="0"/>
    <n v="147000000"/>
    <x v="6"/>
    <s v="Regional Banks"/>
    <x v="3"/>
    <n v="770000000"/>
  </r>
  <r>
    <n v="333"/>
    <x v="77"/>
    <s v="Year 4"/>
    <d v="2016-12-31T00:00:00"/>
    <n v="2960000000"/>
    <n v="40000000"/>
    <n v="1836000000"/>
    <n v="0"/>
    <n v="248000000"/>
    <x v="6"/>
    <s v="Regional Banks"/>
    <x v="4"/>
    <n v="836000000"/>
  </r>
  <r>
    <n v="338"/>
    <x v="78"/>
    <s v="Year 1"/>
    <d v="2013-12-31T00:00:00"/>
    <n v="3214591000"/>
    <n v="2359822000"/>
    <n v="203733000"/>
    <n v="0"/>
    <n v="96054000"/>
    <x v="1"/>
    <s v="Restaurants"/>
    <x v="1"/>
    <n v="554982000"/>
  </r>
  <r>
    <n v="339"/>
    <x v="78"/>
    <s v="Year 2"/>
    <d v="2014-12-31T00:00:00"/>
    <n v="4108269000"/>
    <n v="2990513000"/>
    <n v="273897000"/>
    <n v="0"/>
    <n v="110474000"/>
    <x v="1"/>
    <s v="Restaurants"/>
    <x v="2"/>
    <n v="733385000"/>
  </r>
  <r>
    <n v="340"/>
    <x v="78"/>
    <s v="Year 3"/>
    <d v="2015-12-31T00:00:00"/>
    <n v="4501223000"/>
    <n v="3326936000"/>
    <n v="250214000"/>
    <n v="0"/>
    <n v="130368000"/>
    <x v="1"/>
    <s v="Restaurants"/>
    <x v="3"/>
    <n v="793705000"/>
  </r>
  <r>
    <n v="341"/>
    <x v="78"/>
    <s v="Year 4"/>
    <d v="2016-12-31T00:00:00"/>
    <n v="3904384000"/>
    <n v="3406170000"/>
    <n v="276240000"/>
    <n v="0"/>
    <n v="146368000"/>
    <x v="1"/>
    <s v="Restaurants"/>
    <x v="4"/>
    <n v="75606000"/>
  </r>
  <r>
    <n v="342"/>
    <x v="79"/>
    <s v="Year 1"/>
    <d v="2013-12-31T00:00:00"/>
    <n v="17301000000"/>
    <n v="13021000000"/>
    <n v="1827000000"/>
    <n v="713000000"/>
    <n v="0"/>
    <x v="0"/>
    <s v="Industrial Machinery"/>
    <x v="1"/>
    <n v="1740000000"/>
  </r>
  <r>
    <n v="343"/>
    <x v="79"/>
    <s v="Year 2"/>
    <d v="2014-12-31T00:00:00"/>
    <n v="19221000000"/>
    <n v="14360000000"/>
    <n v="2112000000"/>
    <n v="754000000"/>
    <n v="0"/>
    <x v="0"/>
    <s v="Industrial Machinery"/>
    <x v="2"/>
    <n v="1995000000"/>
  </r>
  <r>
    <n v="344"/>
    <x v="79"/>
    <s v="Year 3"/>
    <d v="2015-12-31T00:00:00"/>
    <n v="19110000000"/>
    <n v="14163000000"/>
    <n v="2169000000"/>
    <n v="735000000"/>
    <n v="0"/>
    <x v="0"/>
    <s v="Industrial Machinery"/>
    <x v="3"/>
    <n v="2043000000"/>
  </r>
  <r>
    <n v="345"/>
    <x v="79"/>
    <s v="Year 4"/>
    <d v="2016-12-31T00:00:00"/>
    <n v="17509000000"/>
    <n v="13057000000"/>
    <n v="2189000000"/>
    <n v="636000000"/>
    <n v="0"/>
    <x v="0"/>
    <s v="Industrial Machinery"/>
    <x v="4"/>
    <n v="1627000000"/>
  </r>
  <r>
    <n v="346"/>
    <x v="80"/>
    <s v="Year 1"/>
    <d v="2013-12-31T00:00:00"/>
    <n v="6566000000"/>
    <n v="4562000000"/>
    <n v="234000000"/>
    <n v="0"/>
    <n v="628000000"/>
    <x v="5"/>
    <s v="MultiUtilities"/>
    <x v="1"/>
    <n v="1142000000"/>
  </r>
  <r>
    <n v="347"/>
    <x v="80"/>
    <s v="Year 2"/>
    <d v="2014-12-31T00:00:00"/>
    <n v="7179000000"/>
    <n v="5090000000"/>
    <n v="252000000"/>
    <n v="0"/>
    <n v="685000000"/>
    <x v="5"/>
    <s v="MultiUtilities"/>
    <x v="2"/>
    <n v="1152000000"/>
  </r>
  <r>
    <n v="348"/>
    <x v="80"/>
    <s v="Year 3"/>
    <d v="2015-12-31T00:00:00"/>
    <n v="6456000000"/>
    <n v="4281000000"/>
    <n v="262000000"/>
    <n v="0"/>
    <n v="750000000"/>
    <x v="5"/>
    <s v="MultiUtilities"/>
    <x v="3"/>
    <n v="1163000000"/>
  </r>
  <r>
    <n v="349"/>
    <x v="80"/>
    <s v="Year 4"/>
    <d v="2016-12-31T00:00:00"/>
    <n v="6399000000"/>
    <n v="4010000000"/>
    <n v="281000000"/>
    <n v="0"/>
    <n v="811000000"/>
    <x v="5"/>
    <s v="MultiUtilities"/>
    <x v="4"/>
    <n v="1297000000"/>
  </r>
  <r>
    <n v="350"/>
    <x v="81"/>
    <s v="Year 1"/>
    <d v="2012-12-31T00:00:00"/>
    <n v="8110000000"/>
    <n v="6781000000"/>
    <n v="1105000000"/>
    <n v="0"/>
    <n v="88000000"/>
    <x v="3"/>
    <s v="Managed Health Care"/>
    <x v="0"/>
    <n v="136000000"/>
  </r>
  <r>
    <n v="351"/>
    <x v="81"/>
    <s v="Year 2"/>
    <d v="2013-12-31T00:00:00"/>
    <n v="10863000000"/>
    <n v="8995000000"/>
    <n v="1264000000"/>
    <n v="0"/>
    <n v="327000000"/>
    <x v="3"/>
    <s v="Managed Health Care"/>
    <x v="1"/>
    <n v="277000000"/>
  </r>
  <r>
    <n v="352"/>
    <x v="81"/>
    <s v="Year 3"/>
    <d v="2014-12-31T00:00:00"/>
    <n v="16560000000"/>
    <n v="12678000000"/>
    <n v="2012000000"/>
    <n v="0"/>
    <n v="1406000000"/>
    <x v="3"/>
    <s v="Managed Health Care"/>
    <x v="2"/>
    <n v="464000000"/>
  </r>
  <r>
    <n v="353"/>
    <x v="81"/>
    <s v="Year 4"/>
    <d v="2015-12-31T00:00:00"/>
    <n v="22760000000"/>
    <n v="17242000000"/>
    <n v="2977000000"/>
    <n v="0"/>
    <n v="1836000000"/>
    <x v="3"/>
    <s v="Managed Health Care"/>
    <x v="3"/>
    <n v="705000000"/>
  </r>
  <r>
    <n v="354"/>
    <x v="82"/>
    <s v="Year 1"/>
    <d v="2012-12-31T00:00:00"/>
    <n v="7452000000"/>
    <n v="4747000000"/>
    <n v="365000000"/>
    <n v="0"/>
    <n v="1050000000"/>
    <x v="5"/>
    <s v="MultiUtilities"/>
    <x v="0"/>
    <n v="1290000000"/>
  </r>
  <r>
    <n v="355"/>
    <x v="82"/>
    <s v="Year 2"/>
    <d v="2013-12-31T00:00:00"/>
    <n v="8106000000"/>
    <n v="5755000000"/>
    <n v="387000000"/>
    <n v="0"/>
    <n v="954000000"/>
    <x v="5"/>
    <s v="MultiUtilities"/>
    <x v="1"/>
    <n v="1010000000"/>
  </r>
  <r>
    <n v="356"/>
    <x v="82"/>
    <s v="Year 3"/>
    <d v="2014-12-31T00:00:00"/>
    <n v="9226000000"/>
    <n v="6890000000"/>
    <n v="388000000"/>
    <n v="0"/>
    <n v="1013000000"/>
    <x v="5"/>
    <s v="MultiUtilities"/>
    <x v="2"/>
    <n v="935000000"/>
  </r>
  <r>
    <n v="357"/>
    <x v="82"/>
    <s v="Year 4"/>
    <d v="2015-12-31T00:00:00"/>
    <n v="7386000000"/>
    <n v="5109000000"/>
    <n v="374000000"/>
    <n v="0"/>
    <n v="970000000"/>
    <x v="5"/>
    <s v="MultiUtilities"/>
    <x v="3"/>
    <n v="933000000"/>
  </r>
  <r>
    <n v="358"/>
    <x v="83"/>
    <s v="Year 1"/>
    <d v="2012-12-31T00:00:00"/>
    <n v="23771000000"/>
    <n v="1403000000"/>
    <n v="11188000000"/>
    <n v="0"/>
    <n v="5024000000"/>
    <x v="6"/>
    <s v="Consumer Finance"/>
    <x v="0"/>
    <n v="6156000000"/>
  </r>
  <r>
    <n v="359"/>
    <x v="83"/>
    <s v="Year 2"/>
    <d v="2013-12-31T00:00:00"/>
    <n v="24176000000"/>
    <n v="1241000000"/>
    <n v="11682000000"/>
    <n v="0"/>
    <n v="4124000000"/>
    <x v="6"/>
    <s v="Consumer Finance"/>
    <x v="1"/>
    <n v="7129000000"/>
  </r>
  <r>
    <n v="360"/>
    <x v="83"/>
    <s v="Year 3"/>
    <d v="2014-12-31T00:00:00"/>
    <n v="23869000000"/>
    <n v="1088000000"/>
    <n v="11648000000"/>
    <n v="0"/>
    <n v="4073000000"/>
    <x v="6"/>
    <s v="Consumer Finance"/>
    <x v="2"/>
    <n v="7060000000"/>
  </r>
  <r>
    <n v="361"/>
    <x v="83"/>
    <s v="Year 4"/>
    <d v="2015-12-31T00:00:00"/>
    <n v="25038000000"/>
    <n v="1091000000"/>
    <n v="12566000000"/>
    <n v="0"/>
    <n v="4966000000"/>
    <x v="6"/>
    <s v="Consumer Finance"/>
    <x v="3"/>
    <n v="6415000000"/>
  </r>
  <r>
    <n v="362"/>
    <x v="84"/>
    <s v="Year 1"/>
    <d v="2012-12-31T00:00:00"/>
    <n v="1204546000"/>
    <n v="290054000"/>
    <n v="170113000"/>
    <n v="0"/>
    <n v="451405000"/>
    <x v="9"/>
    <s v="Oil &amp; Gas Exploration &amp; Production"/>
    <x v="0"/>
    <n v="292974000"/>
  </r>
  <r>
    <n v="363"/>
    <x v="84"/>
    <s v="Year 2"/>
    <d v="2013-12-31T00:00:00"/>
    <n v="1746278000"/>
    <n v="400281000"/>
    <n v="147651000"/>
    <n v="0"/>
    <n v="651052000"/>
    <x v="9"/>
    <s v="Oil &amp; Gas Exploration &amp; Production"/>
    <x v="1"/>
    <n v="547294000"/>
  </r>
  <r>
    <n v="364"/>
    <x v="84"/>
    <s v="Year 3"/>
    <d v="2014-12-31T00:00:00"/>
    <n v="2173011000"/>
    <n v="524880000"/>
    <n v="129602000"/>
    <n v="0"/>
    <n v="632760000"/>
    <x v="9"/>
    <s v="Oil &amp; Gas Exploration &amp; Production"/>
    <x v="2"/>
    <n v="885769000"/>
  </r>
  <r>
    <n v="365"/>
    <x v="84"/>
    <s v="Year 4"/>
    <d v="2015-12-31T00:00:00"/>
    <n v="1357150000"/>
    <n v="580994000"/>
    <n v="112253000"/>
    <n v="0"/>
    <n v="622211000"/>
    <x v="9"/>
    <s v="Oil &amp; Gas Exploration &amp; Production"/>
    <x v="3"/>
    <n v="41692000"/>
  </r>
  <r>
    <n v="366"/>
    <x v="85"/>
    <s v="Year 1"/>
    <d v="2013-09-30T00:00:00"/>
    <n v="4474000000"/>
    <n v="3103000000"/>
    <n v="495000000"/>
    <n v="0"/>
    <n v="0"/>
    <x v="0"/>
    <s v="Industrial Conglomerates"/>
    <x v="1"/>
    <n v="876000000"/>
  </r>
  <r>
    <n v="367"/>
    <x v="85"/>
    <s v="Year 2"/>
    <d v="2014-09-30T00:00:00"/>
    <n v="4979000000"/>
    <n v="3469000000"/>
    <n v="594000000"/>
    <n v="0"/>
    <n v="0"/>
    <x v="0"/>
    <s v="Industrial Conglomerates"/>
    <x v="2"/>
    <n v="916000000"/>
  </r>
  <r>
    <n v="368"/>
    <x v="85"/>
    <s v="Year 3"/>
    <d v="2015-09-30T00:00:00"/>
    <n v="5244000000"/>
    <n v="3630000000"/>
    <n v="606000000"/>
    <n v="0"/>
    <n v="0"/>
    <x v="0"/>
    <s v="Industrial Conglomerates"/>
    <x v="3"/>
    <n v="1008000000"/>
  </r>
  <r>
    <n v="369"/>
    <x v="85"/>
    <s v="Year 4"/>
    <d v="2016-09-30T00:00:00"/>
    <n v="5259000000"/>
    <n v="3642000000"/>
    <n v="638000000"/>
    <n v="0"/>
    <n v="0"/>
    <x v="0"/>
    <s v="Industrial Conglomerates"/>
    <x v="4"/>
    <n v="979000000"/>
  </r>
  <r>
    <n v="370"/>
    <x v="86"/>
    <s v="Year 1"/>
    <d v="2013-10-31T00:00:00"/>
    <n v="1587725000"/>
    <n v="560917000"/>
    <n v="610735000"/>
    <n v="58827000"/>
    <n v="30239000"/>
    <x v="3"/>
    <s v="Health Care Supplies"/>
    <x v="1"/>
    <n v="327007000"/>
  </r>
  <r>
    <n v="371"/>
    <x v="86"/>
    <s v="Year 2"/>
    <d v="2014-10-31T00:00:00"/>
    <n v="1717776000"/>
    <n v="626206000"/>
    <n v="683115000"/>
    <n v="66259000"/>
    <n v="35710000"/>
    <x v="3"/>
    <s v="Health Care Supplies"/>
    <x v="2"/>
    <n v="306486000"/>
  </r>
  <r>
    <n v="372"/>
    <x v="86"/>
    <s v="Year 3"/>
    <d v="2015-10-31T00:00:00"/>
    <n v="1797060000"/>
    <n v="726798000"/>
    <n v="712543000"/>
    <n v="69589000"/>
    <n v="51459000"/>
    <x v="3"/>
    <s v="Health Care Supplies"/>
    <x v="3"/>
    <n v="236671000"/>
  </r>
  <r>
    <n v="373"/>
    <x v="86"/>
    <s v="Year 4"/>
    <d v="2016-10-31T00:00:00"/>
    <n v="1966814000"/>
    <n v="793735000"/>
    <n v="722798000"/>
    <n v="65411000"/>
    <n v="60790000"/>
    <x v="3"/>
    <s v="Health Care Supplies"/>
    <x v="4"/>
    <n v="324080000"/>
  </r>
  <r>
    <n v="374"/>
    <x v="87"/>
    <s v="Year 1"/>
    <d v="2013-09-01T00:00:00"/>
    <n v="105156000000"/>
    <n v="91948000000"/>
    <n v="10104000000"/>
    <n v="0"/>
    <n v="0"/>
    <x v="4"/>
    <s v="Hypermarkets &amp; Super Centers"/>
    <x v="1"/>
    <n v="3104000000"/>
  </r>
  <r>
    <n v="375"/>
    <x v="87"/>
    <s v="Year 2"/>
    <d v="2014-08-31T00:00:00"/>
    <n v="112640000000"/>
    <n v="98458000000"/>
    <n v="10899000000"/>
    <n v="0"/>
    <n v="0"/>
    <x v="4"/>
    <s v="Hypermarkets &amp; Super Centers"/>
    <x v="2"/>
    <n v="3283000000"/>
  </r>
  <r>
    <n v="376"/>
    <x v="87"/>
    <s v="Year 3"/>
    <d v="2015-08-30T00:00:00"/>
    <n v="116199000000"/>
    <n v="101065000000"/>
    <n v="11445000000"/>
    <n v="0"/>
    <n v="0"/>
    <x v="4"/>
    <s v="Hypermarkets &amp; Super Centers"/>
    <x v="3"/>
    <n v="3689000000"/>
  </r>
  <r>
    <n v="377"/>
    <x v="87"/>
    <s v="Year 4"/>
    <d v="2016-08-28T00:00:00"/>
    <n v="118719000000"/>
    <n v="102901000000"/>
    <n v="12068000000"/>
    <n v="0"/>
    <n v="0"/>
    <x v="4"/>
    <s v="Hypermarkets &amp; Super Centers"/>
    <x v="4"/>
    <n v="3750000000"/>
  </r>
  <r>
    <n v="378"/>
    <x v="88"/>
    <s v="Year 1"/>
    <d v="2003-06-30T00:00:00"/>
    <n v="1577000"/>
    <n v="258000"/>
    <n v="2410000"/>
    <n v="65000"/>
    <n v="0"/>
    <x v="4"/>
    <s v="Personal Products"/>
    <x v="5"/>
    <n v="-1156000"/>
  </r>
  <r>
    <n v="379"/>
    <x v="88"/>
    <s v="Year 2"/>
    <d v="2004-06-30T00:00:00"/>
    <n v="1514000"/>
    <n v="142000"/>
    <n v="3940000"/>
    <n v="30000"/>
    <n v="163000"/>
    <x v="4"/>
    <s v="Personal Products"/>
    <x v="6"/>
    <n v="-2761000"/>
  </r>
  <r>
    <n v="380"/>
    <x v="88"/>
    <s v="Year 3"/>
    <d v="2006-02-28T00:00:00"/>
    <n v="79562000"/>
    <n v="75508000"/>
    <n v="15359000"/>
    <n v="0"/>
    <n v="0"/>
    <x v="4"/>
    <s v="Personal Products"/>
    <x v="7"/>
    <n v="-11305000"/>
  </r>
  <r>
    <n v="381"/>
    <x v="88"/>
    <s v="Year 4"/>
    <d v="2007-02-28T00:00:00"/>
    <n v="99642000"/>
    <n v="84477000"/>
    <n v="25853000"/>
    <n v="0"/>
    <n v="0"/>
    <x v="4"/>
    <s v="Personal Products"/>
    <x v="8"/>
    <n v="-10688000"/>
  </r>
  <r>
    <n v="382"/>
    <x v="89"/>
    <s v="Year 1"/>
    <d v="2013-07-28T00:00:00"/>
    <n v="8052000000"/>
    <n v="5140000000"/>
    <n v="1653000000"/>
    <n v="128000000"/>
    <n v="0"/>
    <x v="4"/>
    <s v="Packaged Foods &amp; Meats"/>
    <x v="1"/>
    <n v="1131000000"/>
  </r>
  <r>
    <n v="383"/>
    <x v="89"/>
    <s v="Year 2"/>
    <d v="2014-08-03T00:00:00"/>
    <n v="8268000000"/>
    <n v="5297000000"/>
    <n v="1527000000"/>
    <n v="122000000"/>
    <n v="0"/>
    <x v="4"/>
    <s v="Packaged Foods &amp; Meats"/>
    <x v="2"/>
    <n v="1322000000"/>
  </r>
  <r>
    <n v="384"/>
    <x v="89"/>
    <s v="Year 3"/>
    <d v="2015-08-02T00:00:00"/>
    <n v="8082000000"/>
    <n v="5300000000"/>
    <n v="1509000000"/>
    <n v="117000000"/>
    <n v="0"/>
    <x v="4"/>
    <s v="Packaged Foods &amp; Meats"/>
    <x v="3"/>
    <n v="1156000000"/>
  </r>
  <r>
    <n v="385"/>
    <x v="89"/>
    <s v="Year 4"/>
    <d v="2016-07-31T00:00:00"/>
    <n v="7961000000"/>
    <n v="5181000000"/>
    <n v="1665000000"/>
    <n v="124000000"/>
    <n v="0"/>
    <x v="4"/>
    <s v="Packaged Foods &amp; Meats"/>
    <x v="4"/>
    <n v="991000000"/>
  </r>
  <r>
    <n v="386"/>
    <x v="90"/>
    <s v="Year 1"/>
    <d v="2013-01-31T00:00:00"/>
    <n v="3050195000"/>
    <n v="683579000"/>
    <n v="2047847000"/>
    <n v="429479000"/>
    <n v="0"/>
    <x v="2"/>
    <s v="Internet Software &amp; Services"/>
    <x v="1"/>
    <n v="-110710000"/>
  </r>
  <r>
    <n v="387"/>
    <x v="90"/>
    <s v="Year 2"/>
    <d v="2014-01-31T00:00:00"/>
    <n v="4071003000"/>
    <n v="968428000"/>
    <n v="2764851000"/>
    <n v="623798000"/>
    <n v="0"/>
    <x v="2"/>
    <s v="Internet Software &amp; Services"/>
    <x v="2"/>
    <n v="-286074000"/>
  </r>
  <r>
    <n v="388"/>
    <x v="90"/>
    <s v="Year 3"/>
    <d v="2015-01-31T00:00:00"/>
    <n v="5373586000"/>
    <n v="1289270000"/>
    <n v="3437032000"/>
    <n v="792917000"/>
    <n v="0"/>
    <x v="2"/>
    <s v="Internet Software &amp; Services"/>
    <x v="3"/>
    <n v="-145633000"/>
  </r>
  <r>
    <n v="389"/>
    <x v="90"/>
    <s v="Year 4"/>
    <d v="2016-01-31T00:00:00"/>
    <n v="6667216000"/>
    <n v="1654548000"/>
    <n v="3951445000"/>
    <n v="946300000"/>
    <n v="0"/>
    <x v="2"/>
    <s v="Internet Software &amp; Services"/>
    <x v="4"/>
    <n v="114923000"/>
  </r>
  <r>
    <n v="390"/>
    <x v="91"/>
    <s v="Year 1"/>
    <d v="2013-07-27T00:00:00"/>
    <n v="48607000000"/>
    <n v="19167000000"/>
    <n v="11802000000"/>
    <n v="5942000000"/>
    <n v="395000000"/>
    <x v="2"/>
    <s v="Networking Equipment"/>
    <x v="1"/>
    <n v="11301000000"/>
  </r>
  <r>
    <n v="391"/>
    <x v="91"/>
    <s v="Year 2"/>
    <d v="2014-07-26T00:00:00"/>
    <n v="47142000000"/>
    <n v="19373000000"/>
    <n v="11437000000"/>
    <n v="6294000000"/>
    <n v="275000000"/>
    <x v="2"/>
    <s v="Networking Equipment"/>
    <x v="2"/>
    <n v="9763000000"/>
  </r>
  <r>
    <n v="392"/>
    <x v="91"/>
    <s v="Year 3"/>
    <d v="2015-07-25T00:00:00"/>
    <n v="49161000000"/>
    <n v="19480000000"/>
    <n v="11861000000"/>
    <n v="6207000000"/>
    <n v="359000000"/>
    <x v="2"/>
    <s v="Networking Equipment"/>
    <x v="3"/>
    <n v="11254000000"/>
  </r>
  <r>
    <n v="393"/>
    <x v="91"/>
    <s v="Year 4"/>
    <d v="2016-07-30T00:00:00"/>
    <n v="49247000000"/>
    <n v="18287000000"/>
    <n v="11433000000"/>
    <n v="6296000000"/>
    <n v="303000000"/>
    <x v="2"/>
    <s v="Networking Equipment"/>
    <x v="4"/>
    <n v="12928000000"/>
  </r>
  <r>
    <n v="394"/>
    <x v="92"/>
    <s v="Year 1"/>
    <d v="2015-04-03T00:00:00"/>
    <n v="4069746000"/>
    <n v="3282301000"/>
    <n v="194207000"/>
    <n v="0"/>
    <n v="137058000"/>
    <x v="2"/>
    <s v="IT Consulting &amp; Other Services"/>
    <x v="3"/>
    <n v="456180000"/>
  </r>
  <r>
    <n v="395"/>
    <x v="92"/>
    <s v="Year 2"/>
    <d v="2016-04-01T00:00:00"/>
    <n v="4250447000"/>
    <n v="3575631000"/>
    <n v="187244000"/>
    <n v="0"/>
    <n v="182242000"/>
    <x v="2"/>
    <s v="IT Consulting &amp; Other Services"/>
    <x v="4"/>
    <n v="305330000"/>
  </r>
  <r>
    <n v="396"/>
    <x v="93"/>
    <s v="Year 1"/>
    <d v="2013-12-31T00:00:00"/>
    <n v="12026000000"/>
    <n v="3931000000"/>
    <n v="3518000000"/>
    <n v="0"/>
    <n v="1104000000"/>
    <x v="0"/>
    <s v="Railroads"/>
    <x v="1"/>
    <n v="3473000000"/>
  </r>
  <r>
    <n v="397"/>
    <x v="93"/>
    <s v="Year 2"/>
    <d v="2014-12-26T00:00:00"/>
    <n v="12669000000"/>
    <n v="4100000000"/>
    <n v="3805000000"/>
    <n v="0"/>
    <n v="1151000000"/>
    <x v="0"/>
    <s v="Railroads"/>
    <x v="2"/>
    <n v="3613000000"/>
  </r>
  <r>
    <n v="398"/>
    <x v="93"/>
    <s v="Year 3"/>
    <d v="2015-12-25T00:00:00"/>
    <n v="11811000000"/>
    <n v="3293000000"/>
    <n v="3726000000"/>
    <n v="0"/>
    <n v="1208000000"/>
    <x v="0"/>
    <s v="Railroads"/>
    <x v="3"/>
    <n v="3584000000"/>
  </r>
  <r>
    <n v="399"/>
    <x v="93"/>
    <s v="Year 4"/>
    <d v="2016-12-30T00:00:00"/>
    <n v="11069000000"/>
    <n v="2782000000"/>
    <n v="3597000000"/>
    <n v="0"/>
    <n v="1301000000"/>
    <x v="0"/>
    <s v="Railroads"/>
    <x v="4"/>
    <n v="3389000000"/>
  </r>
  <r>
    <n v="400"/>
    <x v="94"/>
    <s v="Year 1"/>
    <d v="2013-05-31T00:00:00"/>
    <n v="4245964000"/>
    <n v="2492655000"/>
    <n v="1187331000"/>
    <n v="0"/>
    <n v="0"/>
    <x v="0"/>
    <s v="Diversified Support Services"/>
    <x v="1"/>
    <n v="565978000"/>
  </r>
  <r>
    <n v="401"/>
    <x v="94"/>
    <s v="Year 2"/>
    <d v="2014-05-31T00:00:00"/>
    <n v="4193844000"/>
    <n v="2444085000"/>
    <n v="1147039000"/>
    <n v="0"/>
    <n v="0"/>
    <x v="0"/>
    <s v="Diversified Support Services"/>
    <x v="2"/>
    <n v="602720000"/>
  </r>
  <r>
    <n v="402"/>
    <x v="94"/>
    <s v="Year 3"/>
    <d v="2015-05-31T00:00:00"/>
    <n v="4476886000"/>
    <n v="2555549000"/>
    <n v="1224930000"/>
    <n v="0"/>
    <n v="0"/>
    <x v="0"/>
    <s v="Diversified Support Services"/>
    <x v="3"/>
    <n v="696407000"/>
  </r>
  <r>
    <n v="403"/>
    <x v="94"/>
    <s v="Year 4"/>
    <d v="2016-05-31T00:00:00"/>
    <n v="4905458000"/>
    <n v="2775588000"/>
    <n v="1348122000"/>
    <n v="0"/>
    <n v="0"/>
    <x v="0"/>
    <s v="Diversified Support Services"/>
    <x v="4"/>
    <n v="781748000"/>
  </r>
  <r>
    <n v="404"/>
    <x v="95"/>
    <s v="Year 1"/>
    <d v="2012-12-31T00:00:00"/>
    <n v="18376000000"/>
    <n v="7639000000"/>
    <n v="3244000000"/>
    <n v="0"/>
    <n v="4780000000"/>
    <x v="10"/>
    <s v="Integrated Telecommunications Services"/>
    <x v="0"/>
    <n v="2713000000"/>
  </r>
  <r>
    <n v="405"/>
    <x v="95"/>
    <s v="Year 2"/>
    <d v="2013-12-31T00:00:00"/>
    <n v="18095000000"/>
    <n v="7507000000"/>
    <n v="3502000000"/>
    <n v="0"/>
    <n v="4541000000"/>
    <x v="10"/>
    <s v="Integrated Telecommunications Services"/>
    <x v="1"/>
    <n v="2545000000"/>
  </r>
  <r>
    <n v="406"/>
    <x v="95"/>
    <s v="Year 3"/>
    <d v="2014-12-31T00:00:00"/>
    <n v="18031000000"/>
    <n v="7846000000"/>
    <n v="3347000000"/>
    <n v="0"/>
    <n v="4428000000"/>
    <x v="10"/>
    <s v="Integrated Telecommunications Services"/>
    <x v="2"/>
    <n v="2410000000"/>
  </r>
  <r>
    <n v="407"/>
    <x v="95"/>
    <s v="Year 4"/>
    <d v="2015-12-31T00:00:00"/>
    <n v="17900000000"/>
    <n v="7778000000"/>
    <n v="3328000000"/>
    <n v="0"/>
    <n v="4189000000"/>
    <x v="10"/>
    <s v="Integrated Telecommunications Services"/>
    <x v="3"/>
    <n v="2605000000"/>
  </r>
  <r>
    <n v="408"/>
    <x v="96"/>
    <s v="Year 1"/>
    <d v="2012-12-31T00:00:00"/>
    <n v="7346472000"/>
    <n v="4278241000"/>
    <n v="1557646000"/>
    <n v="0"/>
    <n v="149089000"/>
    <x v="2"/>
    <s v="IT Consulting &amp; Other Services"/>
    <x v="0"/>
    <n v="1361496000"/>
  </r>
  <r>
    <n v="409"/>
    <x v="96"/>
    <s v="Year 2"/>
    <d v="2013-12-31T00:00:00"/>
    <n v="8843200000"/>
    <n v="5265500000"/>
    <n v="1727600000"/>
    <n v="0"/>
    <n v="172200000"/>
    <x v="2"/>
    <s v="IT Consulting &amp; Other Services"/>
    <x v="1"/>
    <n v="1677900000"/>
  </r>
  <r>
    <n v="410"/>
    <x v="96"/>
    <s v="Year 3"/>
    <d v="2014-12-31T00:00:00"/>
    <n v="10262700000"/>
    <n v="6141100000"/>
    <n v="2037000000"/>
    <n v="0"/>
    <n v="199700000"/>
    <x v="2"/>
    <s v="IT Consulting &amp; Other Services"/>
    <x v="2"/>
    <n v="1884900000"/>
  </r>
  <r>
    <n v="411"/>
    <x v="96"/>
    <s v="Year 4"/>
    <d v="2015-12-31T00:00:00"/>
    <n v="12416000000"/>
    <n v="7440200000"/>
    <n v="2508600000"/>
    <n v="0"/>
    <n v="325200000"/>
    <x v="2"/>
    <s v="IT Consulting &amp; Other Services"/>
    <x v="3"/>
    <n v="2142000000"/>
  </r>
  <r>
    <n v="412"/>
    <x v="97"/>
    <s v="Year 1"/>
    <d v="2013-12-31T00:00:00"/>
    <n v="2918434000"/>
    <n v="502795000"/>
    <n v="1476916000"/>
    <n v="516338000"/>
    <n v="41668000"/>
    <x v="2"/>
    <s v="Internet Software &amp; Services"/>
    <x v="1"/>
    <n v="380717000"/>
  </r>
  <r>
    <n v="413"/>
    <x v="97"/>
    <s v="Year 2"/>
    <d v="2014-12-31T00:00:00"/>
    <n v="3142856000"/>
    <n v="620219000"/>
    <n v="1600187000"/>
    <n v="553817000"/>
    <n v="39577000"/>
    <x v="2"/>
    <s v="Internet Software &amp; Services"/>
    <x v="2"/>
    <n v="329056000"/>
  </r>
  <r>
    <n v="414"/>
    <x v="97"/>
    <s v="Year 3"/>
    <d v="2015-12-31T00:00:00"/>
    <n v="3275594000"/>
    <n v="614364000"/>
    <n v="1538027000"/>
    <n v="563975000"/>
    <n v="41595000"/>
    <x v="2"/>
    <s v="Internet Software &amp; Services"/>
    <x v="3"/>
    <n v="517633000"/>
  </r>
  <r>
    <n v="415"/>
    <x v="97"/>
    <s v="Year 4"/>
    <d v="2016-12-31T00:00:00"/>
    <n v="3418265000"/>
    <n v="559541000"/>
    <n v="1620006000"/>
    <n v="489265000"/>
    <n v="29173000"/>
    <x v="2"/>
    <s v="Internet Software &amp; Services"/>
    <x v="4"/>
    <n v="720280000"/>
  </r>
  <r>
    <n v="416"/>
    <x v="98"/>
    <s v="Year 1"/>
    <d v="2013-12-31T00:00:00"/>
    <n v="126761000000"/>
    <n v="102978000000"/>
    <n v="0"/>
    <n v="0"/>
    <n v="0"/>
    <x v="4"/>
    <s v="Drug Retail"/>
    <x v="1"/>
    <n v="23783000000"/>
  </r>
  <r>
    <n v="417"/>
    <x v="98"/>
    <s v="Year 2"/>
    <d v="2014-12-31T00:00:00"/>
    <n v="139367000000"/>
    <n v="114000000000"/>
    <n v="0"/>
    <n v="0"/>
    <n v="0"/>
    <x v="4"/>
    <s v="Drug Retail"/>
    <x v="2"/>
    <n v="25367000000"/>
  </r>
  <r>
    <n v="418"/>
    <x v="98"/>
    <s v="Year 3"/>
    <d v="2015-12-31T00:00:00"/>
    <n v="153290000000"/>
    <n v="126762000000"/>
    <n v="0"/>
    <n v="0"/>
    <n v="0"/>
    <x v="4"/>
    <s v="Drug Retail"/>
    <x v="3"/>
    <n v="26528000000"/>
  </r>
  <r>
    <n v="419"/>
    <x v="98"/>
    <s v="Year 4"/>
    <d v="2016-12-31T00:00:00"/>
    <n v="177526000000"/>
    <n v="148669000000"/>
    <n v="0"/>
    <n v="0"/>
    <n v="0"/>
    <x v="4"/>
    <s v="Drug Retail"/>
    <x v="4"/>
    <n v="28857000000"/>
  </r>
  <r>
    <n v="420"/>
    <x v="99"/>
    <s v="Year 1"/>
    <d v="2012-12-31T00:00:00"/>
    <n v="230590000000"/>
    <n v="163336000000"/>
    <n v="17100000000"/>
    <n v="0"/>
    <n v="13413000000"/>
    <x v="9"/>
    <s v="Integrated Oil &amp; Gas"/>
    <x v="0"/>
    <n v="36741000000"/>
  </r>
  <r>
    <n v="421"/>
    <x v="99"/>
    <s v="Year 2"/>
    <d v="2013-12-31T00:00:00"/>
    <n v="220156000000"/>
    <n v="159323000000"/>
    <n v="17573000000"/>
    <n v="0"/>
    <n v="14186000000"/>
    <x v="9"/>
    <s v="Integrated Oil &amp; Gas"/>
    <x v="1"/>
    <n v="29074000000"/>
  </r>
  <r>
    <n v="422"/>
    <x v="99"/>
    <s v="Year 3"/>
    <d v="2014-12-31T00:00:00"/>
    <n v="200494000000"/>
    <n v="144956000000"/>
    <n v="17034000000"/>
    <n v="0"/>
    <n v="16793000000"/>
    <x v="9"/>
    <s v="Integrated Oil &amp; Gas"/>
    <x v="2"/>
    <n v="21711000000"/>
  </r>
  <r>
    <n v="423"/>
    <x v="99"/>
    <s v="Year 4"/>
    <d v="2015-12-31T00:00:00"/>
    <n v="129925000000"/>
    <n v="92785000000"/>
    <n v="16473000000"/>
    <n v="0"/>
    <n v="21037000000"/>
    <x v="9"/>
    <s v="Integrated Oil &amp; Gas"/>
    <x v="3"/>
    <n v="-370000000"/>
  </r>
  <r>
    <n v="424"/>
    <x v="100"/>
    <s v="Year 1"/>
    <d v="2012-12-31T00:00:00"/>
    <n v="1819814000"/>
    <n v="343743000"/>
    <n v="133796000"/>
    <n v="0"/>
    <n v="579315000"/>
    <x v="9"/>
    <s v="Oil &amp; Gas Exploration &amp; Production"/>
    <x v="0"/>
    <n v="762960000"/>
  </r>
  <r>
    <n v="425"/>
    <x v="100"/>
    <s v="Year 2"/>
    <d v="2013-12-31T00:00:00"/>
    <n v="2319919000"/>
    <n v="455436000"/>
    <n v="169815000"/>
    <n v="0"/>
    <n v="778655000"/>
    <x v="9"/>
    <s v="Oil &amp; Gas Exploration &amp; Production"/>
    <x v="1"/>
    <n v="916013000"/>
  </r>
  <r>
    <n v="426"/>
    <x v="100"/>
    <s v="Year 3"/>
    <d v="2014-12-31T00:00:00"/>
    <n v="2660147000"/>
    <n v="538374000"/>
    <n v="204161000"/>
    <n v="0"/>
    <n v="986812000"/>
    <x v="9"/>
    <s v="Oil &amp; Gas Exploration &amp; Production"/>
    <x v="2"/>
    <n v="930800000"/>
  </r>
  <r>
    <n v="427"/>
    <x v="100"/>
    <s v="Year 4"/>
    <d v="2015-12-31T00:00:00"/>
    <n v="1803573000"/>
    <n v="541359000"/>
    <n v="230734000"/>
    <n v="0"/>
    <n v="1230853000"/>
    <x v="9"/>
    <s v="Oil &amp; Gas Exploration &amp; Production"/>
    <x v="3"/>
    <n v="-199373000"/>
  </r>
  <r>
    <n v="428"/>
    <x v="101"/>
    <s v="Year 1"/>
    <d v="2012-12-31T00:00:00"/>
    <n v="12835000000"/>
    <n v="8300000000"/>
    <n v="550000000"/>
    <n v="0"/>
    <n v="1127000000"/>
    <x v="5"/>
    <s v="Electric Utilities"/>
    <x v="0"/>
    <n v="2858000000"/>
  </r>
  <r>
    <n v="429"/>
    <x v="101"/>
    <s v="Year 2"/>
    <d v="2013-12-31T00:00:00"/>
    <n v="13120000000"/>
    <n v="8033000000"/>
    <n v="563000000"/>
    <n v="0"/>
    <n v="1208000000"/>
    <x v="5"/>
    <s v="Electric Utilities"/>
    <x v="1"/>
    <n v="3316000000"/>
  </r>
  <r>
    <n v="430"/>
    <x v="101"/>
    <s v="Year 3"/>
    <d v="2014-12-31T00:00:00"/>
    <n v="12436000000"/>
    <n v="7881000000"/>
    <n v="542000000"/>
    <n v="0"/>
    <n v="1292000000"/>
    <x v="5"/>
    <s v="Electric Utilities"/>
    <x v="2"/>
    <n v="2721000000"/>
  </r>
  <r>
    <n v="431"/>
    <x v="101"/>
    <s v="Year 4"/>
    <d v="2015-12-31T00:00:00"/>
    <n v="11683000000"/>
    <n v="6201000000"/>
    <n v="551000000"/>
    <n v="0"/>
    <n v="1395000000"/>
    <x v="5"/>
    <s v="Electric Utilities"/>
    <x v="3"/>
    <n v="3536000000"/>
  </r>
  <r>
    <n v="432"/>
    <x v="102"/>
    <s v="Year 1"/>
    <d v="2013-12-31T00:00:00"/>
    <n v="37773000000"/>
    <n v="20964000000"/>
    <n v="11349000000"/>
    <n v="0"/>
    <n v="1658000000"/>
    <x v="0"/>
    <s v="Airlines"/>
    <x v="1"/>
    <n v="3802000000"/>
  </r>
  <r>
    <n v="433"/>
    <x v="102"/>
    <s v="Year 2"/>
    <d v="2014-12-31T00:00:00"/>
    <n v="40362000000"/>
    <n v="22967000000"/>
    <n v="12702000000"/>
    <n v="0"/>
    <n v="1771000000"/>
    <x v="0"/>
    <s v="Airlines"/>
    <x v="2"/>
    <n v="2922000000"/>
  </r>
  <r>
    <n v="434"/>
    <x v="102"/>
    <s v="Year 3"/>
    <d v="2015-12-31T00:00:00"/>
    <n v="40704000000"/>
    <n v="17096000000"/>
    <n v="13936000000"/>
    <n v="0"/>
    <n v="1835000000"/>
    <x v="0"/>
    <s v="Airlines"/>
    <x v="3"/>
    <n v="7837000000"/>
  </r>
  <r>
    <n v="435"/>
    <x v="102"/>
    <s v="Year 4"/>
    <d v="2016-12-31T00:00:00"/>
    <n v="39639000000"/>
    <n v="15940000000"/>
    <n v="14845000000"/>
    <n v="0"/>
    <n v="1902000000"/>
    <x v="0"/>
    <s v="Airlines"/>
    <x v="4"/>
    <n v="6952000000"/>
  </r>
  <r>
    <n v="436"/>
    <x v="103"/>
    <s v="Year 1"/>
    <d v="2013-12-31T00:00:00"/>
    <n v="28998000000"/>
    <n v="17642000000"/>
    <n v="6564000000"/>
    <n v="2037000000"/>
    <n v="0"/>
    <x v="8"/>
    <s v="Diversified Chemicals"/>
    <x v="1"/>
    <n v="2755000000"/>
  </r>
  <r>
    <n v="437"/>
    <x v="103"/>
    <s v="Year 2"/>
    <d v="2014-12-31T00:00:00"/>
    <n v="28406000000"/>
    <n v="17023000000"/>
    <n v="5536000000"/>
    <n v="1958000000"/>
    <n v="0"/>
    <x v="8"/>
    <s v="Diversified Chemicals"/>
    <x v="2"/>
    <n v="3889000000"/>
  </r>
  <r>
    <n v="438"/>
    <x v="103"/>
    <s v="Year 3"/>
    <d v="2015-12-31T00:00:00"/>
    <n v="25130000000"/>
    <n v="15112000000"/>
    <n v="5074000000"/>
    <n v="1898000000"/>
    <n v="0"/>
    <x v="8"/>
    <s v="Diversified Chemicals"/>
    <x v="3"/>
    <n v="3046000000"/>
  </r>
  <r>
    <n v="439"/>
    <x v="103"/>
    <s v="Year 4"/>
    <d v="2016-12-31T00:00:00"/>
    <n v="24594000000"/>
    <n v="14469000000"/>
    <n v="5005000000"/>
    <n v="1641000000"/>
    <n v="0"/>
    <x v="8"/>
    <s v="Diversified Chemicals"/>
    <x v="4"/>
    <n v="3479000000"/>
  </r>
  <r>
    <n v="440"/>
    <x v="104"/>
    <s v="Year 1"/>
    <d v="2013-10-31T00:00:00"/>
    <n v="37795400000"/>
    <n v="25667300000"/>
    <n v="4426100000"/>
    <n v="1477300000"/>
    <n v="0"/>
    <x v="0"/>
    <s v="Construction &amp; Farm Machinery &amp; Heavy Trucks"/>
    <x v="1"/>
    <n v="6224700000"/>
  </r>
  <r>
    <n v="441"/>
    <x v="104"/>
    <s v="Year 2"/>
    <d v="2014-10-31T00:00:00"/>
    <n v="36066900000"/>
    <n v="24775800000"/>
    <n v="4377700000"/>
    <n v="1452000000"/>
    <n v="0"/>
    <x v="0"/>
    <s v="Construction &amp; Farm Machinery &amp; Heavy Trucks"/>
    <x v="2"/>
    <n v="5461400000"/>
  </r>
  <r>
    <n v="442"/>
    <x v="104"/>
    <s v="Year 3"/>
    <d v="2015-10-31T00:00:00"/>
    <n v="28862800000"/>
    <n v="20143200000"/>
    <n v="3834400000"/>
    <n v="1425100000"/>
    <n v="0"/>
    <x v="0"/>
    <s v="Construction &amp; Farm Machinery &amp; Heavy Trucks"/>
    <x v="3"/>
    <n v="3460100000"/>
  </r>
  <r>
    <n v="443"/>
    <x v="104"/>
    <s v="Year 4"/>
    <d v="2016-10-31T00:00:00"/>
    <n v="26644000000"/>
    <n v="18248900000"/>
    <n v="4018300000"/>
    <n v="1389100000"/>
    <n v="0"/>
    <x v="0"/>
    <s v="Construction &amp; Farm Machinery &amp; Heavy Trucks"/>
    <x v="4"/>
    <n v="2987700000"/>
  </r>
  <r>
    <n v="444"/>
    <x v="105"/>
    <s v="Year 1"/>
    <d v="2012-11-30T00:00:00"/>
    <n v="8984000000"/>
    <n v="845000000"/>
    <n v="3052000000"/>
    <n v="0"/>
    <n v="848000000"/>
    <x v="6"/>
    <s v="Consumer Finance"/>
    <x v="0"/>
    <n v="4239000000"/>
  </r>
  <r>
    <n v="445"/>
    <x v="105"/>
    <s v="Year 2"/>
    <d v="2013-12-31T00:00:00"/>
    <n v="9370000000"/>
    <n v="698000000"/>
    <n v="3194000000"/>
    <n v="0"/>
    <n v="1086000000"/>
    <x v="6"/>
    <s v="Consumer Finance"/>
    <x v="1"/>
    <n v="4392000000"/>
  </r>
  <r>
    <n v="446"/>
    <x v="105"/>
    <s v="Year 3"/>
    <d v="2014-12-31T00:00:00"/>
    <n v="9611000000"/>
    <n v="614000000"/>
    <n v="3340000000"/>
    <n v="0"/>
    <n v="1443000000"/>
    <x v="6"/>
    <s v="Consumer Finance"/>
    <x v="2"/>
    <n v="4214000000"/>
  </r>
  <r>
    <n v="447"/>
    <x v="105"/>
    <s v="Year 4"/>
    <d v="2015-12-31T00:00:00"/>
    <n v="10002000000"/>
    <n v="623000000"/>
    <n v="3615000000"/>
    <n v="0"/>
    <n v="1512000000"/>
    <x v="6"/>
    <s v="Consumer Finance"/>
    <x v="3"/>
    <n v="4252000000"/>
  </r>
  <r>
    <n v="448"/>
    <x v="106"/>
    <s v="Year 1"/>
    <d v="2013-02-01T00:00:00"/>
    <n v="16022128000"/>
    <n v="10936727000"/>
    <n v="3430125000"/>
    <n v="0"/>
    <n v="0"/>
    <x v="1"/>
    <s v="General Merchandise Stores"/>
    <x v="1"/>
    <n v="1655276000"/>
  </r>
  <r>
    <n v="449"/>
    <x v="106"/>
    <s v="Year 2"/>
    <d v="2014-01-31T00:00:00"/>
    <n v="17504167000"/>
    <n v="12068425000"/>
    <n v="3699557000"/>
    <n v="0"/>
    <n v="0"/>
    <x v="1"/>
    <s v="General Merchandise Stores"/>
    <x v="2"/>
    <n v="1736185000"/>
  </r>
  <r>
    <n v="450"/>
    <x v="106"/>
    <s v="Year 3"/>
    <d v="2015-01-30T00:00:00"/>
    <n v="18909588000"/>
    <n v="13107081000"/>
    <n v="4033414000"/>
    <n v="0"/>
    <n v="0"/>
    <x v="1"/>
    <s v="General Merchandise Stores"/>
    <x v="3"/>
    <n v="1769093000"/>
  </r>
  <r>
    <n v="451"/>
    <x v="106"/>
    <s v="Year 4"/>
    <d v="2016-01-29T00:00:00"/>
    <n v="20368562000"/>
    <n v="14062471000"/>
    <n v="4365797000"/>
    <n v="0"/>
    <n v="0"/>
    <x v="1"/>
    <s v="General Merchandise Stores"/>
    <x v="4"/>
    <n v="1940294000"/>
  </r>
  <r>
    <n v="452"/>
    <x v="107"/>
    <s v="Year 1"/>
    <d v="2012-12-31T00:00:00"/>
    <n v="7383000000"/>
    <n v="4365000000"/>
    <n v="1742000000"/>
    <n v="0"/>
    <n v="75000000"/>
    <x v="3"/>
    <s v="Health Care Facilities"/>
    <x v="0"/>
    <n v="1201000000"/>
  </r>
  <r>
    <n v="453"/>
    <x v="107"/>
    <s v="Year 2"/>
    <d v="2013-12-31T00:00:00"/>
    <n v="7146000000"/>
    <n v="4326000000"/>
    <n v="1740000000"/>
    <n v="0"/>
    <n v="79000000"/>
    <x v="3"/>
    <s v="Health Care Facilities"/>
    <x v="1"/>
    <n v="1001000000"/>
  </r>
  <r>
    <n v="454"/>
    <x v="107"/>
    <s v="Year 3"/>
    <d v="2014-12-31T00:00:00"/>
    <n v="7435000000"/>
    <n v="4637000000"/>
    <n v="1721000000"/>
    <n v="0"/>
    <n v="94000000"/>
    <x v="3"/>
    <s v="Health Care Facilities"/>
    <x v="2"/>
    <n v="983000000"/>
  </r>
  <r>
    <n v="455"/>
    <x v="107"/>
    <s v="Year 4"/>
    <d v="2015-12-31T00:00:00"/>
    <n v="7493000000"/>
    <n v="4657000000"/>
    <n v="1356000000"/>
    <n v="0"/>
    <n v="81000000"/>
    <x v="3"/>
    <s v="Health Care Facilities"/>
    <x v="3"/>
    <n v="1399000000"/>
  </r>
  <r>
    <n v="456"/>
    <x v="108"/>
    <s v="Year 1"/>
    <d v="2013-09-30T00:00:00"/>
    <n v="6259300000"/>
    <n v="4853500000"/>
    <n v="649900000"/>
    <n v="0"/>
    <n v="0"/>
    <x v="1"/>
    <s v="Homebuilding"/>
    <x v="1"/>
    <n v="755900000"/>
  </r>
  <r>
    <n v="457"/>
    <x v="108"/>
    <s v="Year 2"/>
    <d v="2014-09-30T00:00:00"/>
    <n v="8024900000"/>
    <n v="6268600000"/>
    <n v="826900000"/>
    <n v="0"/>
    <n v="0"/>
    <x v="1"/>
    <s v="Homebuilding"/>
    <x v="2"/>
    <n v="929400000"/>
  </r>
  <r>
    <n v="458"/>
    <x v="108"/>
    <s v="Year 3"/>
    <d v="2015-09-30T00:00:00"/>
    <n v="10824000000"/>
    <n v="8535700000"/>
    <n v="1003000000"/>
    <n v="0"/>
    <n v="0"/>
    <x v="1"/>
    <s v="Homebuilding"/>
    <x v="3"/>
    <n v="1285300000"/>
  </r>
  <r>
    <n v="459"/>
    <x v="108"/>
    <s v="Year 4"/>
    <d v="2016-09-30T00:00:00"/>
    <n v="12157400000"/>
    <n v="9502600000"/>
    <n v="1100300000"/>
    <n v="0"/>
    <n v="0"/>
    <x v="1"/>
    <s v="Homebuilding"/>
    <x v="4"/>
    <n v="1554500000"/>
  </r>
  <r>
    <n v="460"/>
    <x v="109"/>
    <s v="Year 1"/>
    <d v="2012-12-31T00:00:00"/>
    <n v="18260400000"/>
    <n v="8846100000"/>
    <n v="5181200000"/>
    <n v="1137900000"/>
    <n v="0"/>
    <x v="0"/>
    <s v="Industrial Conglomerates"/>
    <x v="0"/>
    <n v="3095200000"/>
  </r>
  <r>
    <n v="461"/>
    <x v="109"/>
    <s v="Year 2"/>
    <d v="2013-12-31T00:00:00"/>
    <n v="18283100000"/>
    <n v="8941100000"/>
    <n v="5117100000"/>
    <n v="1104400000"/>
    <n v="0"/>
    <x v="0"/>
    <s v="Industrial Conglomerates"/>
    <x v="1"/>
    <n v="3120500000"/>
  </r>
  <r>
    <n v="462"/>
    <x v="109"/>
    <s v="Year 3"/>
    <d v="2014-12-31T00:00:00"/>
    <n v="19154000000"/>
    <n v="9261400000"/>
    <n v="5389000000"/>
    <n v="1157000000"/>
    <n v="0"/>
    <x v="0"/>
    <s v="Industrial Conglomerates"/>
    <x v="2"/>
    <n v="3346600000"/>
  </r>
  <r>
    <n v="463"/>
    <x v="109"/>
    <s v="Year 4"/>
    <d v="2015-12-31T00:00:00"/>
    <n v="20563100000"/>
    <n v="9800600000"/>
    <n v="6054300000"/>
    <n v="1239100000"/>
    <n v="0"/>
    <x v="0"/>
    <s v="Industrial Conglomerates"/>
    <x v="3"/>
    <n v="3469100000"/>
  </r>
  <r>
    <n v="464"/>
    <x v="110"/>
    <s v="Year 1"/>
    <d v="2013-09-28T00:00:00"/>
    <n v="45041000000"/>
    <n v="25034000000"/>
    <n v="8365000000"/>
    <n v="0"/>
    <n v="2192000000"/>
    <x v="1"/>
    <s v="Broadcasting &amp; Cable TV"/>
    <x v="1"/>
    <n v="9450000000"/>
  </r>
  <r>
    <n v="465"/>
    <x v="110"/>
    <s v="Year 2"/>
    <d v="2014-09-27T00:00:00"/>
    <n v="48813000000"/>
    <n v="26420000000"/>
    <n v="8565000000"/>
    <n v="0"/>
    <n v="2288000000"/>
    <x v="1"/>
    <s v="Broadcasting &amp; Cable TV"/>
    <x v="2"/>
    <n v="11540000000"/>
  </r>
  <r>
    <n v="466"/>
    <x v="110"/>
    <s v="Year 3"/>
    <d v="2015-10-03T00:00:00"/>
    <n v="52465000000"/>
    <n v="28364000000"/>
    <n v="8523000000"/>
    <n v="0"/>
    <n v="2354000000"/>
    <x v="1"/>
    <s v="Broadcasting &amp; Cable TV"/>
    <x v="3"/>
    <n v="13224000000"/>
  </r>
  <r>
    <n v="467"/>
    <x v="110"/>
    <s v="Year 4"/>
    <d v="2016-10-01T00:00:00"/>
    <n v="55632000000"/>
    <n v="29993000000"/>
    <n v="8754000000"/>
    <n v="0"/>
    <n v="2527000000"/>
    <x v="1"/>
    <s v="Broadcasting &amp; Cable TV"/>
    <x v="4"/>
    <n v="14358000000"/>
  </r>
  <r>
    <n v="468"/>
    <x v="111"/>
    <s v="Year 1"/>
    <d v="2013-12-31T00:00:00"/>
    <n v="5535000000"/>
    <n v="1689000000"/>
    <n v="1598000000"/>
    <n v="0"/>
    <n v="276000000"/>
    <x v="1"/>
    <s v="Cable &amp; Satellite"/>
    <x v="1"/>
    <n v="1972000000"/>
  </r>
  <r>
    <n v="469"/>
    <x v="111"/>
    <s v="Year 2"/>
    <d v="2014-12-31T00:00:00"/>
    <n v="6265000000"/>
    <n v="2124000000"/>
    <n v="1692000000"/>
    <n v="0"/>
    <n v="329000000"/>
    <x v="1"/>
    <s v="Cable &amp; Satellite"/>
    <x v="2"/>
    <n v="2120000000"/>
  </r>
  <r>
    <n v="470"/>
    <x v="111"/>
    <s v="Year 3"/>
    <d v="2015-12-31T00:00:00"/>
    <n v="6394000000"/>
    <n v="2343000000"/>
    <n v="1669000000"/>
    <n v="0"/>
    <n v="330000000"/>
    <x v="1"/>
    <s v="Cable &amp; Satellite"/>
    <x v="3"/>
    <n v="2052000000"/>
  </r>
  <r>
    <n v="471"/>
    <x v="111"/>
    <s v="Year 4"/>
    <d v="2016-12-31T00:00:00"/>
    <n v="6497000000"/>
    <n v="2432000000"/>
    <n v="1690000000"/>
    <n v="0"/>
    <n v="322000000"/>
    <x v="1"/>
    <s v="Cable &amp; Satellite"/>
    <x v="4"/>
    <n v="2053000000"/>
  </r>
  <r>
    <n v="472"/>
    <x v="112"/>
    <s v="Year 1"/>
    <d v="2013-12-31T00:00:00"/>
    <n v="5535000000"/>
    <n v="1689000000"/>
    <n v="1598000000"/>
    <n v="0"/>
    <n v="276000000"/>
    <x v="1"/>
    <s v="Cable &amp; Satellite"/>
    <x v="1"/>
    <n v="1972000000"/>
  </r>
  <r>
    <n v="473"/>
    <x v="112"/>
    <s v="Year 2"/>
    <d v="2014-12-31T00:00:00"/>
    <n v="6265000000"/>
    <n v="2124000000"/>
    <n v="1692000000"/>
    <n v="0"/>
    <n v="329000000"/>
    <x v="1"/>
    <s v="Cable &amp; Satellite"/>
    <x v="2"/>
    <n v="2120000000"/>
  </r>
  <r>
    <n v="474"/>
    <x v="112"/>
    <s v="Year 3"/>
    <d v="2015-12-31T00:00:00"/>
    <n v="6394000000"/>
    <n v="2343000000"/>
    <n v="1669000000"/>
    <n v="0"/>
    <n v="330000000"/>
    <x v="1"/>
    <s v="Cable &amp; Satellite"/>
    <x v="3"/>
    <n v="2052000000"/>
  </r>
  <r>
    <n v="475"/>
    <x v="112"/>
    <s v="Year 4"/>
    <d v="2016-12-31T00:00:00"/>
    <n v="6497000000"/>
    <n v="2432000000"/>
    <n v="1690000000"/>
    <n v="0"/>
    <n v="322000000"/>
    <x v="1"/>
    <s v="Cable &amp; Satellite"/>
    <x v="4"/>
    <n v="2053000000"/>
  </r>
  <r>
    <n v="476"/>
    <x v="113"/>
    <s v="Year 1"/>
    <d v="2013-12-31T00:00:00"/>
    <n v="15051000000"/>
    <n v="12274000000"/>
    <n v="916000000"/>
    <n v="0"/>
    <n v="97000000"/>
    <x v="1"/>
    <s v="Auto Parts &amp; Equipment"/>
    <x v="1"/>
    <n v="1764000000"/>
  </r>
  <r>
    <n v="477"/>
    <x v="113"/>
    <s v="Year 2"/>
    <d v="2014-12-31T00:00:00"/>
    <n v="15499000000"/>
    <n v="12471000000"/>
    <n v="1036000000"/>
    <n v="0"/>
    <n v="94000000"/>
    <x v="1"/>
    <s v="Auto Parts &amp; Equipment"/>
    <x v="2"/>
    <n v="1898000000"/>
  </r>
  <r>
    <n v="478"/>
    <x v="113"/>
    <s v="Year 3"/>
    <d v="2015-12-31T00:00:00"/>
    <n v="15165000000"/>
    <n v="12155000000"/>
    <n v="1017000000"/>
    <n v="0"/>
    <n v="93000000"/>
    <x v="1"/>
    <s v="Auto Parts &amp; Equipment"/>
    <x v="3"/>
    <n v="1900000000"/>
  </r>
  <r>
    <n v="479"/>
    <x v="113"/>
    <s v="Year 4"/>
    <d v="2016-12-31T00:00:00"/>
    <n v="16661000000"/>
    <n v="13107000000"/>
    <n v="1145000000"/>
    <n v="0"/>
    <n v="134000000"/>
    <x v="1"/>
    <s v="Auto Parts &amp; Equipment"/>
    <x v="4"/>
    <n v="2275000000"/>
  </r>
  <r>
    <n v="480"/>
    <x v="114"/>
    <s v="Year 1"/>
    <d v="2012-12-31T00:00:00"/>
    <n v="1279067000"/>
    <n v="461898000"/>
    <n v="68538000"/>
    <n v="0"/>
    <n v="382553000"/>
    <x v="7"/>
    <s v="Specialized REITs"/>
    <x v="0"/>
    <n v="366078000"/>
  </r>
  <r>
    <n v="481"/>
    <x v="114"/>
    <s v="Year 2"/>
    <d v="2013-12-31T00:00:00"/>
    <n v="1482259000"/>
    <n v="555660000"/>
    <n v="69323000"/>
    <n v="0"/>
    <n v="475464000"/>
    <x v="7"/>
    <s v="Specialized REITs"/>
    <x v="1"/>
    <n v="381812000"/>
  </r>
  <r>
    <n v="482"/>
    <x v="114"/>
    <s v="Year 3"/>
    <d v="2014-12-31T00:00:00"/>
    <n v="1616438000"/>
    <n v="603321000"/>
    <n v="89468000"/>
    <n v="0"/>
    <n v="538513000"/>
    <x v="7"/>
    <s v="Specialized REITs"/>
    <x v="2"/>
    <n v="385136000"/>
  </r>
  <r>
    <n v="483"/>
    <x v="114"/>
    <s v="Year 4"/>
    <d v="2015-12-31T00:00:00"/>
    <n v="1763336000"/>
    <n v="651282000"/>
    <n v="139616000"/>
    <n v="0"/>
    <n v="570527000"/>
    <x v="7"/>
    <s v="Specialized REITs"/>
    <x v="3"/>
    <n v="401911000"/>
  </r>
  <r>
    <n v="484"/>
    <x v="115"/>
    <s v="Year 1"/>
    <d v="2013-02-02T00:00:00"/>
    <n v="7394500000"/>
    <n v="4741800000"/>
    <n v="1732600000"/>
    <n v="0"/>
    <n v="0"/>
    <x v="1"/>
    <s v="General Merchandise Stores"/>
    <x v="1"/>
    <n v="920100000"/>
  </r>
  <r>
    <n v="485"/>
    <x v="115"/>
    <s v="Year 2"/>
    <d v="2014-02-01T00:00:00"/>
    <n v="7840300000"/>
    <n v="5050500000"/>
    <n v="1819500000"/>
    <n v="0"/>
    <n v="0"/>
    <x v="1"/>
    <s v="General Merchandise Stores"/>
    <x v="2"/>
    <n v="970300000"/>
  </r>
  <r>
    <n v="486"/>
    <x v="115"/>
    <s v="Year 3"/>
    <d v="2015-01-31T00:00:00"/>
    <n v="8602200000"/>
    <n v="5568200000"/>
    <n v="1993800000"/>
    <n v="0"/>
    <n v="0"/>
    <x v="1"/>
    <s v="General Merchandise Stores"/>
    <x v="3"/>
    <n v="1040200000"/>
  </r>
  <r>
    <n v="487"/>
    <x v="115"/>
    <s v="Year 4"/>
    <d v="2016-01-30T00:00:00"/>
    <n v="15498400000"/>
    <n v="10841700000"/>
    <n v="3607000000"/>
    <n v="0"/>
    <n v="0"/>
    <x v="1"/>
    <s v="General Merchandise Stores"/>
    <x v="4"/>
    <n v="1049700000"/>
  </r>
  <r>
    <n v="488"/>
    <x v="116"/>
    <s v="Year 1"/>
    <d v="2012-12-31T00:00:00"/>
    <n v="1663000000"/>
    <n v="0"/>
    <n v="1123200000"/>
    <n v="0"/>
    <n v="78300000"/>
    <x v="0"/>
    <s v="Research &amp; Consulting Services"/>
    <x v="0"/>
    <n v="461500000"/>
  </r>
  <r>
    <n v="489"/>
    <x v="116"/>
    <s v="Year 2"/>
    <d v="2013-12-31T00:00:00"/>
    <n v="1558400000"/>
    <n v="0"/>
    <n v="1058000000"/>
    <n v="0"/>
    <n v="60400000"/>
    <x v="0"/>
    <s v="Research &amp; Consulting Services"/>
    <x v="1"/>
    <n v="440000000"/>
  </r>
  <r>
    <n v="490"/>
    <x v="116"/>
    <s v="Year 3"/>
    <d v="2014-12-31T00:00:00"/>
    <n v="1584500000"/>
    <n v="0"/>
    <n v="1105700000"/>
    <n v="0"/>
    <n v="52500000"/>
    <x v="0"/>
    <s v="Research &amp; Consulting Services"/>
    <x v="2"/>
    <n v="426300000"/>
  </r>
  <r>
    <n v="491"/>
    <x v="116"/>
    <s v="Year 4"/>
    <d v="2015-12-31T00:00:00"/>
    <n v="1637100000"/>
    <n v="0"/>
    <n v="1209100000"/>
    <n v="0"/>
    <n v="58700000"/>
    <x v="0"/>
    <s v="Research &amp; Consulting Services"/>
    <x v="3"/>
    <n v="369300000"/>
  </r>
  <r>
    <n v="492"/>
    <x v="117"/>
    <s v="Year 1"/>
    <d v="2013-12-31T00:00:00"/>
    <n v="7155096000"/>
    <n v="4376505000"/>
    <n v="1616921000"/>
    <n v="0"/>
    <n v="0"/>
    <x v="0"/>
    <s v="Industrial Machinery"/>
    <x v="1"/>
    <n v="1161670000"/>
  </r>
  <r>
    <n v="493"/>
    <x v="117"/>
    <s v="Year 2"/>
    <d v="2014-12-31T00:00:00"/>
    <n v="7752728000"/>
    <n v="4778479000"/>
    <n v="1758765000"/>
    <n v="0"/>
    <n v="0"/>
    <x v="0"/>
    <s v="Industrial Machinery"/>
    <x v="2"/>
    <n v="1215484000"/>
  </r>
  <r>
    <n v="494"/>
    <x v="117"/>
    <s v="Year 3"/>
    <d v="2015-12-31T00:00:00"/>
    <n v="6956311000"/>
    <n v="4388167000"/>
    <n v="1647382000"/>
    <n v="0"/>
    <n v="0"/>
    <x v="0"/>
    <s v="Industrial Machinery"/>
    <x v="3"/>
    <n v="920762000"/>
  </r>
  <r>
    <n v="495"/>
    <x v="117"/>
    <s v="Year 4"/>
    <d v="2016-12-31T00:00:00"/>
    <n v="6794342000"/>
    <n v="4322373000"/>
    <n v="1757523000"/>
    <n v="0"/>
    <n v="0"/>
    <x v="0"/>
    <s v="Industrial Machinery"/>
    <x v="4"/>
    <n v="714446000"/>
  </r>
  <r>
    <n v="496"/>
    <x v="118"/>
    <s v="Year 1"/>
    <d v="2013-12-31T00:00:00"/>
    <n v="5997000000"/>
    <n v="2499000000"/>
    <n v="2337000000"/>
    <n v="0"/>
    <n v="115000000"/>
    <x v="4"/>
    <s v="Soft Drinks"/>
    <x v="1"/>
    <n v="1046000000"/>
  </r>
  <r>
    <n v="497"/>
    <x v="118"/>
    <s v="Year 2"/>
    <d v="2014-12-31T00:00:00"/>
    <n v="6121000000"/>
    <n v="2491000000"/>
    <n v="2335000000"/>
    <n v="0"/>
    <n v="115000000"/>
    <x v="4"/>
    <s v="Soft Drinks"/>
    <x v="2"/>
    <n v="1180000000"/>
  </r>
  <r>
    <n v="498"/>
    <x v="118"/>
    <s v="Year 3"/>
    <d v="2015-12-31T00:00:00"/>
    <n v="6282000000"/>
    <n v="2559000000"/>
    <n v="2320000000"/>
    <n v="0"/>
    <n v="105000000"/>
    <x v="4"/>
    <s v="Soft Drinks"/>
    <x v="3"/>
    <n v="1298000000"/>
  </r>
  <r>
    <n v="499"/>
    <x v="118"/>
    <s v="Year 4"/>
    <d v="2016-12-31T00:00:00"/>
    <n v="6440000000"/>
    <n v="2582000000"/>
    <n v="2326000000"/>
    <n v="0"/>
    <n v="99000000"/>
    <x v="4"/>
    <s v="Soft Drinks"/>
    <x v="4"/>
    <n v="1433000000"/>
  </r>
  <r>
    <n v="500"/>
    <x v="119"/>
    <s v="Year 1"/>
    <d v="2013-05-26T00:00:00"/>
    <n v="5921000000"/>
    <n v="4616600000"/>
    <n v="625200000"/>
    <n v="0"/>
    <n v="278300000"/>
    <x v="1"/>
    <s v="Restaurants"/>
    <x v="1"/>
    <n v="400900000"/>
  </r>
  <r>
    <n v="501"/>
    <x v="119"/>
    <s v="Year 2"/>
    <d v="2014-05-25T00:00:00"/>
    <n v="6285600000"/>
    <n v="4990500000"/>
    <n v="665400000"/>
    <n v="0"/>
    <n v="304400000"/>
    <x v="1"/>
    <s v="Restaurants"/>
    <x v="2"/>
    <n v="325300000"/>
  </r>
  <r>
    <n v="502"/>
    <x v="119"/>
    <s v="Year 3"/>
    <d v="2015-05-31T00:00:00"/>
    <n v="6764000000"/>
    <n v="5341500000"/>
    <n v="673500000"/>
    <n v="0"/>
    <n v="319300000"/>
    <x v="1"/>
    <s v="Restaurants"/>
    <x v="3"/>
    <n v="429700000"/>
  </r>
  <r>
    <n v="503"/>
    <x v="119"/>
    <s v="Year 4"/>
    <d v="2016-05-29T00:00:00"/>
    <n v="6933500000"/>
    <n v="5392400000"/>
    <n v="622900000"/>
    <n v="0"/>
    <n v="290200000"/>
    <x v="1"/>
    <s v="Restaurants"/>
    <x v="4"/>
    <n v="628000000"/>
  </r>
  <r>
    <n v="504"/>
    <x v="120"/>
    <s v="Year 1"/>
    <d v="2012-12-31T00:00:00"/>
    <n v="17912000000"/>
    <n v="11235000000"/>
    <n v="965000000"/>
    <n v="0"/>
    <n v="2145000000"/>
    <x v="5"/>
    <s v="Electric Utilities"/>
    <x v="0"/>
    <n v="3567000000"/>
  </r>
  <r>
    <n v="505"/>
    <x v="120"/>
    <s v="Year 2"/>
    <d v="2013-12-31T00:00:00"/>
    <n v="22756000000"/>
    <n v="13545000000"/>
    <n v="1274000000"/>
    <n v="0"/>
    <n v="2668000000"/>
    <x v="5"/>
    <s v="Electric Utilities"/>
    <x v="1"/>
    <n v="5269000000"/>
  </r>
  <r>
    <n v="506"/>
    <x v="120"/>
    <s v="Year 3"/>
    <d v="2014-12-31T00:00:00"/>
    <n v="23925000000"/>
    <n v="14323000000"/>
    <n v="1213000000"/>
    <n v="0"/>
    <n v="3066000000"/>
    <x v="5"/>
    <s v="Electric Utilities"/>
    <x v="2"/>
    <n v="5323000000"/>
  </r>
  <r>
    <n v="507"/>
    <x v="120"/>
    <s v="Year 4"/>
    <d v="2015-12-31T00:00:00"/>
    <n v="23459000000"/>
    <n v="13728000000"/>
    <n v="1135000000"/>
    <n v="0"/>
    <n v="3144000000"/>
    <x v="5"/>
    <s v="Electric Utilities"/>
    <x v="3"/>
    <n v="5452000000"/>
  </r>
  <r>
    <n v="508"/>
    <x v="121"/>
    <s v="Year 1"/>
    <d v="2012-12-31T00:00:00"/>
    <n v="8186280000"/>
    <n v="5583549000"/>
    <n v="889879000"/>
    <n v="0"/>
    <n v="341969000"/>
    <x v="3"/>
    <s v="Health Care Facilities"/>
    <x v="0"/>
    <n v="1370883000"/>
  </r>
  <r>
    <n v="509"/>
    <x v="121"/>
    <s v="Year 2"/>
    <d v="2013-12-31T00:00:00"/>
    <n v="11764050000"/>
    <n v="8198377000"/>
    <n v="1516508000"/>
    <n v="0"/>
    <n v="528737000"/>
    <x v="3"/>
    <s v="Health Care Facilities"/>
    <x v="1"/>
    <n v="1520428000"/>
  </r>
  <r>
    <n v="510"/>
    <x v="121"/>
    <s v="Year 3"/>
    <d v="2014-12-31T00:00:00"/>
    <n v="12795106000"/>
    <n v="9119305000"/>
    <n v="1278506000"/>
    <n v="0"/>
    <n v="590935000"/>
    <x v="3"/>
    <s v="Health Care Facilities"/>
    <x v="2"/>
    <n v="1806360000"/>
  </r>
  <r>
    <n v="511"/>
    <x v="121"/>
    <s v="Year 4"/>
    <d v="2015-12-31T00:00:00"/>
    <n v="13781837000"/>
    <n v="9824834000"/>
    <n v="1947135000"/>
    <n v="0"/>
    <n v="638024000"/>
    <x v="3"/>
    <s v="Health Care Facilities"/>
    <x v="3"/>
    <n v="1371844000"/>
  </r>
  <r>
    <n v="512"/>
    <x v="122"/>
    <s v="Year 1"/>
    <d v="2013-12-31T00:00:00"/>
    <n v="10397000000"/>
    <n v="2268000000"/>
    <n v="2743000000"/>
    <n v="0"/>
    <n v="2780000000"/>
    <x v="9"/>
    <s v="Oil &amp; Gas Exploration &amp; Production"/>
    <x v="1"/>
    <n v="2606000000"/>
  </r>
  <r>
    <n v="513"/>
    <x v="122"/>
    <s v="Year 2"/>
    <d v="2014-12-31T00:00:00"/>
    <n v="20638000000"/>
    <n v="2332000000"/>
    <n v="8290000000"/>
    <n v="0"/>
    <n v="3319000000"/>
    <x v="9"/>
    <s v="Oil &amp; Gas Exploration &amp; Production"/>
    <x v="2"/>
    <n v="6697000000"/>
  </r>
  <r>
    <n v="514"/>
    <x v="122"/>
    <s v="Year 3"/>
    <d v="2015-12-31T00:00:00"/>
    <n v="13145000000"/>
    <n v="2104000000"/>
    <n v="7741000000"/>
    <n v="0"/>
    <n v="3129000000"/>
    <x v="9"/>
    <s v="Oil &amp; Gas Exploration &amp; Production"/>
    <x v="3"/>
    <n v="171000000"/>
  </r>
  <r>
    <n v="515"/>
    <x v="122"/>
    <s v="Year 4"/>
    <d v="2016-12-31T00:00:00"/>
    <n v="12197000000"/>
    <n v="1582000000"/>
    <n v="6476000000"/>
    <n v="0"/>
    <n v="1792000000"/>
    <x v="9"/>
    <s v="Oil &amp; Gas Exploration &amp; Production"/>
    <x v="4"/>
    <n v="2347000000"/>
  </r>
  <r>
    <n v="516"/>
    <x v="123"/>
    <s v="Year 1"/>
    <d v="2013-03-31T00:00:00"/>
    <n v="3797000000"/>
    <n v="1388000000"/>
    <n v="1078000000"/>
    <n v="1153000000"/>
    <n v="30000000"/>
    <x v="2"/>
    <s v="Home Entertainment Software"/>
    <x v="1"/>
    <n v="148000000"/>
  </r>
  <r>
    <n v="517"/>
    <x v="123"/>
    <s v="Year 2"/>
    <d v="2014-03-31T00:00:00"/>
    <n v="3575000000"/>
    <n v="1347000000"/>
    <n v="1055000000"/>
    <n v="1125000000"/>
    <n v="16000000"/>
    <x v="2"/>
    <s v="Home Entertainment Software"/>
    <x v="2"/>
    <n v="32000000"/>
  </r>
  <r>
    <n v="518"/>
    <x v="123"/>
    <s v="Year 3"/>
    <d v="2015-03-31T00:00:00"/>
    <n v="4515000000"/>
    <n v="1429000000"/>
    <n v="1030000000"/>
    <n v="1094000000"/>
    <n v="14000000"/>
    <x v="2"/>
    <s v="Home Entertainment Software"/>
    <x v="3"/>
    <n v="948000000"/>
  </r>
  <r>
    <n v="519"/>
    <x v="123"/>
    <s v="Year 4"/>
    <d v="2016-03-31T00:00:00"/>
    <n v="4396000000"/>
    <n v="1354000000"/>
    <n v="1028000000"/>
    <n v="1109000000"/>
    <n v="7000000"/>
    <x v="2"/>
    <s v="Home Entertainment Software"/>
    <x v="4"/>
    <n v="898000000"/>
  </r>
  <r>
    <n v="520"/>
    <x v="124"/>
    <s v="Year 1"/>
    <d v="2013-12-31T00:00:00"/>
    <n v="8257000000"/>
    <n v="1492000000"/>
    <n v="3260000000"/>
    <n v="915000000"/>
    <n v="136000000"/>
    <x v="2"/>
    <s v="Internet Software &amp; Services"/>
    <x v="1"/>
    <n v="2454000000"/>
  </r>
  <r>
    <n v="521"/>
    <x v="124"/>
    <s v="Year 2"/>
    <d v="2014-12-31T00:00:00"/>
    <n v="8790000000"/>
    <n v="1663000000"/>
    <n v="3593000000"/>
    <n v="983000000"/>
    <n v="75000000"/>
    <x v="2"/>
    <s v="Internet Software &amp; Services"/>
    <x v="2"/>
    <n v="2476000000"/>
  </r>
  <r>
    <n v="522"/>
    <x v="124"/>
    <s v="Year 3"/>
    <d v="2015-12-31T00:00:00"/>
    <n v="8592000000"/>
    <n v="1771000000"/>
    <n v="3660000000"/>
    <n v="923000000"/>
    <n v="41000000"/>
    <x v="2"/>
    <s v="Internet Software &amp; Services"/>
    <x v="3"/>
    <n v="2197000000"/>
  </r>
  <r>
    <n v="523"/>
    <x v="124"/>
    <s v="Year 4"/>
    <d v="2016-12-31T00:00:00"/>
    <n v="8979000000"/>
    <n v="2007000000"/>
    <n v="3499000000"/>
    <n v="1114000000"/>
    <n v="34000000"/>
    <x v="2"/>
    <s v="Internet Software &amp; Services"/>
    <x v="4"/>
    <n v="2325000000"/>
  </r>
  <r>
    <n v="524"/>
    <x v="125"/>
    <s v="Year 1"/>
    <d v="2012-12-31T00:00:00"/>
    <n v="11838700000"/>
    <n v="6385400000"/>
    <n v="4018300000"/>
    <n v="0"/>
    <n v="0"/>
    <x v="8"/>
    <s v="Specialty Chemicals"/>
    <x v="0"/>
    <n v="1435000000"/>
  </r>
  <r>
    <n v="525"/>
    <x v="125"/>
    <s v="Year 2"/>
    <d v="2013-12-31T00:00:00"/>
    <n v="13253400000"/>
    <n v="7161200000"/>
    <n v="4360300000"/>
    <n v="0"/>
    <n v="0"/>
    <x v="8"/>
    <s v="Specialty Chemicals"/>
    <x v="1"/>
    <n v="1731900000"/>
  </r>
  <r>
    <n v="526"/>
    <x v="125"/>
    <s v="Year 3"/>
    <d v="2014-12-31T00:00:00"/>
    <n v="14280500000"/>
    <n v="7679100000"/>
    <n v="4577600000"/>
    <n v="0"/>
    <n v="0"/>
    <x v="8"/>
    <s v="Specialty Chemicals"/>
    <x v="2"/>
    <n v="2023800000"/>
  </r>
  <r>
    <n v="527"/>
    <x v="125"/>
    <s v="Year 4"/>
    <d v="2015-12-31T00:00:00"/>
    <n v="13545100000"/>
    <n v="7223500000"/>
    <n v="4345500000"/>
    <n v="0"/>
    <n v="0"/>
    <x v="8"/>
    <s v="Specialty Chemicals"/>
    <x v="3"/>
    <n v="1976100000"/>
  </r>
  <r>
    <n v="528"/>
    <x v="126"/>
    <s v="Year 1"/>
    <d v="2013-12-31T00:00:00"/>
    <n v="12354000000"/>
    <n v="7191000000"/>
    <n v="1895000000"/>
    <n v="0"/>
    <n v="1024000000"/>
    <x v="5"/>
    <s v="Electric Utilities"/>
    <x v="1"/>
    <n v="2244000000"/>
  </r>
  <r>
    <n v="529"/>
    <x v="126"/>
    <s v="Year 2"/>
    <d v="2014-12-31T00:00:00"/>
    <n v="12919000000"/>
    <n v="7807000000"/>
    <n v="1877000000"/>
    <n v="0"/>
    <n v="1071000000"/>
    <x v="5"/>
    <s v="Electric Utilities"/>
    <x v="2"/>
    <n v="2164000000"/>
  </r>
  <r>
    <n v="530"/>
    <x v="126"/>
    <s v="Year 3"/>
    <d v="2015-12-31T00:00:00"/>
    <n v="12554000000"/>
    <n v="7060000000"/>
    <n v="1937000000"/>
    <n v="0"/>
    <n v="1130000000"/>
    <x v="5"/>
    <s v="Electric Utilities"/>
    <x v="3"/>
    <n v="2427000000"/>
  </r>
  <r>
    <n v="531"/>
    <x v="126"/>
    <s v="Year 4"/>
    <d v="2016-12-31T00:00:00"/>
    <n v="12075000000"/>
    <n v="6357000000"/>
    <n v="2031000000"/>
    <n v="0"/>
    <n v="1216000000"/>
    <x v="5"/>
    <s v="Electric Utilities"/>
    <x v="4"/>
    <n v="2471000000"/>
  </r>
  <r>
    <n v="532"/>
    <x v="127"/>
    <s v="Year 1"/>
    <d v="2012-12-31T00:00:00"/>
    <n v="2073000000"/>
    <n v="759500000"/>
    <n v="673500000"/>
    <n v="0"/>
    <n v="160000000"/>
    <x v="0"/>
    <s v="Research &amp; Consulting Services"/>
    <x v="0"/>
    <n v="480000000"/>
  </r>
  <r>
    <n v="533"/>
    <x v="127"/>
    <s v="Year 2"/>
    <d v="2013-12-31T00:00:00"/>
    <n v="2303900000"/>
    <n v="787300000"/>
    <n v="715800000"/>
    <n v="0"/>
    <n v="189600000"/>
    <x v="0"/>
    <s v="Research &amp; Consulting Services"/>
    <x v="1"/>
    <n v="611200000"/>
  </r>
  <r>
    <n v="534"/>
    <x v="127"/>
    <s v="Year 3"/>
    <d v="2014-12-31T00:00:00"/>
    <n v="2436400000"/>
    <n v="844700000"/>
    <n v="751700000"/>
    <n v="0"/>
    <n v="201800000"/>
    <x v="0"/>
    <s v="Research &amp; Consulting Services"/>
    <x v="2"/>
    <n v="638200000"/>
  </r>
  <r>
    <n v="535"/>
    <x v="127"/>
    <s v="Year 4"/>
    <d v="2015-12-31T00:00:00"/>
    <n v="2663600000"/>
    <n v="887400000"/>
    <n v="884300000"/>
    <n v="0"/>
    <n v="198000000"/>
    <x v="0"/>
    <s v="Research &amp; Consulting Services"/>
    <x v="3"/>
    <n v="693900000"/>
  </r>
  <r>
    <n v="536"/>
    <x v="128"/>
    <s v="Year 1"/>
    <d v="2012-12-31T00:00:00"/>
    <n v="11862000000"/>
    <n v="7747000000"/>
    <n v="296000000"/>
    <n v="0"/>
    <n v="1562000000"/>
    <x v="5"/>
    <s v="Electric Utilities"/>
    <x v="0"/>
    <n v="2257000000"/>
  </r>
  <r>
    <n v="537"/>
    <x v="128"/>
    <s v="Year 2"/>
    <d v="2013-12-31T00:00:00"/>
    <n v="12581000000"/>
    <n v="8364000000"/>
    <n v="309000000"/>
    <n v="0"/>
    <n v="1622000000"/>
    <x v="5"/>
    <s v="Electric Utilities"/>
    <x v="1"/>
    <n v="2286000000"/>
  </r>
  <r>
    <n v="538"/>
    <x v="128"/>
    <s v="Year 3"/>
    <d v="2014-12-31T00:00:00"/>
    <n v="13413000000"/>
    <n v="8742000000"/>
    <n v="322000000"/>
    <n v="0"/>
    <n v="1720000000"/>
    <x v="5"/>
    <s v="Electric Utilities"/>
    <x v="2"/>
    <n v="2629000000"/>
  </r>
  <r>
    <n v="539"/>
    <x v="128"/>
    <s v="Year 4"/>
    <d v="2015-12-31T00:00:00"/>
    <n v="11524000000"/>
    <n v="7256000000"/>
    <n v="336000000"/>
    <n v="0"/>
    <n v="1919000000"/>
    <x v="5"/>
    <s v="Electric Utilities"/>
    <x v="3"/>
    <n v="2013000000"/>
  </r>
  <r>
    <n v="540"/>
    <x v="129"/>
    <s v="Year 1"/>
    <d v="2013-06-30T00:00:00"/>
    <n v="10181700000"/>
    <n v="2025900000"/>
    <n v="6597000000"/>
    <n v="0"/>
    <n v="0"/>
    <x v="4"/>
    <s v="Personal Products"/>
    <x v="1"/>
    <n v="1558800000"/>
  </r>
  <r>
    <n v="541"/>
    <x v="129"/>
    <s v="Year 2"/>
    <d v="2014-06-30T00:00:00"/>
    <n v="10968800000"/>
    <n v="2158200000"/>
    <n v="6985900000"/>
    <n v="0"/>
    <n v="0"/>
    <x v="4"/>
    <s v="Personal Products"/>
    <x v="2"/>
    <n v="1824700000"/>
  </r>
  <r>
    <n v="542"/>
    <x v="129"/>
    <s v="Year 3"/>
    <d v="2015-06-30T00:00:00"/>
    <n v="10780400000"/>
    <n v="2100600000"/>
    <n v="7073500000"/>
    <n v="0"/>
    <n v="0"/>
    <x v="4"/>
    <s v="Personal Products"/>
    <x v="3"/>
    <n v="1606300000"/>
  </r>
  <r>
    <n v="543"/>
    <x v="129"/>
    <s v="Year 4"/>
    <d v="2016-06-30T00:00:00"/>
    <n v="11262300000"/>
    <n v="2181100000"/>
    <n v="7337800000"/>
    <n v="0"/>
    <n v="0"/>
    <x v="4"/>
    <s v="Personal Products"/>
    <x v="4"/>
    <n v="1743400000"/>
  </r>
  <r>
    <n v="544"/>
    <x v="130"/>
    <s v="Year 1"/>
    <d v="2012-12-31T00:00:00"/>
    <n v="8102000000"/>
    <n v="6340000000"/>
    <n v="644000000"/>
    <n v="198000000"/>
    <n v="0"/>
    <x v="8"/>
    <s v="Diversified Chemicals"/>
    <x v="0"/>
    <n v="920000000"/>
  </r>
  <r>
    <n v="545"/>
    <x v="130"/>
    <s v="Year 2"/>
    <d v="2013-12-31T00:00:00"/>
    <n v="9350000000"/>
    <n v="6574000000"/>
    <n v="645000000"/>
    <n v="193000000"/>
    <n v="0"/>
    <x v="8"/>
    <s v="Diversified Chemicals"/>
    <x v="1"/>
    <n v="1938000000"/>
  </r>
  <r>
    <n v="546"/>
    <x v="130"/>
    <s v="Year 3"/>
    <d v="2014-12-31T00:00:00"/>
    <n v="9527000000"/>
    <n v="7306000000"/>
    <n v="755000000"/>
    <n v="227000000"/>
    <n v="0"/>
    <x v="8"/>
    <s v="Diversified Chemicals"/>
    <x v="2"/>
    <n v="1239000000"/>
  </r>
  <r>
    <n v="547"/>
    <x v="130"/>
    <s v="Year 4"/>
    <d v="2015-12-31T00:00:00"/>
    <n v="9648000000"/>
    <n v="7068000000"/>
    <n v="762000000"/>
    <n v="251000000"/>
    <n v="0"/>
    <x v="8"/>
    <s v="Diversified Chemicals"/>
    <x v="3"/>
    <n v="1567000000"/>
  </r>
  <r>
    <n v="548"/>
    <x v="131"/>
    <s v="Year 1"/>
    <d v="2013-09-30T00:00:00"/>
    <n v="24669000000"/>
    <n v="14717000000"/>
    <n v="6010000000"/>
    <n v="0"/>
    <n v="0"/>
    <x v="0"/>
    <s v="Industrial Conglomerates"/>
    <x v="1"/>
    <n v="3942000000"/>
  </r>
  <r>
    <n v="549"/>
    <x v="131"/>
    <s v="Year 2"/>
    <d v="2014-09-30T00:00:00"/>
    <n v="17733000000"/>
    <n v="9971000000"/>
    <n v="4375000000"/>
    <n v="0"/>
    <n v="0"/>
    <x v="0"/>
    <s v="Industrial Conglomerates"/>
    <x v="2"/>
    <n v="3387000000"/>
  </r>
  <r>
    <n v="550"/>
    <x v="131"/>
    <s v="Year 3"/>
    <d v="2015-09-30T00:00:00"/>
    <n v="16249000000"/>
    <n v="9241000000"/>
    <n v="4065000000"/>
    <n v="0"/>
    <n v="0"/>
    <x v="0"/>
    <s v="Industrial Conglomerates"/>
    <x v="3"/>
    <n v="2943000000"/>
  </r>
  <r>
    <n v="551"/>
    <x v="131"/>
    <s v="Year 4"/>
    <d v="2016-09-30T00:00:00"/>
    <n v="14522000000"/>
    <n v="8260000000"/>
    <n v="3758000000"/>
    <n v="0"/>
    <n v="0"/>
    <x v="0"/>
    <s v="Industrial Conglomerates"/>
    <x v="4"/>
    <n v="2504000000"/>
  </r>
  <r>
    <n v="552"/>
    <x v="132"/>
    <s v="Year 1"/>
    <d v="2012-12-31T00:00:00"/>
    <n v="11682636000"/>
    <n v="1699428000"/>
    <n v="3862434000"/>
    <n v="0"/>
    <n v="3169703000"/>
    <x v="9"/>
    <s v="Oil &amp; Gas Exploration &amp; Production"/>
    <x v="0"/>
    <n v="2951071000"/>
  </r>
  <r>
    <n v="553"/>
    <x v="132"/>
    <s v="Year 2"/>
    <d v="2013-12-31T00:00:00"/>
    <n v="14487118000"/>
    <n v="2066893000"/>
    <n v="4621096000"/>
    <n v="0"/>
    <n v="3600976000"/>
    <x v="9"/>
    <s v="Oil &amp; Gas Exploration &amp; Production"/>
    <x v="1"/>
    <n v="4198153000"/>
  </r>
  <r>
    <n v="554"/>
    <x v="132"/>
    <s v="Year 3"/>
    <d v="2014-12-31T00:00:00"/>
    <n v="18035340000"/>
    <n v="2534389000"/>
    <n v="5285634000"/>
    <n v="0"/>
    <n v="3997041000"/>
    <x v="9"/>
    <s v="Oil &amp; Gas Exploration &amp; Production"/>
    <x v="2"/>
    <n v="6218276000"/>
  </r>
  <r>
    <n v="555"/>
    <x v="132"/>
    <s v="Year 4"/>
    <d v="2015-12-31T00:00:00"/>
    <n v="8757428000"/>
    <n v="2177757000"/>
    <n v="3174320000"/>
    <n v="0"/>
    <n v="3313644000"/>
    <x v="9"/>
    <s v="Oil &amp; Gas Exploration &amp; Production"/>
    <x v="3"/>
    <n v="91707000"/>
  </r>
  <r>
    <n v="556"/>
    <x v="133"/>
    <s v="Year 1"/>
    <d v="2012-12-31T00:00:00"/>
    <n v="1887376000"/>
    <n v="944617000"/>
    <n v="531180000"/>
    <n v="0"/>
    <n v="0"/>
    <x v="7"/>
    <s v="REITs"/>
    <x v="0"/>
    <n v="411579000"/>
  </r>
  <r>
    <n v="557"/>
    <x v="133"/>
    <s v="Year 2"/>
    <d v="2013-12-31T00:00:00"/>
    <n v="2152766000"/>
    <n v="1064403000"/>
    <n v="621413000"/>
    <n v="0"/>
    <n v="0"/>
    <x v="7"/>
    <s v="REITs"/>
    <x v="1"/>
    <n v="466950000"/>
  </r>
  <r>
    <n v="558"/>
    <x v="133"/>
    <s v="Year 3"/>
    <d v="2014-12-31T00:00:00"/>
    <n v="2443776000"/>
    <n v="1197885000"/>
    <n v="734119000"/>
    <n v="0"/>
    <n v="0"/>
    <x v="7"/>
    <s v="REITs"/>
    <x v="2"/>
    <n v="511772000"/>
  </r>
  <r>
    <n v="559"/>
    <x v="133"/>
    <s v="Year 4"/>
    <d v="2015-12-31T00:00:00"/>
    <n v="2725867000"/>
    <n v="1291506000"/>
    <n v="825296000"/>
    <n v="0"/>
    <n v="0"/>
    <x v="7"/>
    <s v="REITs"/>
    <x v="3"/>
    <n v="609065000"/>
  </r>
  <r>
    <n v="560"/>
    <x v="134"/>
    <s v="Year 1"/>
    <d v="2012-12-31T00:00:00"/>
    <n v="1747502000"/>
    <n v="625507000"/>
    <n v="47233000"/>
    <n v="0"/>
    <n v="560669000"/>
    <x v="7"/>
    <s v="REITs"/>
    <x v="0"/>
    <n v="514093000"/>
  </r>
  <r>
    <n v="561"/>
    <x v="134"/>
    <s v="Year 2"/>
    <d v="2013-12-31T00:00:00"/>
    <n v="2387702000"/>
    <n v="834228000"/>
    <n v="62179000"/>
    <n v="0"/>
    <n v="978973000"/>
    <x v="7"/>
    <s v="REITs"/>
    <x v="1"/>
    <n v="512322000"/>
  </r>
  <r>
    <n v="562"/>
    <x v="134"/>
    <s v="Year 3"/>
    <d v="2014-12-31T00:00:00"/>
    <n v="2614748000"/>
    <n v="883564000"/>
    <n v="50948000"/>
    <n v="0"/>
    <n v="758861000"/>
    <x v="7"/>
    <s v="REITs"/>
    <x v="2"/>
    <n v="921375000"/>
  </r>
  <r>
    <n v="563"/>
    <x v="134"/>
    <s v="Year 4"/>
    <d v="2015-12-31T00:00:00"/>
    <n v="2744965000"/>
    <n v="905168000"/>
    <n v="65082000"/>
    <n v="0"/>
    <n v="765895000"/>
    <x v="7"/>
    <s v="REITs"/>
    <x v="3"/>
    <n v="1008820000"/>
  </r>
  <r>
    <n v="564"/>
    <x v="135"/>
    <s v="Year 1"/>
    <d v="2013-12-31T00:00:00"/>
    <n v="1859177000"/>
    <n v="354561000"/>
    <n v="200849000"/>
    <n v="0"/>
    <n v="653132000"/>
    <x v="9"/>
    <s v="Oil &amp; Gas Exploration &amp; Production"/>
    <x v="1"/>
    <n v="650635000"/>
  </r>
  <r>
    <n v="565"/>
    <x v="135"/>
    <s v="Year 2"/>
    <d v="2014-12-31T00:00:00"/>
    <n v="2388768000"/>
    <n v="443974000"/>
    <n v="238134000"/>
    <n v="0"/>
    <n v="679298000"/>
    <x v="9"/>
    <s v="Oil &amp; Gas Exploration &amp; Production"/>
    <x v="2"/>
    <n v="1027362000"/>
  </r>
  <r>
    <n v="566"/>
    <x v="135"/>
    <s v="Year 3"/>
    <d v="2015-12-31T00:00:00"/>
    <n v="1954000000"/>
    <n v="523043000"/>
    <n v="249925000"/>
    <n v="0"/>
    <n v="819216000"/>
    <x v="9"/>
    <s v="Oil &amp; Gas Exploration &amp; Production"/>
    <x v="3"/>
    <n v="361816000"/>
  </r>
  <r>
    <n v="567"/>
    <x v="135"/>
    <s v="Year 4"/>
    <d v="2016-12-31T00:00:00"/>
    <n v="1857339000"/>
    <n v="613909000"/>
    <n v="272747000"/>
    <n v="0"/>
    <n v="927920000"/>
    <x v="9"/>
    <s v="Oil &amp; Gas Exploration &amp; Production"/>
    <x v="4"/>
    <n v="42763000"/>
  </r>
  <r>
    <n v="568"/>
    <x v="136"/>
    <s v="Year 1"/>
    <d v="2012-12-31T00:00:00"/>
    <n v="6273787000"/>
    <n v="3667434000"/>
    <n v="747356000"/>
    <n v="0"/>
    <n v="740791000"/>
    <x v="5"/>
    <s v="MultiUtilities"/>
    <x v="0"/>
    <n v="1118206000"/>
  </r>
  <r>
    <n v="569"/>
    <x v="136"/>
    <s v="Year 2"/>
    <d v="2013-12-31T00:00:00"/>
    <n v="7301204000"/>
    <n v="3997940000"/>
    <n v="914149000"/>
    <n v="0"/>
    <n v="859680000"/>
    <x v="5"/>
    <s v="MultiUtilities"/>
    <x v="1"/>
    <n v="1529435000"/>
  </r>
  <r>
    <n v="570"/>
    <x v="136"/>
    <s v="Year 3"/>
    <d v="2014-12-31T00:00:00"/>
    <n v="7741856000"/>
    <n v="4449139000"/>
    <n v="1034507000"/>
    <n v="0"/>
    <n v="625361000"/>
    <x v="5"/>
    <s v="MultiUtilities"/>
    <x v="2"/>
    <n v="1632849000"/>
  </r>
  <r>
    <n v="571"/>
    <x v="136"/>
    <s v="Year 4"/>
    <d v="2015-12-31T00:00:00"/>
    <n v="7954827000"/>
    <n v="4416194000"/>
    <n v="1086274000"/>
    <n v="0"/>
    <n v="688195000"/>
    <x v="5"/>
    <s v="MultiUtilities"/>
    <x v="3"/>
    <n v="1764164000"/>
  </r>
  <r>
    <n v="572"/>
    <x v="137"/>
    <s v="Year 1"/>
    <d v="2012-12-31T00:00:00"/>
    <n v="535153000"/>
    <n v="172167000"/>
    <n v="24573000"/>
    <n v="0"/>
    <n v="169173000"/>
    <x v="7"/>
    <s v="Residential REITs"/>
    <x v="0"/>
    <n v="169240000"/>
  </r>
  <r>
    <n v="573"/>
    <x v="137"/>
    <s v="Year 2"/>
    <d v="2013-12-31T00:00:00"/>
    <n v="610590000"/>
    <n v="197336000"/>
    <n v="26684000"/>
    <n v="0"/>
    <n v="192420000"/>
    <x v="7"/>
    <s v="Residential REITs"/>
    <x v="1"/>
    <n v="194150000"/>
  </r>
  <r>
    <n v="574"/>
    <x v="137"/>
    <s v="Year 3"/>
    <d v="2014-12-31T00:00:00"/>
    <n v="970938000"/>
    <n v="312546000"/>
    <n v="40878000"/>
    <n v="0"/>
    <n v="360592000"/>
    <x v="7"/>
    <s v="Residential REITs"/>
    <x v="2"/>
    <n v="256922000"/>
  </r>
  <r>
    <n v="575"/>
    <x v="137"/>
    <s v="Year 4"/>
    <d v="2015-12-31T00:00:00"/>
    <n v="1194407000"/>
    <n v="363508000"/>
    <n v="40090000"/>
    <n v="0"/>
    <n v="453423000"/>
    <x v="7"/>
    <s v="Residential REITs"/>
    <x v="3"/>
    <n v="337386000"/>
  </r>
  <r>
    <n v="576"/>
    <x v="138"/>
    <s v="Year 1"/>
    <d v="2012-12-31T00:00:00"/>
    <n v="1365000000"/>
    <n v="0"/>
    <n v="921000000"/>
    <n v="0"/>
    <n v="471000000"/>
    <x v="6"/>
    <s v="Investment Banking &amp; Brokerage"/>
    <x v="0"/>
    <n v="-27000000"/>
  </r>
  <r>
    <n v="577"/>
    <x v="138"/>
    <s v="Year 2"/>
    <d v="2013-12-31T00:00:00"/>
    <n v="1466000000"/>
    <n v="0"/>
    <n v="888000000"/>
    <n v="0"/>
    <n v="256000000"/>
    <x v="6"/>
    <s v="Investment Banking &amp; Brokerage"/>
    <x v="1"/>
    <n v="322000000"/>
  </r>
  <r>
    <n v="578"/>
    <x v="138"/>
    <s v="Year 3"/>
    <d v="2014-12-31T00:00:00"/>
    <n v="1665000000"/>
    <n v="0"/>
    <n v="958000000"/>
    <n v="0"/>
    <n v="136000000"/>
    <x v="6"/>
    <s v="Investment Banking &amp; Brokerage"/>
    <x v="2"/>
    <n v="571000000"/>
  </r>
  <r>
    <n v="579"/>
    <x v="138"/>
    <s v="Year 4"/>
    <d v="2015-12-31T00:00:00"/>
    <n v="1403000000"/>
    <n v="0"/>
    <n v="1048000000"/>
    <n v="0"/>
    <n v="61000000"/>
    <x v="6"/>
    <s v="Investment Banking &amp; Brokerage"/>
    <x v="3"/>
    <n v="294000000"/>
  </r>
  <r>
    <n v="580"/>
    <x v="139"/>
    <s v="Year 1"/>
    <d v="2012-12-31T00:00:00"/>
    <n v="16311000000"/>
    <n v="11448000000"/>
    <n v="2894000000"/>
    <n v="439000000"/>
    <n v="0"/>
    <x v="0"/>
    <s v="Industrial Conglomerates"/>
    <x v="0"/>
    <n v="1530000000"/>
  </r>
  <r>
    <n v="581"/>
    <x v="139"/>
    <s v="Year 2"/>
    <d v="2013-12-31T00:00:00"/>
    <n v="22046000000"/>
    <n v="15369000000"/>
    <n v="3886000000"/>
    <n v="644000000"/>
    <n v="0"/>
    <x v="0"/>
    <s v="Industrial Conglomerates"/>
    <x v="1"/>
    <n v="2147000000"/>
  </r>
  <r>
    <n v="582"/>
    <x v="139"/>
    <s v="Year 3"/>
    <d v="2014-12-31T00:00:00"/>
    <n v="22552000000"/>
    <n v="15646000000"/>
    <n v="3810000000"/>
    <n v="647000000"/>
    <n v="0"/>
    <x v="0"/>
    <s v="Industrial Conglomerates"/>
    <x v="2"/>
    <n v="2449000000"/>
  </r>
  <r>
    <n v="583"/>
    <x v="139"/>
    <s v="Year 4"/>
    <d v="2015-12-31T00:00:00"/>
    <n v="20855000000"/>
    <n v="14292000000"/>
    <n v="3596000000"/>
    <n v="625000000"/>
    <n v="0"/>
    <x v="0"/>
    <s v="Industrial Conglomerates"/>
    <x v="3"/>
    <n v="2342000000"/>
  </r>
  <r>
    <n v="584"/>
    <x v="140"/>
    <s v="Year 1"/>
    <d v="2012-12-31T00:00:00"/>
    <n v="10302079000"/>
    <n v="6583627000"/>
    <n v="917162000"/>
    <n v="0"/>
    <n v="1144585000"/>
    <x v="5"/>
    <s v="Electric Utilities"/>
    <x v="0"/>
    <n v="1656705000"/>
  </r>
  <r>
    <n v="585"/>
    <x v="140"/>
    <s v="Year 2"/>
    <d v="2013-12-31T00:00:00"/>
    <n v="11390947000"/>
    <n v="7588885000"/>
    <n v="888051000"/>
    <n v="0"/>
    <n v="1261044000"/>
    <x v="5"/>
    <s v="Electric Utilities"/>
    <x v="1"/>
    <n v="1652967000"/>
  </r>
  <r>
    <n v="586"/>
    <x v="140"/>
    <s v="Year 3"/>
    <d v="2014-12-31T00:00:00"/>
    <n v="12494921000"/>
    <n v="8126187000"/>
    <n v="863455000"/>
    <n v="0"/>
    <n v="1318638000"/>
    <x v="5"/>
    <s v="Electric Utilities"/>
    <x v="2"/>
    <n v="2186641000"/>
  </r>
  <r>
    <n v="587"/>
    <x v="140"/>
    <s v="Year 4"/>
    <d v="2015-12-31T00:00:00"/>
    <n v="11513251000"/>
    <n v="7449273000"/>
    <n v="1074998000"/>
    <n v="0"/>
    <n v="1337276000"/>
    <x v="5"/>
    <s v="Electric Utilities"/>
    <x v="3"/>
    <n v="1651704000"/>
  </r>
  <r>
    <n v="588"/>
    <x v="141"/>
    <s v="Year 1"/>
    <d v="2012-12-31T00:00:00"/>
    <n v="1899600000"/>
    <n v="491000000"/>
    <n v="697400000"/>
    <n v="291300000"/>
    <n v="0"/>
    <x v="3"/>
    <s v="Health Care Equipment"/>
    <x v="0"/>
    <n v="419900000"/>
  </r>
  <r>
    <n v="589"/>
    <x v="141"/>
    <s v="Year 2"/>
    <d v="2013-12-31T00:00:00"/>
    <n v="2045500000"/>
    <n v="516600000"/>
    <n v="749700000"/>
    <n v="323000000"/>
    <n v="0"/>
    <x v="3"/>
    <s v="Health Care Equipment"/>
    <x v="1"/>
    <n v="456200000"/>
  </r>
  <r>
    <n v="590"/>
    <x v="141"/>
    <s v="Year 3"/>
    <d v="2014-12-31T00:00:00"/>
    <n v="2322900000"/>
    <n v="625600000"/>
    <n v="928700000"/>
    <n v="346500000"/>
    <n v="0"/>
    <x v="3"/>
    <s v="Health Care Equipment"/>
    <x v="2"/>
    <n v="422100000"/>
  </r>
  <r>
    <n v="591"/>
    <x v="141"/>
    <s v="Year 4"/>
    <d v="2015-12-31T00:00:00"/>
    <n v="2493700000"/>
    <n v="617200000"/>
    <n v="850700000"/>
    <n v="383100000"/>
    <n v="0"/>
    <x v="3"/>
    <s v="Health Care Equipment"/>
    <x v="3"/>
    <n v="642700000"/>
  </r>
  <r>
    <n v="592"/>
    <x v="142"/>
    <s v="Year 1"/>
    <d v="2013-12-31T00:00:00"/>
    <n v="24888000000"/>
    <n v="17994000000"/>
    <n v="1095000000"/>
    <n v="0"/>
    <n v="2153000000"/>
    <x v="5"/>
    <s v="MultiUtilities"/>
    <x v="1"/>
    <n v="3646000000"/>
  </r>
  <r>
    <n v="593"/>
    <x v="142"/>
    <s v="Year 2"/>
    <d v="2014-12-31T00:00:00"/>
    <n v="27429000000"/>
    <n v="21571000000"/>
    <n v="1154000000"/>
    <n v="0"/>
    <n v="2314000000"/>
    <x v="5"/>
    <s v="MultiUtilities"/>
    <x v="2"/>
    <n v="2390000000"/>
  </r>
  <r>
    <n v="594"/>
    <x v="142"/>
    <s v="Year 3"/>
    <d v="2015-12-31T00:00:00"/>
    <n v="29447000000"/>
    <n v="21406000000"/>
    <n v="1200000000"/>
    <n v="0"/>
    <n v="2450000000"/>
    <x v="5"/>
    <s v="MultiUtilities"/>
    <x v="3"/>
    <n v="4391000000"/>
  </r>
  <r>
    <n v="595"/>
    <x v="142"/>
    <s v="Year 4"/>
    <d v="2016-12-31T00:00:00"/>
    <n v="31360000000"/>
    <n v="22688000000"/>
    <n v="1576000000"/>
    <n v="0"/>
    <n v="3936000000"/>
    <x v="5"/>
    <s v="MultiUtilities"/>
    <x v="4"/>
    <n v="3160000000"/>
  </r>
  <r>
    <n v="596"/>
    <x v="143"/>
    <s v="Year 1"/>
    <d v="2012-12-31T00:00:00"/>
    <n v="5992215000"/>
    <n v="4156845000"/>
    <n v="1264632000"/>
    <n v="0"/>
    <n v="39940000"/>
    <x v="0"/>
    <s v="Air Freight &amp; Logistics"/>
    <x v="0"/>
    <n v="530798000"/>
  </r>
  <r>
    <n v="597"/>
    <x v="143"/>
    <s v="Year 2"/>
    <d v="2013-12-31T00:00:00"/>
    <n v="6080257000"/>
    <n v="4197404000"/>
    <n v="1282709000"/>
    <n v="0"/>
    <n v="48071000"/>
    <x v="0"/>
    <s v="Air Freight &amp; Logistics"/>
    <x v="1"/>
    <n v="552073000"/>
  </r>
  <r>
    <n v="598"/>
    <x v="143"/>
    <s v="Year 3"/>
    <d v="2014-12-31T00:00:00"/>
    <n v="6564721000"/>
    <n v="4583294000"/>
    <n v="1337487000"/>
    <n v="0"/>
    <n v="49292000"/>
    <x v="0"/>
    <s v="Air Freight &amp; Logistics"/>
    <x v="2"/>
    <n v="594648000"/>
  </r>
  <r>
    <n v="599"/>
    <x v="143"/>
    <s v="Year 4"/>
    <d v="2015-12-31T00:00:00"/>
    <n v="6616632000"/>
    <n v="4428855000"/>
    <n v="1420281000"/>
    <n v="0"/>
    <n v="46012000"/>
    <x v="0"/>
    <s v="Air Freight &amp; Logistics"/>
    <x v="3"/>
    <n v="721484000"/>
  </r>
  <r>
    <n v="600"/>
    <x v="144"/>
    <s v="Year 1"/>
    <d v="2013-12-31T00:00:00"/>
    <n v="4771259000"/>
    <n v="1038034000"/>
    <n v="3151043000"/>
    <n v="0"/>
    <n v="71731000"/>
    <x v="1"/>
    <s v="Internet &amp; Direct Marketing Retail"/>
    <x v="1"/>
    <n v="510451000"/>
  </r>
  <r>
    <n v="601"/>
    <x v="144"/>
    <s v="Year 2"/>
    <d v="2014-12-31T00:00:00"/>
    <n v="5763485000"/>
    <n v="1179081000"/>
    <n v="3919856000"/>
    <n v="0"/>
    <n v="76773000"/>
    <x v="1"/>
    <s v="Internet &amp; Direct Marketing Retail"/>
    <x v="2"/>
    <n v="587775000"/>
  </r>
  <r>
    <n v="602"/>
    <x v="144"/>
    <s v="Year 3"/>
    <d v="2015-12-31T00:00:00"/>
    <n v="6672317000"/>
    <n v="1309559000"/>
    <n v="4785243000"/>
    <n v="0"/>
    <n v="156458000"/>
    <x v="1"/>
    <s v="Internet &amp; Direct Marketing Retail"/>
    <x v="3"/>
    <n v="421057000"/>
  </r>
  <r>
    <n v="603"/>
    <x v="144"/>
    <s v="Year 4"/>
    <d v="2016-12-31T00:00:00"/>
    <n v="8773564000"/>
    <n v="1596698000"/>
    <n v="6280728000"/>
    <n v="0"/>
    <n v="317141000"/>
    <x v="1"/>
    <s v="Internet &amp; Direct Marketing Retail"/>
    <x v="4"/>
    <n v="578997000"/>
  </r>
  <r>
    <n v="604"/>
    <x v="145"/>
    <s v="Year 1"/>
    <d v="2012-12-31T00:00:00"/>
    <n v="409396000"/>
    <n v="114028000"/>
    <n v="58323000"/>
    <n v="0"/>
    <n v="74453000"/>
    <x v="7"/>
    <s v="Specialized REITs"/>
    <x v="0"/>
    <n v="162592000"/>
  </r>
  <r>
    <n v="605"/>
    <x v="145"/>
    <s v="Year 2"/>
    <d v="2013-12-31T00:00:00"/>
    <n v="520613000"/>
    <n v="140012000"/>
    <n v="63268000"/>
    <n v="0"/>
    <n v="95232000"/>
    <x v="7"/>
    <s v="Specialized REITs"/>
    <x v="1"/>
    <n v="222101000"/>
  </r>
  <r>
    <n v="606"/>
    <x v="145"/>
    <s v="Year 3"/>
    <d v="2014-12-31T00:00:00"/>
    <n v="647155000"/>
    <n v="172416000"/>
    <n v="71369000"/>
    <n v="0"/>
    <n v="115076000"/>
    <x v="7"/>
    <s v="Specialized REITs"/>
    <x v="2"/>
    <n v="288294000"/>
  </r>
  <r>
    <n v="607"/>
    <x v="145"/>
    <s v="Year 4"/>
    <d v="2015-12-31T00:00:00"/>
    <n v="782270000"/>
    <n v="203965000"/>
    <n v="80791000"/>
    <n v="0"/>
    <n v="133457000"/>
    <x v="7"/>
    <s v="Specialized REITs"/>
    <x v="3"/>
    <n v="364057000"/>
  </r>
  <r>
    <n v="608"/>
    <x v="146"/>
    <s v="Year 1"/>
    <d v="2013-12-31T00:00:00"/>
    <n v="146917000000"/>
    <n v="123050000000"/>
    <n v="10850000000"/>
    <n v="0"/>
    <n v="0"/>
    <x v="1"/>
    <s v="Automobile Manufacturers"/>
    <x v="1"/>
    <n v="13017000000"/>
  </r>
  <r>
    <n v="609"/>
    <x v="146"/>
    <s v="Year 2"/>
    <d v="2014-12-31T00:00:00"/>
    <n v="144077000000"/>
    <n v="131903000000"/>
    <n v="11842000000"/>
    <n v="0"/>
    <n v="0"/>
    <x v="1"/>
    <s v="Automobile Manufacturers"/>
    <x v="2"/>
    <n v="332000000"/>
  </r>
  <r>
    <n v="610"/>
    <x v="146"/>
    <s v="Year 3"/>
    <d v="2015-12-31T00:00:00"/>
    <n v="149558000000"/>
    <n v="131409000000"/>
    <n v="10502000000"/>
    <n v="0"/>
    <n v="0"/>
    <x v="1"/>
    <s v="Automobile Manufacturers"/>
    <x v="3"/>
    <n v="7647000000"/>
  </r>
  <r>
    <n v="611"/>
    <x v="146"/>
    <s v="Year 4"/>
    <d v="2016-12-31T00:00:00"/>
    <n v="151800000000"/>
    <n v="135488000000"/>
    <n v="12196000000"/>
    <n v="0"/>
    <n v="0"/>
    <x v="1"/>
    <s v="Automobile Manufacturers"/>
    <x v="4"/>
    <n v="4116000000"/>
  </r>
  <r>
    <n v="612"/>
    <x v="147"/>
    <s v="Year 1"/>
    <d v="2013-12-31T00:00:00"/>
    <n v="3326106000"/>
    <n v="1606661000"/>
    <n v="1007431000"/>
    <n v="0"/>
    <n v="0"/>
    <x v="0"/>
    <s v="Building Products"/>
    <x v="1"/>
    <n v="712014000"/>
  </r>
  <r>
    <n v="613"/>
    <x v="147"/>
    <s v="Year 2"/>
    <d v="2014-12-31T00:00:00"/>
    <n v="3733507000"/>
    <n v="1836105000"/>
    <n v="1110776000"/>
    <n v="0"/>
    <n v="0"/>
    <x v="0"/>
    <s v="Building Products"/>
    <x v="2"/>
    <n v="786626000"/>
  </r>
  <r>
    <n v="614"/>
    <x v="147"/>
    <s v="Year 3"/>
    <d v="2015-12-31T00:00:00"/>
    <n v="3869187000"/>
    <n v="1920253000"/>
    <n v="1121590000"/>
    <n v="0"/>
    <n v="0"/>
    <x v="0"/>
    <s v="Building Products"/>
    <x v="3"/>
    <n v="827344000"/>
  </r>
  <r>
    <n v="615"/>
    <x v="147"/>
    <s v="Year 4"/>
    <d v="2016-12-31T00:00:00"/>
    <n v="3962036000"/>
    <n v="1997259000"/>
    <n v="1169470000"/>
    <n v="0"/>
    <n v="0"/>
    <x v="0"/>
    <s v="Building Products"/>
    <x v="4"/>
    <n v="795307000"/>
  </r>
  <r>
    <n v="616"/>
    <x v="148"/>
    <s v="Year 1"/>
    <d v="2013-12-31T00:00:00"/>
    <n v="7872000000"/>
    <n v="1875000000"/>
    <n v="1778000000"/>
    <n v="1415000000"/>
    <n v="0"/>
    <x v="2"/>
    <s v="Internet Software &amp; Services"/>
    <x v="1"/>
    <n v="2804000000"/>
  </r>
  <r>
    <n v="617"/>
    <x v="148"/>
    <s v="Year 2"/>
    <d v="2014-12-31T00:00:00"/>
    <n v="12466000000"/>
    <n v="2153000000"/>
    <n v="2653000000"/>
    <n v="2666000000"/>
    <n v="0"/>
    <x v="2"/>
    <s v="Internet Software &amp; Services"/>
    <x v="2"/>
    <n v="4994000000"/>
  </r>
  <r>
    <n v="618"/>
    <x v="148"/>
    <s v="Year 3"/>
    <d v="2015-12-31T00:00:00"/>
    <n v="17928000000"/>
    <n v="2867000000"/>
    <n v="4020000000"/>
    <n v="4816000000"/>
    <n v="0"/>
    <x v="2"/>
    <s v="Internet Software &amp; Services"/>
    <x v="3"/>
    <n v="6225000000"/>
  </r>
  <r>
    <n v="619"/>
    <x v="148"/>
    <s v="Year 4"/>
    <d v="2016-12-31T00:00:00"/>
    <n v="27638000000"/>
    <n v="3789000000"/>
    <n v="5503000000"/>
    <n v="5919000000"/>
    <n v="0"/>
    <x v="2"/>
    <s v="Internet Software &amp; Services"/>
    <x v="4"/>
    <n v="12427000000"/>
  </r>
  <r>
    <n v="620"/>
    <x v="149"/>
    <s v="Year 1"/>
    <d v="2012-12-31T00:00:00"/>
    <n v="3134800000"/>
    <n v="2093200000"/>
    <n v="873100000"/>
    <n v="0"/>
    <n v="7400000"/>
    <x v="0"/>
    <s v="Building Products"/>
    <x v="0"/>
    <n v="161100000"/>
  </r>
  <r>
    <n v="621"/>
    <x v="149"/>
    <s v="Year 2"/>
    <d v="2013-12-31T00:00:00"/>
    <n v="3703600000"/>
    <n v="2408500000"/>
    <n v="938700000"/>
    <n v="0"/>
    <n v="9400000"/>
    <x v="0"/>
    <s v="Building Products"/>
    <x v="1"/>
    <n v="347000000"/>
  </r>
  <r>
    <n v="622"/>
    <x v="149"/>
    <s v="Year 3"/>
    <d v="2014-12-31T00:00:00"/>
    <n v="4013600000"/>
    <n v="2646700000"/>
    <n v="943300000"/>
    <n v="0"/>
    <n v="13100000"/>
    <x v="0"/>
    <s v="Building Products"/>
    <x v="2"/>
    <n v="410500000"/>
  </r>
  <r>
    <n v="623"/>
    <x v="149"/>
    <s v="Year 4"/>
    <d v="2015-12-31T00:00:00"/>
    <n v="4579400000"/>
    <n v="2997500000"/>
    <n v="1047600000"/>
    <n v="0"/>
    <n v="21600000"/>
    <x v="0"/>
    <s v="Building Products"/>
    <x v="3"/>
    <n v="512700000"/>
  </r>
  <r>
    <n v="624"/>
    <x v="150"/>
    <s v="Year 1"/>
    <d v="2012-12-31T00:00:00"/>
    <n v="18010000000"/>
    <n v="11561000000"/>
    <n v="431000000"/>
    <n v="285000000"/>
    <n v="0"/>
    <x v="8"/>
    <s v="Copper"/>
    <x v="0"/>
    <n v="5733000000"/>
  </r>
  <r>
    <n v="625"/>
    <x v="150"/>
    <s v="Year 2"/>
    <d v="2013-12-31T00:00:00"/>
    <n v="20921000000"/>
    <n v="14637000000"/>
    <n v="657000000"/>
    <n v="210000000"/>
    <n v="0"/>
    <x v="8"/>
    <s v="Copper"/>
    <x v="1"/>
    <n v="5417000000"/>
  </r>
  <r>
    <n v="626"/>
    <x v="150"/>
    <s v="Year 3"/>
    <d v="2014-12-31T00:00:00"/>
    <n v="21438000000"/>
    <n v="19504000000"/>
    <n v="592000000"/>
    <n v="126000000"/>
    <n v="0"/>
    <x v="8"/>
    <s v="Copper"/>
    <x v="2"/>
    <n v="1216000000"/>
  </r>
  <r>
    <n v="627"/>
    <x v="150"/>
    <s v="Year 4"/>
    <d v="2015-12-31T00:00:00"/>
    <n v="15877000000"/>
    <n v="28524000000"/>
    <n v="569000000"/>
    <n v="127000000"/>
    <n v="0"/>
    <x v="8"/>
    <s v="Copper"/>
    <x v="3"/>
    <n v="-13343000000"/>
  </r>
  <r>
    <n v="628"/>
    <x v="151"/>
    <s v="Year 1"/>
    <d v="2013-05-31T00:00:00"/>
    <n v="44287000000"/>
    <n v="16448000000"/>
    <n v="20359000000"/>
    <n v="0"/>
    <n v="2386000000"/>
    <x v="0"/>
    <s v="Air Freight &amp; Logistics"/>
    <x v="1"/>
    <n v="5094000000"/>
  </r>
  <r>
    <n v="629"/>
    <x v="151"/>
    <s v="Year 2"/>
    <d v="2014-05-31T00:00:00"/>
    <n v="45567000000"/>
    <n v="17052000000"/>
    <n v="22113000000"/>
    <n v="0"/>
    <n v="2587000000"/>
    <x v="0"/>
    <s v="Air Freight &amp; Logistics"/>
    <x v="2"/>
    <n v="3815000000"/>
  </r>
  <r>
    <n v="630"/>
    <x v="151"/>
    <s v="Year 3"/>
    <d v="2015-05-31T00:00:00"/>
    <n v="47453000000"/>
    <n v="16984000000"/>
    <n v="25715000000"/>
    <n v="0"/>
    <n v="2611000000"/>
    <x v="0"/>
    <s v="Air Freight &amp; Logistics"/>
    <x v="3"/>
    <n v="2143000000"/>
  </r>
  <r>
    <n v="631"/>
    <x v="151"/>
    <s v="Year 4"/>
    <d v="2016-05-31T00:00:00"/>
    <n v="50365000000"/>
    <n v="17327000000"/>
    <n v="27330000000"/>
    <n v="0"/>
    <n v="2631000000"/>
    <x v="0"/>
    <s v="Air Freight &amp; Logistics"/>
    <x v="4"/>
    <n v="3077000000"/>
  </r>
  <r>
    <n v="632"/>
    <x v="152"/>
    <s v="Year 1"/>
    <d v="2012-12-31T00:00:00"/>
    <n v="15255000000"/>
    <n v="6717000000"/>
    <n v="5353000000"/>
    <n v="0"/>
    <n v="1051000000"/>
    <x v="5"/>
    <s v="Electric Utilities"/>
    <x v="0"/>
    <n v="2134000000"/>
  </r>
  <r>
    <n v="633"/>
    <x v="152"/>
    <s v="Year 2"/>
    <d v="2013-12-31T00:00:00"/>
    <n v="14892000000"/>
    <n v="6459000000"/>
    <n v="4315000000"/>
    <n v="0"/>
    <n v="1741000000"/>
    <x v="5"/>
    <s v="Electric Utilities"/>
    <x v="1"/>
    <n v="2377000000"/>
  </r>
  <r>
    <n v="634"/>
    <x v="152"/>
    <s v="Year 3"/>
    <d v="2014-12-31T00:00:00"/>
    <n v="15049000000"/>
    <n v="6996000000"/>
    <n v="5759000000"/>
    <n v="0"/>
    <n v="1232000000"/>
    <x v="5"/>
    <s v="Electric Utilities"/>
    <x v="2"/>
    <n v="1062000000"/>
  </r>
  <r>
    <n v="635"/>
    <x v="152"/>
    <s v="Year 4"/>
    <d v="2015-12-31T00:00:00"/>
    <n v="15026000000"/>
    <n v="6173000000"/>
    <n v="4969000000"/>
    <n v="0"/>
    <n v="1550000000"/>
    <x v="5"/>
    <s v="Electric Utilities"/>
    <x v="3"/>
    <n v="2334000000"/>
  </r>
  <r>
    <n v="636"/>
    <x v="153"/>
    <s v="Year 1"/>
    <d v="2013-09-30T00:00:00"/>
    <n v="1481314000"/>
    <n v="253047000"/>
    <n v="587835000"/>
    <n v="209614000"/>
    <n v="0"/>
    <x v="2"/>
    <s v="Networking Equipment"/>
    <x v="1"/>
    <n v="430818000"/>
  </r>
  <r>
    <n v="637"/>
    <x v="153"/>
    <s v="Year 2"/>
    <d v="2014-09-30T00:00:00"/>
    <n v="1732046000"/>
    <n v="309959000"/>
    <n v="664738000"/>
    <n v="263792000"/>
    <n v="0"/>
    <x v="2"/>
    <s v="Networking Equipment"/>
    <x v="2"/>
    <n v="493557000"/>
  </r>
  <r>
    <n v="638"/>
    <x v="153"/>
    <s v="Year 3"/>
    <d v="2015-09-30T00:00:00"/>
    <n v="1919823000"/>
    <n v="332261000"/>
    <n v="738080000"/>
    <n v="296583000"/>
    <n v="0"/>
    <x v="2"/>
    <s v="Networking Equipment"/>
    <x v="3"/>
    <n v="552899000"/>
  </r>
  <r>
    <n v="639"/>
    <x v="153"/>
    <s v="Year 4"/>
    <d v="2016-09-30T00:00:00"/>
    <n v="1995034000"/>
    <n v="337205000"/>
    <n v="767174000"/>
    <n v="334227000"/>
    <n v="0"/>
    <x v="2"/>
    <s v="Networking Equipment"/>
    <x v="4"/>
    <n v="556428000"/>
  </r>
  <r>
    <n v="640"/>
    <x v="154"/>
    <s v="Year 1"/>
    <d v="2012-12-31T00:00:00"/>
    <n v="5795800000"/>
    <n v="3956200000"/>
    <n v="763300000"/>
    <n v="0"/>
    <n v="0"/>
    <x v="2"/>
    <s v="Internet Software &amp; Services"/>
    <x v="0"/>
    <n v="1076300000"/>
  </r>
  <r>
    <n v="641"/>
    <x v="154"/>
    <s v="Year 2"/>
    <d v="2013-12-31T00:00:00"/>
    <n v="6063400000"/>
    <n v="4092700000"/>
    <n v="907800000"/>
    <n v="0"/>
    <n v="0"/>
    <x v="2"/>
    <s v="Internet Software &amp; Services"/>
    <x v="1"/>
    <n v="1062900000"/>
  </r>
  <r>
    <n v="642"/>
    <x v="154"/>
    <s v="Year 3"/>
    <d v="2014-12-31T00:00:00"/>
    <n v="6413800000"/>
    <n v="4328300000"/>
    <n v="814900000"/>
    <n v="0"/>
    <n v="0"/>
    <x v="2"/>
    <s v="Internet Software &amp; Services"/>
    <x v="2"/>
    <n v="1270600000"/>
  </r>
  <r>
    <n v="643"/>
    <x v="154"/>
    <s v="Year 4"/>
    <d v="2015-12-31T00:00:00"/>
    <n v="6595200000"/>
    <n v="4393200000"/>
    <n v="1102800000"/>
    <n v="0"/>
    <n v="0"/>
    <x v="2"/>
    <s v="Internet Software &amp; Services"/>
    <x v="3"/>
    <n v="1099200000"/>
  </r>
  <r>
    <n v="644"/>
    <x v="155"/>
    <s v="Year 1"/>
    <d v="2012-12-31T00:00:00"/>
    <n v="4436000000"/>
    <n v="2564000000"/>
    <n v="824000000"/>
    <n v="0"/>
    <n v="0"/>
    <x v="2"/>
    <s v="Internet Software &amp; Services"/>
    <x v="0"/>
    <n v="1048000000"/>
  </r>
  <r>
    <n v="645"/>
    <x v="155"/>
    <s v="Year 2"/>
    <d v="2013-12-31T00:00:00"/>
    <n v="4814000000"/>
    <n v="2776000000"/>
    <n v="977000000"/>
    <n v="0"/>
    <n v="0"/>
    <x v="2"/>
    <s v="Internet Software &amp; Services"/>
    <x v="1"/>
    <n v="1061000000"/>
  </r>
  <r>
    <n v="646"/>
    <x v="155"/>
    <s v="Year 3"/>
    <d v="2014-12-31T00:00:00"/>
    <n v="5066000000"/>
    <n v="2881000000"/>
    <n v="975000000"/>
    <n v="0"/>
    <n v="0"/>
    <x v="2"/>
    <s v="Internet Software &amp; Services"/>
    <x v="2"/>
    <n v="1210000000"/>
  </r>
  <r>
    <n v="647"/>
    <x v="155"/>
    <s v="Year 4"/>
    <d v="2015-12-31T00:00:00"/>
    <n v="5254000000"/>
    <n v="2909000000"/>
    <n v="1034000000"/>
    <n v="0"/>
    <n v="0"/>
    <x v="2"/>
    <s v="Internet Software &amp; Services"/>
    <x v="3"/>
    <n v="1311000000"/>
  </r>
  <r>
    <n v="648"/>
    <x v="156"/>
    <s v="Year 1"/>
    <d v="2013-02-02T00:00:00"/>
    <n v="6182000000"/>
    <n v="4148000000"/>
    <n v="1294000000"/>
    <n v="0"/>
    <n v="118000000"/>
    <x v="1"/>
    <s v="Apparel Retail"/>
    <x v="1"/>
    <n v="622000000"/>
  </r>
  <r>
    <n v="649"/>
    <x v="156"/>
    <s v="Year 2"/>
    <d v="2014-02-01T00:00:00"/>
    <n v="6505000000"/>
    <n v="4372000000"/>
    <n v="1334000000"/>
    <n v="0"/>
    <n v="133000000"/>
    <x v="1"/>
    <s v="Apparel Retail"/>
    <x v="2"/>
    <n v="666000000"/>
  </r>
  <r>
    <n v="650"/>
    <x v="156"/>
    <s v="Year 3"/>
    <d v="2015-01-31T00:00:00"/>
    <n v="7151000000"/>
    <n v="4777000000"/>
    <n v="1426000000"/>
    <n v="0"/>
    <n v="139000000"/>
    <x v="1"/>
    <s v="Apparel Retail"/>
    <x v="3"/>
    <n v="809000000"/>
  </r>
  <r>
    <n v="651"/>
    <x v="156"/>
    <s v="Year 4"/>
    <d v="2016-01-30T00:00:00"/>
    <n v="7412000000"/>
    <n v="4907000000"/>
    <n v="1415000000"/>
    <n v="0"/>
    <n v="148000000"/>
    <x v="1"/>
    <s v="Apparel Retail"/>
    <x v="4"/>
    <n v="942000000"/>
  </r>
  <r>
    <n v="652"/>
    <x v="157"/>
    <s v="Year 1"/>
    <d v="2012-12-31T00:00:00"/>
    <n v="1405358000"/>
    <n v="670174000"/>
    <n v="292500000"/>
    <n v="137354000"/>
    <n v="0"/>
    <x v="2"/>
    <s v="Electronic Equipment &amp; Instruments"/>
    <x v="0"/>
    <n v="305330000"/>
  </r>
  <r>
    <n v="653"/>
    <x v="157"/>
    <s v="Year 2"/>
    <d v="2013-12-31T00:00:00"/>
    <n v="1496372000"/>
    <n v="759362000"/>
    <n v="322739000"/>
    <n v="147696000"/>
    <n v="0"/>
    <x v="2"/>
    <s v="Electronic Equipment &amp; Instruments"/>
    <x v="1"/>
    <n v="266575000"/>
  </r>
  <r>
    <n v="654"/>
    <x v="157"/>
    <s v="Year 3"/>
    <d v="2014-12-31T00:00:00"/>
    <n v="1530654000"/>
    <n v="780281000"/>
    <n v="331995000"/>
    <n v="142751000"/>
    <n v="0"/>
    <x v="2"/>
    <s v="Electronic Equipment &amp; Instruments"/>
    <x v="2"/>
    <n v="275627000"/>
  </r>
  <r>
    <n v="655"/>
    <x v="157"/>
    <s v="Year 4"/>
    <d v="2015-12-31T00:00:00"/>
    <n v="1557067000"/>
    <n v="803506000"/>
    <n v="313544000"/>
    <n v="132892000"/>
    <n v="0"/>
    <x v="2"/>
    <s v="Electronic Equipment &amp; Instruments"/>
    <x v="3"/>
    <n v="307125000"/>
  </r>
  <r>
    <n v="656"/>
    <x v="158"/>
    <s v="Year 1"/>
    <d v="2013-12-31T00:00:00"/>
    <n v="27351573000"/>
    <n v="25986382000"/>
    <n v="175148000"/>
    <n v="0"/>
    <n v="0"/>
    <x v="0"/>
    <s v="Diversified Commercial Services"/>
    <x v="1"/>
    <n v="1190043000"/>
  </r>
  <r>
    <n v="657"/>
    <x v="158"/>
    <s v="Year 2"/>
    <d v="2014-12-31T00:00:00"/>
    <n v="21531577000"/>
    <n v="20132544000"/>
    <n v="182711000"/>
    <n v="0"/>
    <n v="0"/>
    <x v="0"/>
    <s v="Diversified Commercial Services"/>
    <x v="2"/>
    <n v="1216322000"/>
  </r>
  <r>
    <n v="658"/>
    <x v="158"/>
    <s v="Year 3"/>
    <d v="2015-12-31T00:00:00"/>
    <n v="18114048000"/>
    <n v="17019352000"/>
    <n v="408225000"/>
    <n v="0"/>
    <n v="0"/>
    <x v="0"/>
    <s v="Diversified Commercial Services"/>
    <x v="3"/>
    <n v="686471000"/>
  </r>
  <r>
    <n v="659"/>
    <x v="158"/>
    <s v="Year 4"/>
    <d v="2016-12-31T00:00:00"/>
    <n v="19036525000"/>
    <n v="18246209000"/>
    <n v="191073000"/>
    <n v="0"/>
    <n v="0"/>
    <x v="0"/>
    <s v="Diversified Commercial Services"/>
    <x v="4"/>
    <n v="599243000"/>
  </r>
  <r>
    <n v="660"/>
    <x v="159"/>
    <s v="Year 1"/>
    <d v="2013-12-31T00:00:00"/>
    <n v="4954619000"/>
    <n v="3266524000"/>
    <n v="966829000"/>
    <n v="0"/>
    <n v="0"/>
    <x v="0"/>
    <s v="Industrial Machinery"/>
    <x v="1"/>
    <n v="721266000"/>
  </r>
  <r>
    <n v="661"/>
    <x v="159"/>
    <s v="Year 2"/>
    <d v="2014-12-31T00:00:00"/>
    <n v="4877885000"/>
    <n v="3163268000"/>
    <n v="936900000"/>
    <n v="0"/>
    <n v="0"/>
    <x v="0"/>
    <s v="Industrial Machinery"/>
    <x v="2"/>
    <n v="777717000"/>
  </r>
  <r>
    <n v="662"/>
    <x v="159"/>
    <s v="Year 3"/>
    <d v="2015-12-31T00:00:00"/>
    <n v="4561030000"/>
    <n v="3073712000"/>
    <n v="971611000"/>
    <n v="0"/>
    <n v="0"/>
    <x v="0"/>
    <s v="Industrial Machinery"/>
    <x v="3"/>
    <n v="515707000"/>
  </r>
  <r>
    <n v="663"/>
    <x v="159"/>
    <s v="Year 4"/>
    <d v="2016-12-31T00:00:00"/>
    <n v="3991462000"/>
    <n v="2759908000"/>
    <n v="965322000"/>
    <n v="0"/>
    <n v="0"/>
    <x v="0"/>
    <s v="Industrial Machinery"/>
    <x v="4"/>
    <n v="266232000"/>
  </r>
  <r>
    <n v="664"/>
    <x v="160"/>
    <s v="Year 1"/>
    <d v="2012-12-31T00:00:00"/>
    <n v="3409900000"/>
    <n v="2141600000"/>
    <n v="489700000"/>
    <n v="112000000"/>
    <n v="0"/>
    <x v="8"/>
    <s v="Diversified Chemicals"/>
    <x v="0"/>
    <n v="666600000"/>
  </r>
  <r>
    <n v="665"/>
    <x v="160"/>
    <s v="Year 2"/>
    <d v="2013-12-31T00:00:00"/>
    <n v="3130700000"/>
    <n v="1929800000"/>
    <n v="496100000"/>
    <n v="115600000"/>
    <n v="0"/>
    <x v="8"/>
    <s v="Diversified Chemicals"/>
    <x v="1"/>
    <n v="589200000"/>
  </r>
  <r>
    <n v="666"/>
    <x v="160"/>
    <s v="Year 3"/>
    <d v="2014-12-31T00:00:00"/>
    <n v="3258700000"/>
    <n v="2047800000"/>
    <n v="589800000"/>
    <n v="126300000"/>
    <n v="0"/>
    <x v="8"/>
    <s v="Diversified Chemicals"/>
    <x v="2"/>
    <n v="494800000"/>
  </r>
  <r>
    <n v="667"/>
    <x v="160"/>
    <s v="Year 4"/>
    <d v="2015-12-31T00:00:00"/>
    <n v="3276500000"/>
    <n v="2201100000"/>
    <n v="737900000"/>
    <n v="143700000"/>
    <n v="0"/>
    <x v="8"/>
    <s v="Diversified Chemicals"/>
    <x v="3"/>
    <n v="193800000"/>
  </r>
  <r>
    <n v="668"/>
    <x v="161"/>
    <s v="Year 1"/>
    <d v="2013-12-31T00:00:00"/>
    <n v="637413000"/>
    <n v="190454000"/>
    <n v="31970000"/>
    <n v="0"/>
    <n v="160828000"/>
    <x v="7"/>
    <s v="Retail REITs"/>
    <x v="1"/>
    <n v="254161000"/>
  </r>
  <r>
    <n v="669"/>
    <x v="161"/>
    <s v="Year 2"/>
    <d v="2014-12-31T00:00:00"/>
    <n v="686090000"/>
    <n v="211923000"/>
    <n v="32316000"/>
    <n v="0"/>
    <n v="170814000"/>
    <x v="7"/>
    <s v="Retail REITs"/>
    <x v="2"/>
    <n v="271037000"/>
  </r>
  <r>
    <n v="670"/>
    <x v="161"/>
    <s v="Year 3"/>
    <d v="2015-12-31T00:00:00"/>
    <n v="744012000"/>
    <n v="233417000"/>
    <n v="35645000"/>
    <n v="0"/>
    <n v="174796000"/>
    <x v="7"/>
    <s v="Retail REITs"/>
    <x v="3"/>
    <n v="300154000"/>
  </r>
  <r>
    <n v="671"/>
    <x v="161"/>
    <s v="Year 4"/>
    <d v="2016-12-31T00:00:00"/>
    <n v="801591000"/>
    <n v="253612000"/>
    <n v="33399000"/>
    <n v="0"/>
    <n v="193585000"/>
    <x v="7"/>
    <s v="Retail REITs"/>
    <x v="4"/>
    <n v="320995000"/>
  </r>
  <r>
    <n v="672"/>
    <x v="162"/>
    <s v="Year 1"/>
    <d v="2012-12-31T00:00:00"/>
    <n v="3368545000"/>
    <n v="2515796000"/>
    <n v="280928000"/>
    <n v="132460000"/>
    <n v="0"/>
    <x v="2"/>
    <s v="Semiconductors"/>
    <x v="0"/>
    <n v="439361000"/>
  </r>
  <r>
    <n v="673"/>
    <x v="162"/>
    <s v="Year 2"/>
    <d v="2013-12-31T00:00:00"/>
    <n v="3309616000"/>
    <n v="2444984000"/>
    <n v="270261000"/>
    <n v="134300000"/>
    <n v="0"/>
    <x v="2"/>
    <s v="Semiconductors"/>
    <x v="1"/>
    <n v="460071000"/>
  </r>
  <r>
    <n v="674"/>
    <x v="162"/>
    <s v="Year 3"/>
    <d v="2014-12-31T00:00:00"/>
    <n v="3391187000"/>
    <n v="2566246000"/>
    <n v="253827000"/>
    <n v="143969000"/>
    <n v="0"/>
    <x v="2"/>
    <s v="Semiconductors"/>
    <x v="2"/>
    <n v="427145000"/>
  </r>
  <r>
    <n v="675"/>
    <x v="162"/>
    <s v="Year 4"/>
    <d v="2015-12-31T00:00:00"/>
    <n v="3578995000"/>
    <n v="2659728000"/>
    <n v="255192000"/>
    <n v="130593000"/>
    <n v="0"/>
    <x v="2"/>
    <s v="Semiconductors"/>
    <x v="3"/>
    <n v="533482000"/>
  </r>
  <r>
    <n v="676"/>
    <x v="163"/>
    <s v="Year 1"/>
    <d v="2012-12-31T00:00:00"/>
    <n v="5011853000"/>
    <n v="0"/>
    <n v="2676141000"/>
    <n v="0"/>
    <n v="1266807000"/>
    <x v="10"/>
    <s v="Integrated Telecommunications Services"/>
    <x v="0"/>
    <n v="1068905000"/>
  </r>
  <r>
    <n v="677"/>
    <x v="163"/>
    <s v="Year 2"/>
    <d v="2013-12-31T00:00:00"/>
    <n v="4762000000"/>
    <n v="0"/>
    <n v="2616000000"/>
    <n v="0"/>
    <n v="1170000000"/>
    <x v="10"/>
    <s v="Integrated Telecommunications Services"/>
    <x v="1"/>
    <n v="976000000"/>
  </r>
  <r>
    <n v="678"/>
    <x v="163"/>
    <s v="Year 3"/>
    <d v="2014-12-31T00:00:00"/>
    <n v="4772000000"/>
    <n v="0"/>
    <n v="2671000000"/>
    <n v="0"/>
    <n v="1139000000"/>
    <x v="10"/>
    <s v="Integrated Telecommunications Services"/>
    <x v="2"/>
    <n v="962000000"/>
  </r>
  <r>
    <n v="679"/>
    <x v="163"/>
    <s v="Year 4"/>
    <d v="2015-12-31T00:00:00"/>
    <n v="5576000000"/>
    <n v="0"/>
    <n v="3275000000"/>
    <n v="0"/>
    <n v="1320000000"/>
    <x v="10"/>
    <s v="Integrated Telecommunications Services"/>
    <x v="3"/>
    <n v="981000000"/>
  </r>
  <r>
    <n v="680"/>
    <x v="164"/>
    <s v="Year 1"/>
    <d v="2013-12-31T00:00:00"/>
    <n v="30930000000"/>
    <n v="25202000000"/>
    <n v="2039000000"/>
    <n v="0"/>
    <n v="0"/>
    <x v="0"/>
    <s v="Aerospace &amp; Defense"/>
    <x v="1"/>
    <n v="3689000000"/>
  </r>
  <r>
    <n v="681"/>
    <x v="164"/>
    <s v="Year 2"/>
    <d v="2014-12-31T00:00:00"/>
    <n v="30852000000"/>
    <n v="24979000000"/>
    <n v="1984000000"/>
    <n v="0"/>
    <n v="0"/>
    <x v="0"/>
    <s v="Aerospace &amp; Defense"/>
    <x v="2"/>
    <n v="3889000000"/>
  </r>
  <r>
    <n v="682"/>
    <x v="164"/>
    <s v="Year 3"/>
    <d v="2015-12-31T00:00:00"/>
    <n v="31469000000"/>
    <n v="25339000000"/>
    <n v="1952000000"/>
    <n v="0"/>
    <n v="0"/>
    <x v="0"/>
    <s v="Aerospace &amp; Defense"/>
    <x v="3"/>
    <n v="4178000000"/>
  </r>
  <r>
    <n v="683"/>
    <x v="164"/>
    <s v="Year 4"/>
    <d v="2016-12-31T00:00:00"/>
    <n v="31353000000"/>
    <n v="25104000000"/>
    <n v="1940000000"/>
    <n v="0"/>
    <n v="0"/>
    <x v="0"/>
    <s v="Aerospace &amp; Defense"/>
    <x v="4"/>
    <n v="4309000000"/>
  </r>
  <r>
    <n v="684"/>
    <x v="165"/>
    <s v="Year 1"/>
    <d v="2012-12-31T00:00:00"/>
    <n v="2426301000"/>
    <n v="800336000"/>
    <n v="72163000"/>
    <n v="0"/>
    <n v="768820000"/>
    <x v="7"/>
    <s v="Retail REITs"/>
    <x v="0"/>
    <n v="784982000"/>
  </r>
  <r>
    <n v="685"/>
    <x v="165"/>
    <s v="Year 2"/>
    <d v="2013-12-31T00:00:00"/>
    <n v="2486017000"/>
    <n v="815095000"/>
    <n v="76864000"/>
    <n v="0"/>
    <n v="749722000"/>
    <x v="7"/>
    <s v="Retail REITs"/>
    <x v="1"/>
    <n v="844336000"/>
  </r>
  <r>
    <n v="686"/>
    <x v="165"/>
    <s v="Year 3"/>
    <d v="2014-12-31T00:00:00"/>
    <n v="2535559000"/>
    <n v="783602000"/>
    <n v="88705000"/>
    <n v="0"/>
    <n v="708406000"/>
    <x v="7"/>
    <s v="Retail REITs"/>
    <x v="2"/>
    <n v="954846000"/>
  </r>
  <r>
    <n v="687"/>
    <x v="165"/>
    <s v="Year 4"/>
    <d v="2015-12-31T00:00:00"/>
    <n v="2403906000"/>
    <n v="747276000"/>
    <n v="72363000"/>
    <n v="0"/>
    <n v="643689000"/>
    <x v="7"/>
    <s v="Retail REITs"/>
    <x v="3"/>
    <n v="940578000"/>
  </r>
  <r>
    <n v="688"/>
    <x v="166"/>
    <s v="Year 1"/>
    <d v="2012-12-31T00:00:00"/>
    <n v="9702000000"/>
    <n v="2471000000"/>
    <n v="1461000000"/>
    <n v="1760000000"/>
    <n v="0"/>
    <x v="3"/>
    <s v="Biotechnology"/>
    <x v="0"/>
    <n v="4010000000"/>
  </r>
  <r>
    <n v="689"/>
    <x v="166"/>
    <s v="Year 2"/>
    <d v="2013-12-31T00:00:00"/>
    <n v="11202000000"/>
    <n v="2859000000"/>
    <n v="1699000000"/>
    <n v="2120000000"/>
    <n v="0"/>
    <x v="3"/>
    <s v="Biotechnology"/>
    <x v="1"/>
    <n v="4524000000"/>
  </r>
  <r>
    <n v="690"/>
    <x v="166"/>
    <s v="Year 3"/>
    <d v="2014-12-31T00:00:00"/>
    <n v="24890000000"/>
    <n v="3788000000"/>
    <n v="2983000000"/>
    <n v="2854000000"/>
    <n v="0"/>
    <x v="3"/>
    <s v="Biotechnology"/>
    <x v="2"/>
    <n v="15265000000"/>
  </r>
  <r>
    <n v="691"/>
    <x v="166"/>
    <s v="Year 4"/>
    <d v="2015-12-31T00:00:00"/>
    <n v="32639000000"/>
    <n v="4006000000"/>
    <n v="3426000000"/>
    <n v="3014000000"/>
    <n v="0"/>
    <x v="3"/>
    <s v="Biotechnology"/>
    <x v="3"/>
    <n v="22193000000"/>
  </r>
  <r>
    <n v="692"/>
    <x v="167"/>
    <s v="Year 1"/>
    <d v="2013-05-26T00:00:00"/>
    <n v="17774100000"/>
    <n v="11350200000"/>
    <n v="3552300000"/>
    <n v="0"/>
    <n v="0"/>
    <x v="4"/>
    <s v="Packaged Foods &amp; Meats"/>
    <x v="1"/>
    <n v="2871600000"/>
  </r>
  <r>
    <n v="693"/>
    <x v="167"/>
    <s v="Year 2"/>
    <d v="2014-05-25T00:00:00"/>
    <n v="17909600000"/>
    <n v="11539800000"/>
    <n v="3474300000"/>
    <n v="0"/>
    <n v="0"/>
    <x v="4"/>
    <s v="Packaged Foods &amp; Meats"/>
    <x v="2"/>
    <n v="2895500000"/>
  </r>
  <r>
    <n v="694"/>
    <x v="167"/>
    <s v="Year 3"/>
    <d v="2015-05-31T00:00:00"/>
    <n v="17630300000"/>
    <n v="11681100000"/>
    <n v="3328000000"/>
    <n v="0"/>
    <n v="0"/>
    <x v="4"/>
    <s v="Packaged Foods &amp; Meats"/>
    <x v="3"/>
    <n v="2621200000"/>
  </r>
  <r>
    <n v="695"/>
    <x v="167"/>
    <s v="Year 4"/>
    <d v="2016-05-29T00:00:00"/>
    <n v="16563100000"/>
    <n v="10733600000"/>
    <n v="3118900000"/>
    <n v="0"/>
    <n v="0"/>
    <x v="4"/>
    <s v="Packaged Foods &amp; Meats"/>
    <x v="4"/>
    <n v="2710600000"/>
  </r>
  <r>
    <n v="696"/>
    <x v="168"/>
    <s v="Year 1"/>
    <d v="2013-12-31T00:00:00"/>
    <n v="7819000000"/>
    <n v="4495000000"/>
    <n v="1126000000"/>
    <n v="710000000"/>
    <n v="31000000"/>
    <x v="2"/>
    <s v="Electronic Components"/>
    <x v="1"/>
    <n v="1457000000"/>
  </r>
  <r>
    <n v="697"/>
    <x v="168"/>
    <s v="Year 2"/>
    <d v="2014-12-31T00:00:00"/>
    <n v="9715000000"/>
    <n v="5663000000"/>
    <n v="1202000000"/>
    <n v="815000000"/>
    <n v="33000000"/>
    <x v="2"/>
    <s v="Electronic Components"/>
    <x v="2"/>
    <n v="2002000000"/>
  </r>
  <r>
    <n v="698"/>
    <x v="168"/>
    <s v="Year 3"/>
    <d v="2015-12-31T00:00:00"/>
    <n v="9111000000"/>
    <n v="5458000000"/>
    <n v="1508000000"/>
    <n v="769000000"/>
    <n v="54000000"/>
    <x v="2"/>
    <s v="Electronic Components"/>
    <x v="3"/>
    <n v="1322000000"/>
  </r>
  <r>
    <n v="699"/>
    <x v="168"/>
    <s v="Year 4"/>
    <d v="2016-12-31T00:00:00"/>
    <n v="9390000000"/>
    <n v="5644000000"/>
    <n v="1472000000"/>
    <n v="742000000"/>
    <n v="64000000"/>
    <x v="2"/>
    <s v="Electronic Components"/>
    <x v="4"/>
    <n v="1468000000"/>
  </r>
  <r>
    <n v="700"/>
    <x v="169"/>
    <s v="Year 1"/>
    <d v="2013-12-31T00:00:00"/>
    <n v="155427000000"/>
    <n v="137373000000"/>
    <n v="12382000000"/>
    <n v="0"/>
    <n v="0"/>
    <x v="1"/>
    <s v="Automobile Manufacturers"/>
    <x v="1"/>
    <n v="5672000000"/>
  </r>
  <r>
    <n v="701"/>
    <x v="169"/>
    <s v="Year 2"/>
    <d v="2014-12-31T00:00:00"/>
    <n v="155929000000"/>
    <n v="142121000000"/>
    <n v="12158000000"/>
    <n v="0"/>
    <n v="0"/>
    <x v="1"/>
    <s v="Automobile Manufacturers"/>
    <x v="2"/>
    <n v="1650000000"/>
  </r>
  <r>
    <n v="702"/>
    <x v="169"/>
    <s v="Year 3"/>
    <d v="2015-12-31T00:00:00"/>
    <n v="152356000000"/>
    <n v="134054000000"/>
    <n v="13405000000"/>
    <n v="0"/>
    <n v="0"/>
    <x v="1"/>
    <s v="Automobile Manufacturers"/>
    <x v="3"/>
    <n v="4897000000"/>
  </r>
  <r>
    <n v="703"/>
    <x v="169"/>
    <s v="Year 4"/>
    <d v="2016-12-31T00:00:00"/>
    <n v="166380000000"/>
    <n v="145125000000"/>
    <n v="11710000000"/>
    <n v="0"/>
    <n v="0"/>
    <x v="1"/>
    <s v="Automobile Manufacturers"/>
    <x v="4"/>
    <n v="9545000000"/>
  </r>
  <r>
    <n v="704"/>
    <x v="170"/>
    <s v="Year 1"/>
    <d v="2012-12-31T00:00:00"/>
    <n v="13013868000"/>
    <n v="9235777000"/>
    <n v="2656530000"/>
    <n v="0"/>
    <n v="98383000"/>
    <x v="1"/>
    <s v="Specialty Stores"/>
    <x v="0"/>
    <n v="1023178000"/>
  </r>
  <r>
    <n v="705"/>
    <x v="170"/>
    <s v="Year 2"/>
    <d v="2013-12-31T00:00:00"/>
    <n v="14077843000"/>
    <n v="9857923000"/>
    <n v="3028028000"/>
    <n v="0"/>
    <n v="133957000"/>
    <x v="1"/>
    <s v="Specialty Stores"/>
    <x v="1"/>
    <n v="1057935000"/>
  </r>
  <r>
    <n v="706"/>
    <x v="170"/>
    <s v="Year 3"/>
    <d v="2014-12-31T00:00:00"/>
    <n v="15341647000"/>
    <n v="10747886000"/>
    <n v="3314030000"/>
    <n v="0"/>
    <n v="148313000"/>
    <x v="1"/>
    <s v="Specialty Stores"/>
    <x v="2"/>
    <n v="1131418000"/>
  </r>
  <r>
    <n v="707"/>
    <x v="170"/>
    <s v="Year 4"/>
    <d v="2015-12-31T00:00:00"/>
    <n v="15280044000"/>
    <n v="10724192000"/>
    <n v="3277390000"/>
    <n v="0"/>
    <n v="141675000"/>
    <x v="1"/>
    <s v="Specialty Stores"/>
    <x v="3"/>
    <n v="1136787000"/>
  </r>
  <r>
    <n v="708"/>
    <x v="171"/>
    <s v="Year 1"/>
    <d v="2013-05-31T00:00:00"/>
    <n v="2375923000"/>
    <n v="862075000"/>
    <n v="1156635000"/>
    <n v="0"/>
    <n v="0"/>
    <x v="2"/>
    <s v="Data Processing &amp; Outsourced Services"/>
    <x v="1"/>
    <n v="357213000"/>
  </r>
  <r>
    <n v="709"/>
    <x v="171"/>
    <s v="Year 2"/>
    <d v="2014-05-31T00:00:00"/>
    <n v="2554236000"/>
    <n v="952225000"/>
    <n v="1196512000"/>
    <n v="0"/>
    <n v="0"/>
    <x v="2"/>
    <s v="Data Processing &amp; Outsourced Services"/>
    <x v="2"/>
    <n v="405499000"/>
  </r>
  <r>
    <n v="710"/>
    <x v="171"/>
    <s v="Year 3"/>
    <d v="2015-05-31T00:00:00"/>
    <n v="2773718000"/>
    <n v="1022107000"/>
    <n v="1295014000"/>
    <n v="0"/>
    <n v="0"/>
    <x v="2"/>
    <s v="Data Processing &amp; Outsourced Services"/>
    <x v="3"/>
    <n v="456597000"/>
  </r>
  <r>
    <n v="711"/>
    <x v="171"/>
    <s v="Year 4"/>
    <d v="2016-05-31T00:00:00"/>
    <n v="2898150000"/>
    <n v="1147639000"/>
    <n v="1325567000"/>
    <n v="0"/>
    <n v="0"/>
    <x v="2"/>
    <s v="Data Processing &amp; Outsourced Services"/>
    <x v="4"/>
    <n v="424944000"/>
  </r>
  <r>
    <n v="712"/>
    <x v="172"/>
    <s v="Year 1"/>
    <d v="2013-02-02T00:00:00"/>
    <n v="15651000000"/>
    <n v="9480000000"/>
    <n v="0"/>
    <n v="0"/>
    <n v="0"/>
    <x v="1"/>
    <s v="Apparel Retail"/>
    <x v="1"/>
    <n v="6171000000"/>
  </r>
  <r>
    <n v="713"/>
    <x v="172"/>
    <s v="Year 2"/>
    <d v="2014-02-01T00:00:00"/>
    <n v="16148000000"/>
    <n v="9855000000"/>
    <n v="0"/>
    <n v="0"/>
    <n v="0"/>
    <x v="1"/>
    <s v="Apparel Retail"/>
    <x v="2"/>
    <n v="6293000000"/>
  </r>
  <r>
    <n v="714"/>
    <x v="172"/>
    <s v="Year 3"/>
    <d v="2015-01-31T00:00:00"/>
    <n v="16435000000"/>
    <n v="10146000000"/>
    <n v="0"/>
    <n v="0"/>
    <n v="0"/>
    <x v="1"/>
    <s v="Apparel Retail"/>
    <x v="3"/>
    <n v="6289000000"/>
  </r>
  <r>
    <n v="715"/>
    <x v="172"/>
    <s v="Year 4"/>
    <d v="2016-01-30T00:00:00"/>
    <n v="15797000000"/>
    <n v="10077000000"/>
    <n v="0"/>
    <n v="0"/>
    <n v="0"/>
    <x v="1"/>
    <s v="Apparel Retail"/>
    <x v="4"/>
    <n v="5720000000"/>
  </r>
  <r>
    <n v="716"/>
    <x v="173"/>
    <s v="Year 1"/>
    <d v="2012-12-29T00:00:00"/>
    <n v="2715675000"/>
    <n v="1277195000"/>
    <n v="508547000"/>
    <n v="325773000"/>
    <n v="0"/>
    <x v="1"/>
    <s v="Consumer Electronics"/>
    <x v="0"/>
    <n v="604160000"/>
  </r>
  <r>
    <n v="717"/>
    <x v="173"/>
    <s v="Year 2"/>
    <d v="2013-12-28T00:00:00"/>
    <n v="2631851000"/>
    <n v="1224551000"/>
    <n v="468345000"/>
    <n v="364923000"/>
    <n v="0"/>
    <x v="1"/>
    <s v="Consumer Electronics"/>
    <x v="1"/>
    <n v="574032000"/>
  </r>
  <r>
    <n v="718"/>
    <x v="173"/>
    <s v="Year 3"/>
    <d v="2014-12-27T00:00:00"/>
    <n v="2870658000"/>
    <n v="1266246000"/>
    <n v="518665000"/>
    <n v="395121000"/>
    <n v="0"/>
    <x v="1"/>
    <s v="Consumer Electronics"/>
    <x v="2"/>
    <n v="690626000"/>
  </r>
  <r>
    <n v="719"/>
    <x v="173"/>
    <s v="Year 4"/>
    <d v="2015-12-26T00:00:00"/>
    <n v="2820270000"/>
    <n v="1281566000"/>
    <n v="562080000"/>
    <n v="427043000"/>
    <n v="0"/>
    <x v="1"/>
    <s v="Consumer Electronics"/>
    <x v="3"/>
    <n v="549581000"/>
  </r>
  <r>
    <n v="720"/>
    <x v="174"/>
    <s v="Year 1"/>
    <d v="2013-12-31T00:00:00"/>
    <n v="19540000000"/>
    <n v="15422000000"/>
    <n v="2816000000"/>
    <n v="0"/>
    <n v="0"/>
    <x v="1"/>
    <s v="Tires &amp; Rubber"/>
    <x v="1"/>
    <n v="1302000000"/>
  </r>
  <r>
    <n v="721"/>
    <x v="174"/>
    <s v="Year 2"/>
    <d v="2014-12-31T00:00:00"/>
    <n v="18138000000"/>
    <n v="13906000000"/>
    <n v="2815000000"/>
    <n v="0"/>
    <n v="0"/>
    <x v="1"/>
    <s v="Tires &amp; Rubber"/>
    <x v="2"/>
    <n v="1417000000"/>
  </r>
  <r>
    <n v="722"/>
    <x v="174"/>
    <s v="Year 3"/>
    <d v="2015-12-31T00:00:00"/>
    <n v="16443000000"/>
    <n v="12164000000"/>
    <n v="2728000000"/>
    <n v="0"/>
    <n v="0"/>
    <x v="1"/>
    <s v="Tires &amp; Rubber"/>
    <x v="3"/>
    <n v="1551000000"/>
  </r>
  <r>
    <n v="723"/>
    <x v="174"/>
    <s v="Year 4"/>
    <d v="2016-12-31T00:00:00"/>
    <n v="15158000000"/>
    <n v="10972000000"/>
    <n v="2617000000"/>
    <n v="0"/>
    <n v="0"/>
    <x v="1"/>
    <s v="Tires &amp; Rubber"/>
    <x v="4"/>
    <n v="1569000000"/>
  </r>
  <r>
    <n v="724"/>
    <x v="175"/>
    <s v="Year 1"/>
    <d v="2012-12-31T00:00:00"/>
    <n v="8950045000"/>
    <n v="5033885000"/>
    <n v="2785035000"/>
    <n v="0"/>
    <n v="0"/>
    <x v="0"/>
    <s v="Industrial Materials"/>
    <x v="0"/>
    <n v="1131125000"/>
  </r>
  <r>
    <n v="725"/>
    <x v="175"/>
    <s v="Year 2"/>
    <d v="2013-12-31T00:00:00"/>
    <n v="9437758000"/>
    <n v="5301275000"/>
    <n v="2839629000"/>
    <n v="0"/>
    <n v="0"/>
    <x v="0"/>
    <s v="Industrial Materials"/>
    <x v="1"/>
    <n v="1296854000"/>
  </r>
  <r>
    <n v="726"/>
    <x v="175"/>
    <s v="Year 3"/>
    <d v="2014-12-31T00:00:00"/>
    <n v="9964953000"/>
    <n v="5650711000"/>
    <n v="2967125000"/>
    <n v="0"/>
    <n v="0"/>
    <x v="0"/>
    <s v="Industrial Materials"/>
    <x v="2"/>
    <n v="1347117000"/>
  </r>
  <r>
    <n v="727"/>
    <x v="175"/>
    <s v="Year 4"/>
    <d v="2015-12-31T00:00:00"/>
    <n v="9973384000"/>
    <n v="5741956000"/>
    <n v="2931108000"/>
    <n v="0"/>
    <n v="0"/>
    <x v="0"/>
    <s v="Industrial Materials"/>
    <x v="3"/>
    <n v="1300320000"/>
  </r>
  <r>
    <n v="728"/>
    <x v="176"/>
    <s v="Year 1"/>
    <d v="2013-12-31T00:00:00"/>
    <n v="29402000000"/>
    <n v="24931000000"/>
    <n v="1333000000"/>
    <n v="0"/>
    <n v="0"/>
    <x v="9"/>
    <s v="Oil &amp; Gas Equipment &amp; Services"/>
    <x v="1"/>
    <n v="3138000000"/>
  </r>
  <r>
    <n v="729"/>
    <x v="176"/>
    <s v="Year 2"/>
    <d v="2014-12-31T00:00:00"/>
    <n v="32870000000"/>
    <n v="27334000000"/>
    <n v="293000000"/>
    <n v="0"/>
    <n v="0"/>
    <x v="9"/>
    <s v="Oil &amp; Gas Equipment &amp; Services"/>
    <x v="2"/>
    <n v="5243000000"/>
  </r>
  <r>
    <n v="730"/>
    <x v="176"/>
    <s v="Year 3"/>
    <d v="2015-12-31T00:00:00"/>
    <n v="23633000000"/>
    <n v="21113000000"/>
    <n v="200000000"/>
    <n v="0"/>
    <n v="0"/>
    <x v="9"/>
    <s v="Oil &amp; Gas Equipment &amp; Services"/>
    <x v="3"/>
    <n v="2320000000"/>
  </r>
  <r>
    <n v="731"/>
    <x v="176"/>
    <s v="Year 4"/>
    <d v="2016-12-31T00:00:00"/>
    <n v="15887000000"/>
    <n v="15023000000"/>
    <n v="228000000"/>
    <n v="0"/>
    <n v="0"/>
    <x v="9"/>
    <s v="Oil &amp; Gas Equipment &amp; Services"/>
    <x v="4"/>
    <n v="636000000"/>
  </r>
  <r>
    <n v="732"/>
    <x v="177"/>
    <s v="Year 1"/>
    <d v="2013-06-30T00:00:00"/>
    <n v="4297842000"/>
    <n v="3193722000"/>
    <n v="902869000"/>
    <n v="0"/>
    <n v="0"/>
    <x v="1"/>
    <s v="Consumer Electronics"/>
    <x v="1"/>
    <n v="201251000"/>
  </r>
  <r>
    <n v="733"/>
    <x v="177"/>
    <s v="Year 2"/>
    <d v="2014-06-30T00:00:00"/>
    <n v="5348483000"/>
    <n v="3891816000"/>
    <n v="1126940000"/>
    <n v="0"/>
    <n v="0"/>
    <x v="1"/>
    <s v="Consumer Electronics"/>
    <x v="2"/>
    <n v="329727000"/>
  </r>
  <r>
    <n v="734"/>
    <x v="177"/>
    <s v="Year 3"/>
    <d v="2015-06-30T00:00:00"/>
    <n v="6155297000"/>
    <n v="4338193000"/>
    <n v="1347510000"/>
    <n v="0"/>
    <n v="0"/>
    <x v="1"/>
    <s v="Consumer Electronics"/>
    <x v="3"/>
    <n v="469594000"/>
  </r>
  <r>
    <n v="735"/>
    <x v="177"/>
    <s v="Year 4"/>
    <d v="2016-06-30T00:00:00"/>
    <n v="6911676000"/>
    <n v="4818585000"/>
    <n v="1513064000"/>
    <n v="0"/>
    <n v="0"/>
    <x v="1"/>
    <s v="Consumer Electronics"/>
    <x v="4"/>
    <n v="580027000"/>
  </r>
  <r>
    <n v="736"/>
    <x v="178"/>
    <s v="Year 1"/>
    <d v="2012-12-31T00:00:00"/>
    <n v="4088983000"/>
    <n v="1671980000"/>
    <n v="1269586000"/>
    <n v="201197000"/>
    <n v="92369000"/>
    <x v="1"/>
    <s v="Leisure Products"/>
    <x v="0"/>
    <n v="853851000"/>
  </r>
  <r>
    <n v="737"/>
    <x v="178"/>
    <s v="Year 2"/>
    <d v="2013-12-29T00:00:00"/>
    <n v="4082157000"/>
    <n v="1672901000"/>
    <n v="1269777000"/>
    <n v="207591000"/>
    <n v="125876000"/>
    <x v="1"/>
    <s v="Leisure Products"/>
    <x v="1"/>
    <n v="806012000"/>
  </r>
  <r>
    <n v="738"/>
    <x v="178"/>
    <s v="Year 3"/>
    <d v="2014-12-28T00:00:00"/>
    <n v="4277207000"/>
    <n v="1698372000"/>
    <n v="1315793000"/>
    <n v="222556000"/>
    <n v="99794000"/>
    <x v="1"/>
    <s v="Leisure Products"/>
    <x v="2"/>
    <n v="940692000"/>
  </r>
  <r>
    <n v="739"/>
    <x v="178"/>
    <s v="Year 4"/>
    <d v="2015-12-27T00:00:00"/>
    <n v="4447509000"/>
    <n v="1677033000"/>
    <n v="1370183000"/>
    <n v="242944000"/>
    <n v="86171000"/>
    <x v="1"/>
    <s v="Leisure Products"/>
    <x v="3"/>
    <n v="1071178000"/>
  </r>
  <r>
    <n v="740"/>
    <x v="179"/>
    <s v="Year 1"/>
    <d v="2012-12-31T00:00:00"/>
    <n v="3036584000"/>
    <n v="162167000"/>
    <n v="1789327000"/>
    <n v="0"/>
    <n v="193937000"/>
    <x v="6"/>
    <s v="Banks"/>
    <x v="0"/>
    <n v="891153000"/>
  </r>
  <r>
    <n v="741"/>
    <x v="179"/>
    <s v="Year 2"/>
    <d v="2013-12-31T00:00:00"/>
    <n v="2872833000"/>
    <n v="116241000"/>
    <n v="1716639000"/>
    <n v="0"/>
    <n v="131409000"/>
    <x v="6"/>
    <s v="Banks"/>
    <x v="1"/>
    <n v="908544000"/>
  </r>
  <r>
    <n v="742"/>
    <x v="179"/>
    <s v="Year 3"/>
    <d v="2014-12-31T00:00:00"/>
    <n v="2955641000"/>
    <n v="86453000"/>
    <n v="1843069000"/>
    <n v="0"/>
    <n v="120266000"/>
    <x v="6"/>
    <s v="Banks"/>
    <x v="2"/>
    <n v="905853000"/>
  </r>
  <r>
    <n v="743"/>
    <x v="179"/>
    <s v="Year 4"/>
    <d v="2015-12-31T00:00:00"/>
    <n v="3153251000"/>
    <n v="82175000"/>
    <n v="1948041000"/>
    <n v="0"/>
    <n v="127821000"/>
    <x v="6"/>
    <s v="Banks"/>
    <x v="3"/>
    <n v="995214000"/>
  </r>
  <r>
    <n v="744"/>
    <x v="180"/>
    <s v="Year 1"/>
    <d v="2013-12-28T00:00:00"/>
    <n v="4627802000"/>
    <n v="3016109000"/>
    <n v="1096507000"/>
    <n v="0"/>
    <n v="0"/>
    <x v="1"/>
    <s v="Apparel, Accessories &amp; Luxury Goods"/>
    <x v="1"/>
    <n v="515186000"/>
  </r>
  <r>
    <n v="745"/>
    <x v="180"/>
    <s v="Year 2"/>
    <d v="2015-01-03T00:00:00"/>
    <n v="5324746000"/>
    <n v="3420339000"/>
    <n v="1340453000"/>
    <n v="0"/>
    <n v="0"/>
    <x v="1"/>
    <s v="Apparel, Accessories &amp; Luxury Goods"/>
    <x v="3"/>
    <n v="563954000"/>
  </r>
  <r>
    <n v="746"/>
    <x v="180"/>
    <s v="Year 3"/>
    <d v="2016-01-02T00:00:00"/>
    <n v="5731549000"/>
    <n v="3595217000"/>
    <n v="1541214000"/>
    <n v="0"/>
    <n v="0"/>
    <x v="1"/>
    <s v="Apparel, Accessories &amp; Luxury Goods"/>
    <x v="4"/>
    <n v="595118000"/>
  </r>
  <r>
    <n v="747"/>
    <x v="180"/>
    <s v="Year 4"/>
    <d v="2016-12-31T00:00:00"/>
    <n v="6028199000"/>
    <n v="3752151000"/>
    <n v="1500399000"/>
    <n v="0"/>
    <n v="0"/>
    <x v="1"/>
    <s v="Apparel, Accessories &amp; Luxury Goods"/>
    <x v="4"/>
    <n v="775649000"/>
  </r>
  <r>
    <n v="748"/>
    <x v="181"/>
    <s v="Year 1"/>
    <d v="2012-12-31T00:00:00"/>
    <n v="33013000000"/>
    <n v="5717000000"/>
    <n v="20801000000"/>
    <n v="0"/>
    <n v="1679000000"/>
    <x v="3"/>
    <s v="Health Care Facilities"/>
    <x v="0"/>
    <n v="4816000000"/>
  </r>
  <r>
    <n v="749"/>
    <x v="181"/>
    <s v="Year 2"/>
    <d v="2013-12-31T00:00:00"/>
    <n v="34182000000"/>
    <n v="5970000000"/>
    <n v="21667000000"/>
    <n v="0"/>
    <n v="1753000000"/>
    <x v="3"/>
    <s v="Health Care Facilities"/>
    <x v="1"/>
    <n v="4792000000"/>
  </r>
  <r>
    <n v="750"/>
    <x v="181"/>
    <s v="Year 3"/>
    <d v="2014-12-31T00:00:00"/>
    <n v="36918000000"/>
    <n v="6262000000"/>
    <n v="23271000000"/>
    <n v="0"/>
    <n v="1820000000"/>
    <x v="3"/>
    <s v="Health Care Facilities"/>
    <x v="2"/>
    <n v="5565000000"/>
  </r>
  <r>
    <n v="751"/>
    <x v="181"/>
    <s v="Year 4"/>
    <d v="2015-12-31T00:00:00"/>
    <n v="39678000000"/>
    <n v="6638000000"/>
    <n v="25171000000"/>
    <n v="0"/>
    <n v="1904000000"/>
    <x v="3"/>
    <s v="Health Care Facilities"/>
    <x v="3"/>
    <n v="5965000000"/>
  </r>
  <r>
    <n v="752"/>
    <x v="182"/>
    <s v="Year 1"/>
    <d v="2012-12-31T00:00:00"/>
    <n v="1765979000"/>
    <n v="567989000"/>
    <n v="158950000"/>
    <n v="0"/>
    <n v="506220000"/>
    <x v="7"/>
    <s v="REITs"/>
    <x v="0"/>
    <n v="532820000"/>
  </r>
  <r>
    <n v="753"/>
    <x v="182"/>
    <s v="Year 2"/>
    <d v="2013-12-31T00:00:00"/>
    <n v="2847945000"/>
    <n v="1206813000"/>
    <n v="241719000"/>
    <n v="0"/>
    <n v="865800000"/>
    <x v="7"/>
    <s v="REITs"/>
    <x v="1"/>
    <n v="533613000"/>
  </r>
  <r>
    <n v="754"/>
    <x v="182"/>
    <s v="Year 3"/>
    <d v="2014-12-31T00:00:00"/>
    <n v="3305879000"/>
    <n v="1403358000"/>
    <n v="212481000"/>
    <n v="0"/>
    <n v="844130000"/>
    <x v="7"/>
    <s v="REITs"/>
    <x v="2"/>
    <n v="845910000"/>
  </r>
  <r>
    <n v="755"/>
    <x v="182"/>
    <s v="Year 4"/>
    <d v="2015-12-31T00:00:00"/>
    <n v="3775685000"/>
    <n v="1622257000"/>
    <n v="258342000"/>
    <n v="0"/>
    <n v="826240000"/>
    <x v="7"/>
    <s v="REITs"/>
    <x v="3"/>
    <n v="1068846000"/>
  </r>
  <r>
    <n v="756"/>
    <x v="183"/>
    <s v="Year 1"/>
    <d v="2013-12-31T00:00:00"/>
    <n v="2013719000"/>
    <n v="0"/>
    <n v="401324000"/>
    <n v="0"/>
    <n v="423312000"/>
    <x v="7"/>
    <s v="REITs"/>
    <x v="1"/>
    <n v="1189083000"/>
  </r>
  <r>
    <n v="757"/>
    <x v="183"/>
    <s v="Year 2"/>
    <d v="2014-12-31T00:00:00"/>
    <n v="1563210000"/>
    <n v="0"/>
    <n v="463059000"/>
    <n v="0"/>
    <n v="455016000"/>
    <x v="7"/>
    <s v="REITs"/>
    <x v="2"/>
    <n v="645135000"/>
  </r>
  <r>
    <n v="758"/>
    <x v="183"/>
    <s v="Year 3"/>
    <d v="2015-12-31T00:00:00"/>
    <n v="1828305000"/>
    <n v="0"/>
    <n v="706644000"/>
    <n v="0"/>
    <n v="504905000"/>
    <x v="7"/>
    <s v="REITs"/>
    <x v="3"/>
    <n v="616756000"/>
  </r>
  <r>
    <n v="759"/>
    <x v="183"/>
    <s v="Year 4"/>
    <d v="2016-12-31T00:00:00"/>
    <n v="2040486000"/>
    <n v="0"/>
    <n v="842010000"/>
    <n v="0"/>
    <n v="568108000"/>
    <x v="7"/>
    <s v="REITs"/>
    <x v="4"/>
    <n v="630368000"/>
  </r>
  <r>
    <n v="760"/>
    <x v="184"/>
    <s v="Year 1"/>
    <d v="2013-02-03T00:00:00"/>
    <n v="74754000000"/>
    <n v="48912000000"/>
    <n v="16508000000"/>
    <n v="0"/>
    <n v="1568000000"/>
    <x v="1"/>
    <s v="Home Improvement Retail"/>
    <x v="1"/>
    <n v="7766000000"/>
  </r>
  <r>
    <n v="761"/>
    <x v="184"/>
    <s v="Year 2"/>
    <d v="2014-02-02T00:00:00"/>
    <n v="78812000000"/>
    <n v="51897000000"/>
    <n v="16122000000"/>
    <n v="0"/>
    <n v="1627000000"/>
    <x v="1"/>
    <s v="Home Improvement Retail"/>
    <x v="2"/>
    <n v="9166000000"/>
  </r>
  <r>
    <n v="762"/>
    <x v="184"/>
    <s v="Year 3"/>
    <d v="2015-02-01T00:00:00"/>
    <n v="83176000000"/>
    <n v="54787000000"/>
    <n v="16280000000"/>
    <n v="0"/>
    <n v="1640000000"/>
    <x v="1"/>
    <s v="Home Improvement Retail"/>
    <x v="3"/>
    <n v="10469000000"/>
  </r>
  <r>
    <n v="763"/>
    <x v="184"/>
    <s v="Year 4"/>
    <d v="2016-01-31T00:00:00"/>
    <n v="88519000000"/>
    <n v="58254000000"/>
    <n v="16801000000"/>
    <n v="0"/>
    <n v="1690000000"/>
    <x v="1"/>
    <s v="Home Improvement Retail"/>
    <x v="4"/>
    <n v="11774000000"/>
  </r>
  <r>
    <n v="764"/>
    <x v="185"/>
    <s v="Year 1"/>
    <d v="2012-12-31T00:00:00"/>
    <n v="12245000000"/>
    <n v="3535000000"/>
    <n v="1126000000"/>
    <n v="0"/>
    <n v="2866000000"/>
    <x v="9"/>
    <s v="Integrated Oil &amp; Gas"/>
    <x v="0"/>
    <n v="4718000000"/>
  </r>
  <r>
    <n v="765"/>
    <x v="185"/>
    <s v="Year 2"/>
    <d v="2013-12-31T00:00:00"/>
    <n v="11905000000"/>
    <n v="3969000000"/>
    <n v="1045000000"/>
    <n v="0"/>
    <n v="2687000000"/>
    <x v="9"/>
    <s v="Integrated Oil &amp; Gas"/>
    <x v="1"/>
    <n v="4204000000"/>
  </r>
  <r>
    <n v="766"/>
    <x v="185"/>
    <s v="Year 3"/>
    <d v="2014-12-31T00:00:00"/>
    <n v="10737000000"/>
    <n v="3753000000"/>
    <n v="863000000"/>
    <n v="0"/>
    <n v="3224000000"/>
    <x v="9"/>
    <s v="Integrated Oil &amp; Gas"/>
    <x v="2"/>
    <n v="2897000000"/>
  </r>
  <r>
    <n v="767"/>
    <x v="185"/>
    <s v="Year 4"/>
    <d v="2015-12-31T00:00:00"/>
    <n v="6636000000"/>
    <n v="3323000000"/>
    <n v="703000000"/>
    <n v="0"/>
    <n v="3955000000"/>
    <x v="9"/>
    <s v="Integrated Oil &amp; Gas"/>
    <x v="3"/>
    <n v="-1345000000"/>
  </r>
  <r>
    <n v="768"/>
    <x v="186"/>
    <s v="Year 1"/>
    <d v="2012-12-31T00:00:00"/>
    <n v="22086000000"/>
    <n v="13195000000"/>
    <n v="0"/>
    <n v="0"/>
    <n v="7080000000"/>
    <x v="6"/>
    <s v="Property &amp; Casualty Insurance"/>
    <x v="0"/>
    <n v="1811000000"/>
  </r>
  <r>
    <n v="769"/>
    <x v="186"/>
    <s v="Year 2"/>
    <d v="2013-12-31T00:00:00"/>
    <n v="20673000000"/>
    <n v="11048000000"/>
    <n v="0"/>
    <n v="0"/>
    <n v="5970000000"/>
    <x v="6"/>
    <s v="Property &amp; Casualty Insurance"/>
    <x v="1"/>
    <n v="3655000000"/>
  </r>
  <r>
    <n v="770"/>
    <x v="186"/>
    <s v="Year 3"/>
    <d v="2014-12-31T00:00:00"/>
    <n v="18614000000"/>
    <n v="10805000000"/>
    <n v="0"/>
    <n v="0"/>
    <n v="5757000000"/>
    <x v="6"/>
    <s v="Property &amp; Casualty Insurance"/>
    <x v="2"/>
    <n v="2052000000"/>
  </r>
  <r>
    <n v="771"/>
    <x v="186"/>
    <s v="Year 4"/>
    <d v="2015-12-31T00:00:00"/>
    <n v="18377000000"/>
    <n v="10775000000"/>
    <n v="0"/>
    <n v="0"/>
    <n v="5274000000"/>
    <x v="6"/>
    <s v="Property &amp; Casualty Insurance"/>
    <x v="3"/>
    <n v="2328000000"/>
  </r>
  <r>
    <n v="772"/>
    <x v="187"/>
    <s v="Year 1"/>
    <d v="2012-12-31T00:00:00"/>
    <n v="5580506000"/>
    <n v="3440623000"/>
    <n v="1111232000"/>
    <n v="0"/>
    <n v="0"/>
    <x v="1"/>
    <s v="Motorcycle Manufacturers"/>
    <x v="0"/>
    <n v="1028651000"/>
  </r>
  <r>
    <n v="773"/>
    <x v="187"/>
    <s v="Year 2"/>
    <d v="2013-12-31T00:00:00"/>
    <n v="5899872000"/>
    <n v="3621417000"/>
    <n v="1124753000"/>
    <n v="0"/>
    <n v="0"/>
    <x v="1"/>
    <s v="Motorcycle Manufacturers"/>
    <x v="1"/>
    <n v="1153702000"/>
  </r>
  <r>
    <n v="774"/>
    <x v="187"/>
    <s v="Year 3"/>
    <d v="2014-12-31T00:00:00"/>
    <n v="6228508000"/>
    <n v="3788023000"/>
    <n v="1159502000"/>
    <n v="0"/>
    <n v="0"/>
    <x v="1"/>
    <s v="Motorcycle Manufacturers"/>
    <x v="2"/>
    <n v="1280983000"/>
  </r>
  <r>
    <n v="775"/>
    <x v="187"/>
    <s v="Year 4"/>
    <d v="2015-12-31T00:00:00"/>
    <n v="5995402000"/>
    <n v="3619612000"/>
    <n v="1220095000"/>
    <n v="0"/>
    <n v="0"/>
    <x v="1"/>
    <s v="Motorcycle Manufacturers"/>
    <x v="3"/>
    <n v="1155695000"/>
  </r>
  <r>
    <n v="776"/>
    <x v="188"/>
    <s v="Year 1"/>
    <d v="2013-09-28T00:00:00"/>
    <n v="2492300000"/>
    <n v="1330900000"/>
    <n v="661100000"/>
    <n v="197600000"/>
    <n v="112600000"/>
    <x v="3"/>
    <s v="Health Care Equipment"/>
    <x v="1"/>
    <n v="190100000"/>
  </r>
  <r>
    <n v="777"/>
    <x v="188"/>
    <s v="Year 2"/>
    <d v="2014-09-27T00:00:00"/>
    <n v="2530700000"/>
    <n v="1285200000"/>
    <n v="591500000"/>
    <n v="203200000"/>
    <n v="113800000"/>
    <x v="3"/>
    <s v="Health Care Equipment"/>
    <x v="2"/>
    <n v="337000000"/>
  </r>
  <r>
    <n v="778"/>
    <x v="188"/>
    <s v="Year 3"/>
    <d v="2015-09-26T00:00:00"/>
    <n v="2705000000"/>
    <n v="1272300000"/>
    <n v="624000000"/>
    <n v="214900000"/>
    <n v="110200000"/>
    <x v="3"/>
    <s v="Health Care Equipment"/>
    <x v="3"/>
    <n v="483600000"/>
  </r>
  <r>
    <n v="779"/>
    <x v="188"/>
    <s v="Year 4"/>
    <d v="2016-09-24T00:00:00"/>
    <n v="2832700000"/>
    <n v="1269400000"/>
    <n v="682400000"/>
    <n v="232100000"/>
    <n v="89700000"/>
    <x v="3"/>
    <s v="Health Care Equipment"/>
    <x v="4"/>
    <n v="559100000"/>
  </r>
  <r>
    <n v="780"/>
    <x v="189"/>
    <s v="Year 1"/>
    <d v="2013-12-31T00:00:00"/>
    <n v="39055000000"/>
    <n v="28364000000"/>
    <n v="5190000000"/>
    <n v="0"/>
    <n v="0"/>
    <x v="0"/>
    <s v="Industrial Conglomerates"/>
    <x v="1"/>
    <n v="5501000000"/>
  </r>
  <r>
    <n v="781"/>
    <x v="189"/>
    <s v="Year 2"/>
    <d v="2014-12-31T00:00:00"/>
    <n v="40306000000"/>
    <n v="28957000000"/>
    <n v="5518000000"/>
    <n v="0"/>
    <n v="0"/>
    <x v="0"/>
    <s v="Industrial Conglomerates"/>
    <x v="2"/>
    <n v="5831000000"/>
  </r>
  <r>
    <n v="782"/>
    <x v="189"/>
    <s v="Year 3"/>
    <d v="2015-12-31T00:00:00"/>
    <n v="38581000000"/>
    <n v="26747000000"/>
    <n v="5006000000"/>
    <n v="0"/>
    <n v="0"/>
    <x v="0"/>
    <s v="Industrial Conglomerates"/>
    <x v="3"/>
    <n v="6828000000"/>
  </r>
  <r>
    <n v="783"/>
    <x v="189"/>
    <s v="Year 4"/>
    <d v="2016-12-31T00:00:00"/>
    <n v="39302000000"/>
    <n v="27150000000"/>
    <n v="5469000000"/>
    <n v="0"/>
    <n v="0"/>
    <x v="0"/>
    <s v="Industrial Conglomerates"/>
    <x v="4"/>
    <n v="6683000000"/>
  </r>
  <r>
    <n v="784"/>
    <x v="190"/>
    <s v="Year 1"/>
    <d v="2013-09-30T00:00:00"/>
    <n v="3387614000"/>
    <n v="1852768000"/>
    <n v="126250000"/>
    <n v="15235000"/>
    <n v="455623000"/>
    <x v="9"/>
    <s v="Oil &amp; Gas Drilling"/>
    <x v="1"/>
    <n v="937738000"/>
  </r>
  <r>
    <n v="785"/>
    <x v="190"/>
    <s v="Year 2"/>
    <d v="2014-09-30T00:00:00"/>
    <n v="3715968000"/>
    <n v="2006715000"/>
    <n v="116190000"/>
    <n v="15905000"/>
    <n v="523984000"/>
    <x v="9"/>
    <s v="Oil &amp; Gas Drilling"/>
    <x v="2"/>
    <n v="1053174000"/>
  </r>
  <r>
    <n v="786"/>
    <x v="190"/>
    <s v="Year 3"/>
    <d v="2015-09-30T00:00:00"/>
    <n v="3161702000"/>
    <n v="1703476000"/>
    <n v="122878000"/>
    <n v="16104000"/>
    <n v="608039000"/>
    <x v="9"/>
    <s v="Oil &amp; Gas Drilling"/>
    <x v="3"/>
    <n v="711205000"/>
  </r>
  <r>
    <n v="787"/>
    <x v="190"/>
    <s v="Year 4"/>
    <d v="2016-09-30T00:00:00"/>
    <n v="1624232000"/>
    <n v="898805000"/>
    <n v="136287000"/>
    <n v="10269000"/>
    <n v="598587000"/>
    <x v="9"/>
    <s v="Oil &amp; Gas Drilling"/>
    <x v="4"/>
    <n v="-19716000"/>
  </r>
  <r>
    <n v="788"/>
    <x v="191"/>
    <s v="Year 1"/>
    <d v="2014-10-31T00:00:00"/>
    <n v="55123000000"/>
    <n v="39486000000"/>
    <n v="8717000000"/>
    <n v="2197000000"/>
    <n v="906000000"/>
    <x v="2"/>
    <s v="Technology Hardware, Storage &amp; Peripherals"/>
    <x v="2"/>
    <n v="3817000000"/>
  </r>
  <r>
    <n v="789"/>
    <x v="191"/>
    <s v="Year 2"/>
    <d v="2015-10-31T00:00:00"/>
    <n v="52107000000"/>
    <n v="37168000000"/>
    <n v="9047000000"/>
    <n v="2338000000"/>
    <n v="852000000"/>
    <x v="2"/>
    <s v="Technology Hardware, Storage &amp; Peripherals"/>
    <x v="3"/>
    <n v="2702000000"/>
  </r>
  <r>
    <n v="790"/>
    <x v="191"/>
    <s v="Year 3"/>
    <d v="2016-10-31T00:00:00"/>
    <n v="50123000000"/>
    <n v="35507000000"/>
    <n v="8419000000"/>
    <n v="2298000000"/>
    <n v="755000000"/>
    <x v="2"/>
    <s v="Technology Hardware, Storage &amp; Peripherals"/>
    <x v="4"/>
    <n v="3144000000"/>
  </r>
  <r>
    <n v="791"/>
    <x v="192"/>
    <s v="Year 1"/>
    <d v="2013-10-31T00:00:00"/>
    <n v="112298000000"/>
    <n v="86380000000"/>
    <n v="13267000000"/>
    <n v="3135000000"/>
    <n v="1373000000"/>
    <x v="2"/>
    <s v="Computer Hardware"/>
    <x v="1"/>
    <n v="8143000000"/>
  </r>
  <r>
    <n v="792"/>
    <x v="192"/>
    <s v="Year 2"/>
    <d v="2014-10-31T00:00:00"/>
    <n v="56651000000"/>
    <n v="45431000000"/>
    <n v="5361000000"/>
    <n v="1298000000"/>
    <n v="129000000"/>
    <x v="2"/>
    <s v="Computer Hardware"/>
    <x v="2"/>
    <n v="4432000000"/>
  </r>
  <r>
    <n v="793"/>
    <x v="192"/>
    <s v="Year 3"/>
    <d v="2015-10-31T00:00:00"/>
    <n v="51463000000"/>
    <n v="41524000000"/>
    <n v="4663000000"/>
    <n v="1191000000"/>
    <n v="102000000"/>
    <x v="2"/>
    <s v="Computer Hardware"/>
    <x v="3"/>
    <n v="3983000000"/>
  </r>
  <r>
    <n v="794"/>
    <x v="192"/>
    <s v="Year 4"/>
    <d v="2016-10-31T00:00:00"/>
    <n v="48238000000"/>
    <n v="39240000000"/>
    <n v="4019000000"/>
    <n v="1209000000"/>
    <n v="16000000"/>
    <x v="2"/>
    <s v="Computer Hardware"/>
    <x v="4"/>
    <n v="3754000000"/>
  </r>
  <r>
    <n v="795"/>
    <x v="193"/>
    <s v="Year 1"/>
    <d v="2013-04-30T00:00:00"/>
    <n v="2807114000"/>
    <n v="1123773000"/>
    <n v="828095000"/>
    <n v="0"/>
    <n v="92407000"/>
    <x v="6"/>
    <s v="Consumer Finance"/>
    <x v="1"/>
    <n v="762839000"/>
  </r>
  <r>
    <n v="796"/>
    <x v="193"/>
    <s v="Year 2"/>
    <d v="2014-04-30T00:00:00"/>
    <n v="3024295000"/>
    <n v="1179405000"/>
    <n v="830789000"/>
    <n v="0"/>
    <n v="115604000"/>
    <x v="6"/>
    <s v="Consumer Finance"/>
    <x v="2"/>
    <n v="898497000"/>
  </r>
  <r>
    <n v="797"/>
    <x v="193"/>
    <s v="Year 3"/>
    <d v="2015-04-30T00:00:00"/>
    <n v="3078658000"/>
    <n v="1231104000"/>
    <n v="818091000"/>
    <n v="0"/>
    <n v="159804000"/>
    <x v="6"/>
    <s v="Consumer Finance"/>
    <x v="3"/>
    <n v="869659000"/>
  </r>
  <r>
    <n v="798"/>
    <x v="193"/>
    <s v="Year 4"/>
    <d v="2016-04-30T00:00:00"/>
    <n v="3038153000"/>
    <n v="1250320000"/>
    <n v="905648000"/>
    <n v="0"/>
    <n v="173598000"/>
    <x v="6"/>
    <s v="Consumer Finance"/>
    <x v="4"/>
    <n v="708587000"/>
  </r>
  <r>
    <n v="799"/>
    <x v="194"/>
    <s v="Year 1"/>
    <d v="2013-10-27T00:00:00"/>
    <n v="8751654000"/>
    <n v="7338838000"/>
    <n v="627340000"/>
    <n v="0"/>
    <n v="0"/>
    <x v="4"/>
    <s v="Packaged Foods &amp; Meats"/>
    <x v="1"/>
    <n v="785476000"/>
  </r>
  <r>
    <n v="800"/>
    <x v="194"/>
    <s v="Year 2"/>
    <d v="2014-10-26T00:00:00"/>
    <n v="9316256000"/>
    <n v="7751273000"/>
    <n v="650948000"/>
    <n v="0"/>
    <n v="0"/>
    <x v="4"/>
    <s v="Packaged Foods &amp; Meats"/>
    <x v="2"/>
    <n v="914035000"/>
  </r>
  <r>
    <n v="801"/>
    <x v="194"/>
    <s v="Year 3"/>
    <d v="2015-10-31T00:00:00"/>
    <n v="9263863000"/>
    <n v="7455282000"/>
    <n v="743611000"/>
    <n v="0"/>
    <n v="0"/>
    <x v="4"/>
    <s v="Packaged Foods &amp; Meats"/>
    <x v="3"/>
    <n v="1064970000"/>
  </r>
  <r>
    <n v="802"/>
    <x v="194"/>
    <s v="Year 4"/>
    <d v="2016-10-30T00:00:00"/>
    <n v="9523224000"/>
    <n v="7365049000"/>
    <n v="871974000"/>
    <n v="0"/>
    <n v="0"/>
    <x v="4"/>
    <s v="Packaged Foods &amp; Meats"/>
    <x v="4"/>
    <n v="1286201000"/>
  </r>
  <r>
    <n v="803"/>
    <x v="195"/>
    <s v="Year 1"/>
    <d v="2013-06-28T00:00:00"/>
    <n v="5112000000"/>
    <n v="3385000000"/>
    <n v="914000000"/>
    <n v="0"/>
    <n v="0"/>
    <x v="2"/>
    <s v="Telecommunications Equipment"/>
    <x v="1"/>
    <n v="813000000"/>
  </r>
  <r>
    <n v="804"/>
    <x v="195"/>
    <s v="Year 2"/>
    <d v="2014-06-27T00:00:00"/>
    <n v="5012000000"/>
    <n v="3310000000"/>
    <n v="820000000"/>
    <n v="0"/>
    <n v="0"/>
    <x v="2"/>
    <s v="Telecommunications Equipment"/>
    <x v="2"/>
    <n v="882000000"/>
  </r>
  <r>
    <n v="805"/>
    <x v="195"/>
    <s v="Year 3"/>
    <d v="2015-07-03T00:00:00"/>
    <n v="5083000000"/>
    <n v="3348000000"/>
    <n v="976000000"/>
    <n v="0"/>
    <n v="0"/>
    <x v="2"/>
    <s v="Telecommunications Equipment"/>
    <x v="3"/>
    <n v="759000000"/>
  </r>
  <r>
    <n v="806"/>
    <x v="195"/>
    <s v="Year 4"/>
    <d v="2016-07-01T00:00:00"/>
    <n v="7467000000"/>
    <n v="5132000000"/>
    <n v="1186000000"/>
    <n v="0"/>
    <n v="0"/>
    <x v="2"/>
    <s v="Telecommunications Equipment"/>
    <x v="4"/>
    <n v="1149000000"/>
  </r>
  <r>
    <n v="807"/>
    <x v="196"/>
    <s v="Year 1"/>
    <d v="2012-12-29T00:00:00"/>
    <n v="8939967000"/>
    <n v="6432454000"/>
    <n v="1873360000"/>
    <n v="0"/>
    <n v="0"/>
    <x v="3"/>
    <s v="Health Care Distributors"/>
    <x v="0"/>
    <n v="634153000"/>
  </r>
  <r>
    <n v="808"/>
    <x v="196"/>
    <s v="Year 2"/>
    <d v="2013-12-28T00:00:00"/>
    <n v="9560647000"/>
    <n v="6904633000"/>
    <n v="1978960000"/>
    <n v="0"/>
    <n v="0"/>
    <x v="3"/>
    <s v="Health Care Distributors"/>
    <x v="1"/>
    <n v="677054000"/>
  </r>
  <r>
    <n v="809"/>
    <x v="196"/>
    <s v="Year 3"/>
    <d v="2014-12-27T00:00:00"/>
    <n v="10371390000"/>
    <n v="7460075000"/>
    <n v="2196173000"/>
    <n v="0"/>
    <n v="0"/>
    <x v="3"/>
    <s v="Health Care Distributors"/>
    <x v="2"/>
    <n v="715142000"/>
  </r>
  <r>
    <n v="810"/>
    <x v="196"/>
    <s v="Year 4"/>
    <d v="2015-12-26T00:00:00"/>
    <n v="10629719000"/>
    <n v="7617460000"/>
    <n v="2243356000"/>
    <n v="0"/>
    <n v="0"/>
    <x v="3"/>
    <s v="Health Care Distributors"/>
    <x v="3"/>
    <n v="768903000"/>
  </r>
  <r>
    <n v="811"/>
    <x v="197"/>
    <s v="Year 1"/>
    <d v="2012-12-31T00:00:00"/>
    <n v="5059000000"/>
    <n v="1885000000"/>
    <n v="2101000000"/>
    <n v="0"/>
    <n v="722000000"/>
    <x v="7"/>
    <s v="REITs"/>
    <x v="0"/>
    <n v="351000000"/>
  </r>
  <r>
    <n v="812"/>
    <x v="197"/>
    <s v="Year 2"/>
    <d v="2013-12-31T00:00:00"/>
    <n v="5166000000"/>
    <n v="1989000000"/>
    <n v="1968000000"/>
    <n v="0"/>
    <n v="697000000"/>
    <x v="7"/>
    <s v="REITs"/>
    <x v="1"/>
    <n v="512000000"/>
  </r>
  <r>
    <n v="813"/>
    <x v="197"/>
    <s v="Year 3"/>
    <d v="2014-12-31T00:00:00"/>
    <n v="5354000000"/>
    <n v="2033000000"/>
    <n v="1920000000"/>
    <n v="0"/>
    <n v="701000000"/>
    <x v="7"/>
    <s v="REITs"/>
    <x v="2"/>
    <n v="700000000"/>
  </r>
  <r>
    <n v="814"/>
    <x v="197"/>
    <s v="Year 4"/>
    <d v="2015-12-31T00:00:00"/>
    <n v="5387000000"/>
    <n v="2012000000"/>
    <n v="2011000000"/>
    <n v="0"/>
    <n v="716000000"/>
    <x v="7"/>
    <s v="REITs"/>
    <x v="3"/>
    <n v="648000000"/>
  </r>
  <r>
    <n v="815"/>
    <x v="198"/>
    <s v="Year 1"/>
    <d v="2012-12-31T00:00:00"/>
    <n v="6644252000"/>
    <n v="3784370000"/>
    <n v="1703796000"/>
    <n v="0"/>
    <n v="0"/>
    <x v="4"/>
    <s v="Packaged Foods &amp; Meats"/>
    <x v="0"/>
    <n v="1156086000"/>
  </r>
  <r>
    <n v="816"/>
    <x v="198"/>
    <s v="Year 2"/>
    <d v="2013-12-31T00:00:00"/>
    <n v="7146079000"/>
    <n v="3865231000"/>
    <n v="1924132000"/>
    <n v="0"/>
    <n v="0"/>
    <x v="4"/>
    <s v="Packaged Foods &amp; Meats"/>
    <x v="1"/>
    <n v="1356716000"/>
  </r>
  <r>
    <n v="817"/>
    <x v="198"/>
    <s v="Year 3"/>
    <d v="2014-12-31T00:00:00"/>
    <n v="7421768000"/>
    <n v="4085602000"/>
    <n v="1898284000"/>
    <n v="0"/>
    <n v="0"/>
    <x v="4"/>
    <s v="Packaged Foods &amp; Meats"/>
    <x v="2"/>
    <n v="1437882000"/>
  </r>
  <r>
    <n v="818"/>
    <x v="198"/>
    <s v="Year 4"/>
    <d v="2015-12-31T00:00:00"/>
    <n v="7386626000"/>
    <n v="4003951000"/>
    <n v="1969308000"/>
    <n v="0"/>
    <n v="0"/>
    <x v="4"/>
    <s v="Packaged Foods &amp; Meats"/>
    <x v="3"/>
    <n v="1413367000"/>
  </r>
  <r>
    <n v="819"/>
    <x v="199"/>
    <s v="Year 1"/>
    <d v="2013-12-31T00:00:00"/>
    <n v="41313000000"/>
    <n v="32564000000"/>
    <n v="0"/>
    <n v="0"/>
    <n v="6688000000"/>
    <x v="3"/>
    <s v="Managed Health Care"/>
    <x v="1"/>
    <n v="2061000000"/>
  </r>
  <r>
    <n v="820"/>
    <x v="199"/>
    <s v="Year 2"/>
    <d v="2014-12-31T00:00:00"/>
    <n v="48500000000"/>
    <n v="38166000000"/>
    <n v="0"/>
    <n v="0"/>
    <n v="7972000000"/>
    <x v="3"/>
    <s v="Managed Health Care"/>
    <x v="2"/>
    <n v="2362000000"/>
  </r>
  <r>
    <n v="821"/>
    <x v="199"/>
    <s v="Year 3"/>
    <d v="2015-12-31T00:00:00"/>
    <n v="54289000000"/>
    <n v="44269000000"/>
    <n v="0"/>
    <n v="0"/>
    <n v="7673000000"/>
    <x v="3"/>
    <s v="Managed Health Care"/>
    <x v="3"/>
    <n v="2347000000"/>
  </r>
  <r>
    <n v="822"/>
    <x v="199"/>
    <s v="Year 4"/>
    <d v="2016-12-31T00:00:00"/>
    <n v="54379000000"/>
    <n v="45007000000"/>
    <n v="0"/>
    <n v="0"/>
    <n v="7631000000"/>
    <x v="3"/>
    <s v="Managed Health Care"/>
    <x v="4"/>
    <n v="1741000000"/>
  </r>
  <r>
    <n v="823"/>
    <x v="200"/>
    <s v="Year 1"/>
    <d v="2012-12-31T00:00:00"/>
    <n v="102874000000"/>
    <n v="52513000000"/>
    <n v="22389000000"/>
    <n v="5816000000"/>
    <n v="0"/>
    <x v="2"/>
    <s v="IT Consulting &amp; Other Services"/>
    <x v="0"/>
    <n v="22156000000"/>
  </r>
  <r>
    <n v="824"/>
    <x v="200"/>
    <s v="Year 2"/>
    <d v="2013-12-31T00:00:00"/>
    <n v="98367000000"/>
    <n v="49683000000"/>
    <n v="22629000000"/>
    <n v="5743000000"/>
    <n v="0"/>
    <x v="2"/>
    <s v="IT Consulting &amp; Other Services"/>
    <x v="1"/>
    <n v="20312000000"/>
  </r>
  <r>
    <n v="825"/>
    <x v="200"/>
    <s v="Year 3"/>
    <d v="2014-12-31T00:00:00"/>
    <n v="92793000000"/>
    <n v="46386000000"/>
    <n v="22438000000"/>
    <n v="5437000000"/>
    <n v="0"/>
    <x v="2"/>
    <s v="IT Consulting &amp; Other Services"/>
    <x v="2"/>
    <n v="18532000000"/>
  </r>
  <r>
    <n v="826"/>
    <x v="200"/>
    <s v="Year 4"/>
    <d v="2015-12-31T00:00:00"/>
    <n v="81741000000"/>
    <n v="41057000000"/>
    <n v="19748000000"/>
    <n v="5247000000"/>
    <n v="0"/>
    <x v="2"/>
    <s v="IT Consulting &amp; Other Services"/>
    <x v="3"/>
    <n v="15689000000"/>
  </r>
  <r>
    <n v="827"/>
    <x v="201"/>
    <s v="Year 1"/>
    <d v="2012-12-31T00:00:00"/>
    <n v="1293338000"/>
    <n v="594190000"/>
    <n v="354571000"/>
    <n v="82014000"/>
    <n v="0"/>
    <x v="3"/>
    <s v="Health Care Equipment"/>
    <x v="0"/>
    <n v="262563000"/>
  </r>
  <r>
    <n v="828"/>
    <x v="201"/>
    <s v="Year 2"/>
    <d v="2013-12-31T00:00:00"/>
    <n v="1377058000"/>
    <n v="620940000"/>
    <n v="401353000"/>
    <n v="88003000"/>
    <n v="0"/>
    <x v="3"/>
    <s v="Health Care Equipment"/>
    <x v="1"/>
    <n v="266762000"/>
  </r>
  <r>
    <n v="829"/>
    <x v="201"/>
    <s v="Year 3"/>
    <d v="2014-12-31T00:00:00"/>
    <n v="1485807000"/>
    <n v="669691000"/>
    <n v="457598000"/>
    <n v="98263000"/>
    <n v="0"/>
    <x v="3"/>
    <s v="Health Care Equipment"/>
    <x v="2"/>
    <n v="260255000"/>
  </r>
  <r>
    <n v="830"/>
    <x v="201"/>
    <s v="Year 4"/>
    <d v="2015-12-31T00:00:00"/>
    <n v="1601892000"/>
    <n v="711622000"/>
    <n v="482465000"/>
    <n v="99681000"/>
    <n v="0"/>
    <x v="3"/>
    <s v="Health Care Equipment"/>
    <x v="3"/>
    <n v="308124000"/>
  </r>
  <r>
    <n v="831"/>
    <x v="202"/>
    <s v="Year 1"/>
    <d v="2012-12-31T00:00:00"/>
    <n v="2821446000"/>
    <n v="1645912000"/>
    <n v="453535000"/>
    <n v="233713000"/>
    <n v="0"/>
    <x v="8"/>
    <s v="Specialty Chemicals"/>
    <x v="0"/>
    <n v="488286000"/>
  </r>
  <r>
    <n v="832"/>
    <x v="202"/>
    <s v="Year 2"/>
    <d v="2013-12-31T00:00:00"/>
    <n v="2952896000"/>
    <n v="1668691000"/>
    <n v="505877000"/>
    <n v="259838000"/>
    <n v="0"/>
    <x v="8"/>
    <s v="Specialty Chemicals"/>
    <x v="1"/>
    <n v="518490000"/>
  </r>
  <r>
    <n v="833"/>
    <x v="202"/>
    <s v="Year 3"/>
    <d v="2014-12-31T00:00:00"/>
    <n v="3088533000"/>
    <n v="1726383000"/>
    <n v="514891000"/>
    <n v="253640000"/>
    <n v="0"/>
    <x v="8"/>
    <s v="Specialty Chemicals"/>
    <x v="2"/>
    <n v="593619000"/>
  </r>
  <r>
    <n v="834"/>
    <x v="202"/>
    <s v="Year 4"/>
    <d v="2015-12-31T00:00:00"/>
    <n v="3023189000"/>
    <n v="1671590000"/>
    <n v="509557000"/>
    <n v="246101000"/>
    <n v="0"/>
    <x v="8"/>
    <s v="Specialty Chemicals"/>
    <x v="3"/>
    <n v="595941000"/>
  </r>
  <r>
    <n v="835"/>
    <x v="203"/>
    <s v="Year 1"/>
    <d v="2013-12-29T00:00:00"/>
    <n v="1421178000"/>
    <n v="509291000"/>
    <n v="397285000"/>
    <n v="276743000"/>
    <n v="0"/>
    <x v="3"/>
    <s v="Life Sciences Tools &amp; Services"/>
    <x v="1"/>
    <n v="237859000"/>
  </r>
  <r>
    <n v="836"/>
    <x v="203"/>
    <s v="Year 2"/>
    <d v="2014-12-28T00:00:00"/>
    <n v="1861358000"/>
    <n v="563648000"/>
    <n v="471921000"/>
    <n v="388055000"/>
    <n v="0"/>
    <x v="3"/>
    <s v="Life Sciences Tools &amp; Services"/>
    <x v="2"/>
    <n v="437734000"/>
  </r>
  <r>
    <n v="837"/>
    <x v="203"/>
    <s v="Year 3"/>
    <d v="2016-01-03T00:00:00"/>
    <n v="2219762000"/>
    <n v="670472000"/>
    <n v="522046000"/>
    <n v="401527000"/>
    <n v="0"/>
    <x v="3"/>
    <s v="Life Sciences Tools &amp; Services"/>
    <x v="4"/>
    <n v="625717000"/>
  </r>
  <r>
    <n v="838"/>
    <x v="203"/>
    <s v="Year 4"/>
    <d v="2017-01-01T00:00:00"/>
    <n v="2398373000"/>
    <n v="731925000"/>
    <n v="584491000"/>
    <n v="504415000"/>
    <n v="0"/>
    <x v="3"/>
    <s v="Life Sciences Tools &amp; Services"/>
    <x v="9"/>
    <n v="577542000"/>
  </r>
  <r>
    <n v="839"/>
    <x v="204"/>
    <s v="Year 1"/>
    <d v="2013-12-28T00:00:00"/>
    <n v="52708000000"/>
    <n v="21187000000"/>
    <n v="8088000000"/>
    <n v="10611000000"/>
    <n v="291000000"/>
    <x v="2"/>
    <s v="Semiconductors"/>
    <x v="1"/>
    <n v="12531000000"/>
  </r>
  <r>
    <n v="840"/>
    <x v="204"/>
    <s v="Year 2"/>
    <d v="2014-12-27T00:00:00"/>
    <n v="55870000000"/>
    <n v="20261000000"/>
    <n v="8136000000"/>
    <n v="11537000000"/>
    <n v="294000000"/>
    <x v="2"/>
    <s v="Semiconductors"/>
    <x v="2"/>
    <n v="15642000000"/>
  </r>
  <r>
    <n v="841"/>
    <x v="204"/>
    <s v="Year 3"/>
    <d v="2015-12-26T00:00:00"/>
    <n v="55355000000"/>
    <n v="20676000000"/>
    <n v="7930000000"/>
    <n v="12128000000"/>
    <n v="265000000"/>
    <x v="2"/>
    <s v="Semiconductors"/>
    <x v="3"/>
    <n v="14356000000"/>
  </r>
  <r>
    <n v="842"/>
    <x v="204"/>
    <s v="Year 4"/>
    <d v="2016-12-31T00:00:00"/>
    <n v="59387000000"/>
    <n v="23196000000"/>
    <n v="8397000000"/>
    <n v="12740000000"/>
    <n v="294000000"/>
    <x v="2"/>
    <s v="Semiconductors"/>
    <x v="4"/>
    <n v="14760000000"/>
  </r>
  <r>
    <n v="843"/>
    <x v="205"/>
    <s v="Year 1"/>
    <d v="2013-07-31T00:00:00"/>
    <n v="3946000000"/>
    <n v="527000000"/>
    <n v="1534000000"/>
    <n v="647000000"/>
    <n v="30000000"/>
    <x v="2"/>
    <s v="Internet Software &amp; Services"/>
    <x v="1"/>
    <n v="1208000000"/>
  </r>
  <r>
    <n v="844"/>
    <x v="205"/>
    <s v="Year 2"/>
    <d v="2014-07-31T00:00:00"/>
    <n v="4243000000"/>
    <n v="603000000"/>
    <n v="1601000000"/>
    <n v="714000000"/>
    <n v="25000000"/>
    <x v="2"/>
    <s v="Internet Software &amp; Services"/>
    <x v="2"/>
    <n v="1300000000"/>
  </r>
  <r>
    <n v="845"/>
    <x v="205"/>
    <s v="Year 3"/>
    <d v="2015-07-31T00:00:00"/>
    <n v="4192000000"/>
    <n v="695000000"/>
    <n v="1771000000"/>
    <n v="798000000"/>
    <n v="42000000"/>
    <x v="2"/>
    <s v="Internet Software &amp; Services"/>
    <x v="3"/>
    <n v="886000000"/>
  </r>
  <r>
    <n v="846"/>
    <x v="205"/>
    <s v="Year 4"/>
    <d v="2016-07-31T00:00:00"/>
    <n v="4694000000"/>
    <n v="730000000"/>
    <n v="1807000000"/>
    <n v="881000000"/>
    <n v="34000000"/>
    <x v="2"/>
    <s v="Internet Software &amp; Services"/>
    <x v="4"/>
    <n v="1242000000"/>
  </r>
  <r>
    <n v="847"/>
    <x v="206"/>
    <s v="Year 1"/>
    <d v="2012-12-31T00:00:00"/>
    <n v="21852000000"/>
    <n v="15287000000"/>
    <n v="3303000000"/>
    <n v="0"/>
    <n v="1473000000"/>
    <x v="8"/>
    <s v="Paper Packaging"/>
    <x v="0"/>
    <n v="1789000000"/>
  </r>
  <r>
    <n v="848"/>
    <x v="206"/>
    <s v="Year 2"/>
    <d v="2013-12-31T00:00:00"/>
    <n v="23483000000"/>
    <n v="16282000000"/>
    <n v="3557000000"/>
    <n v="0"/>
    <n v="1531000000"/>
    <x v="8"/>
    <s v="Paper Packaging"/>
    <x v="1"/>
    <n v="2113000000"/>
  </r>
  <r>
    <n v="849"/>
    <x v="206"/>
    <s v="Year 3"/>
    <d v="2014-12-31T00:00:00"/>
    <n v="23617000000"/>
    <n v="16254000000"/>
    <n v="3494000000"/>
    <n v="0"/>
    <n v="1406000000"/>
    <x v="8"/>
    <s v="Paper Packaging"/>
    <x v="2"/>
    <n v="2463000000"/>
  </r>
  <r>
    <n v="850"/>
    <x v="206"/>
    <s v="Year 4"/>
    <d v="2015-12-31T00:00:00"/>
    <n v="22365000000"/>
    <n v="15468000000"/>
    <n v="3219000000"/>
    <n v="0"/>
    <n v="1294000000"/>
    <x v="8"/>
    <s v="Paper Packaging"/>
    <x v="3"/>
    <n v="2384000000"/>
  </r>
  <r>
    <n v="851"/>
    <x v="207"/>
    <s v="Year 1"/>
    <d v="2012-12-31T00:00:00"/>
    <n v="6956200000"/>
    <n v="0"/>
    <n v="6279100000"/>
    <n v="0"/>
    <n v="0"/>
    <x v="1"/>
    <s v="Advertising"/>
    <x v="0"/>
    <n v="677100000"/>
  </r>
  <r>
    <n v="852"/>
    <x v="207"/>
    <s v="Year 2"/>
    <d v="2013-12-31T00:00:00"/>
    <n v="7122300000"/>
    <n v="0"/>
    <n v="6463400000"/>
    <n v="0"/>
    <n v="0"/>
    <x v="1"/>
    <s v="Advertising"/>
    <x v="1"/>
    <n v="658900000"/>
  </r>
  <r>
    <n v="853"/>
    <x v="207"/>
    <s v="Year 3"/>
    <d v="2014-12-31T00:00:00"/>
    <n v="7537100000"/>
    <n v="0"/>
    <n v="6748500000"/>
    <n v="0"/>
    <n v="0"/>
    <x v="1"/>
    <s v="Advertising"/>
    <x v="2"/>
    <n v="788600000"/>
  </r>
  <r>
    <n v="854"/>
    <x v="207"/>
    <s v="Year 4"/>
    <d v="2015-12-31T00:00:00"/>
    <n v="7613800000"/>
    <n v="0"/>
    <n v="6742700000"/>
    <n v="0"/>
    <n v="0"/>
    <x v="1"/>
    <s v="Advertising"/>
    <x v="3"/>
    <n v="871100000"/>
  </r>
  <r>
    <n v="855"/>
    <x v="208"/>
    <s v="Year 1"/>
    <d v="2012-12-31T00:00:00"/>
    <n v="3003955000"/>
    <n v="1277113000"/>
    <n v="850371000"/>
    <n v="0"/>
    <n v="316344000"/>
    <x v="7"/>
    <s v="REITs"/>
    <x v="0"/>
    <n v="560127000"/>
  </r>
  <r>
    <n v="856"/>
    <x v="208"/>
    <s v="Year 2"/>
    <d v="2013-12-31T00:00:00"/>
    <n v="3024623000"/>
    <n v="1288878000"/>
    <n v="924031000"/>
    <n v="0"/>
    <n v="322037000"/>
    <x v="7"/>
    <s v="REITs"/>
    <x v="1"/>
    <n v="489677000"/>
  </r>
  <r>
    <n v="857"/>
    <x v="208"/>
    <s v="Year 3"/>
    <d v="2014-12-31T00:00:00"/>
    <n v="3117693000"/>
    <n v="1344636000"/>
    <n v="869572000"/>
    <n v="0"/>
    <n v="353143000"/>
    <x v="7"/>
    <s v="REITs"/>
    <x v="2"/>
    <n v="550342000"/>
  </r>
  <r>
    <n v="858"/>
    <x v="208"/>
    <s v="Year 4"/>
    <d v="2015-12-31T00:00:00"/>
    <n v="3007976000"/>
    <n v="1290025000"/>
    <n v="844960000"/>
    <n v="0"/>
    <n v="345464000"/>
    <x v="7"/>
    <s v="REITs"/>
    <x v="3"/>
    <n v="527527000"/>
  </r>
  <r>
    <n v="859"/>
    <x v="209"/>
    <s v="Year 1"/>
    <d v="2013-12-31T00:00:00"/>
    <n v="2265100000"/>
    <n v="670900000"/>
    <n v="574000000"/>
    <n v="167700000"/>
    <n v="0"/>
    <x v="3"/>
    <s v="Health Care Equipment"/>
    <x v="1"/>
    <n v="852500000"/>
  </r>
  <r>
    <n v="860"/>
    <x v="209"/>
    <s v="Year 2"/>
    <d v="2014-12-31T00:00:00"/>
    <n v="2131700000"/>
    <n v="717900000"/>
    <n v="691000000"/>
    <n v="178000000"/>
    <n v="0"/>
    <x v="3"/>
    <s v="Health Care Equipment"/>
    <x v="2"/>
    <n v="544800000"/>
  </r>
  <r>
    <n v="861"/>
    <x v="209"/>
    <s v="Year 3"/>
    <d v="2015-12-31T00:00:00"/>
    <n v="2384400000"/>
    <n v="806500000"/>
    <n v="640500000"/>
    <n v="197400000"/>
    <n v="0"/>
    <x v="3"/>
    <s v="Health Care Equipment"/>
    <x v="3"/>
    <n v="740000000"/>
  </r>
  <r>
    <n v="862"/>
    <x v="209"/>
    <s v="Year 4"/>
    <d v="2016-12-31T00:00:00"/>
    <n v="2704400000"/>
    <n v="814300000"/>
    <n v="705300000"/>
    <n v="239600000"/>
    <n v="0"/>
    <x v="3"/>
    <s v="Health Care Equipment"/>
    <x v="4"/>
    <n v="945200000"/>
  </r>
  <r>
    <n v="863"/>
    <x v="210"/>
    <s v="Year 1"/>
    <d v="2013-12-31T00:00:00"/>
    <n v="14135000000"/>
    <n v="8554000000"/>
    <n v="2815000000"/>
    <n v="0"/>
    <n v="250000000"/>
    <x v="0"/>
    <s v="Industrial Machinery"/>
    <x v="1"/>
    <n v="2516000000"/>
  </r>
  <r>
    <n v="864"/>
    <x v="210"/>
    <s v="Year 2"/>
    <d v="2014-12-31T00:00:00"/>
    <n v="14484000000"/>
    <n v="8673000000"/>
    <n v="2678000000"/>
    <n v="0"/>
    <n v="245000000"/>
    <x v="0"/>
    <s v="Industrial Machinery"/>
    <x v="2"/>
    <n v="2888000000"/>
  </r>
  <r>
    <n v="865"/>
    <x v="210"/>
    <s v="Year 3"/>
    <d v="2015-12-31T00:00:00"/>
    <n v="13405000000"/>
    <n v="7888000000"/>
    <n v="2417000000"/>
    <n v="0"/>
    <n v="233000000"/>
    <x v="0"/>
    <s v="Industrial Machinery"/>
    <x v="3"/>
    <n v="2867000000"/>
  </r>
  <r>
    <n v="866"/>
    <x v="210"/>
    <s v="Year 4"/>
    <d v="2016-12-31T00:00:00"/>
    <n v="13599000000"/>
    <n v="7896000000"/>
    <n v="2415000000"/>
    <n v="0"/>
    <n v="224000000"/>
    <x v="0"/>
    <s v="Industrial Machinery"/>
    <x v="4"/>
    <n v="3064000000"/>
  </r>
  <r>
    <n v="867"/>
    <x v="211"/>
    <s v="Year 1"/>
    <d v="2012-12-31T00:00:00"/>
    <n v="4050400000"/>
    <n v="0"/>
    <n v="3207800000"/>
    <n v="0"/>
    <n v="0"/>
    <x v="6"/>
    <s v="Asset Management &amp; Custody Banks"/>
    <x v="0"/>
    <n v="842600000"/>
  </r>
  <r>
    <n v="868"/>
    <x v="211"/>
    <s v="Year 2"/>
    <d v="2013-12-31T00:00:00"/>
    <n v="4644600000"/>
    <n v="0"/>
    <n v="3524400000"/>
    <n v="0"/>
    <n v="0"/>
    <x v="6"/>
    <s v="Asset Management &amp; Custody Banks"/>
    <x v="1"/>
    <n v="1120200000"/>
  </r>
  <r>
    <n v="869"/>
    <x v="211"/>
    <s v="Year 3"/>
    <d v="2014-12-31T00:00:00"/>
    <n v="5147100000"/>
    <n v="0"/>
    <n v="3870200000"/>
    <n v="0"/>
    <n v="0"/>
    <x v="6"/>
    <s v="Asset Management &amp; Custody Banks"/>
    <x v="2"/>
    <n v="1276900000"/>
  </r>
  <r>
    <n v="870"/>
    <x v="211"/>
    <s v="Year 4"/>
    <d v="2015-12-31T00:00:00"/>
    <n v="5122900000"/>
    <n v="0"/>
    <n v="3764500000"/>
    <n v="0"/>
    <n v="0"/>
    <x v="6"/>
    <s v="Asset Management &amp; Custody Banks"/>
    <x v="3"/>
    <n v="1358400000"/>
  </r>
  <r>
    <n v="871"/>
    <x v="212"/>
    <s v="Year 1"/>
    <d v="2012-12-31T00:00:00"/>
    <n v="5054980000"/>
    <n v="3230857000"/>
    <n v="1064757000"/>
    <n v="0"/>
    <n v="229166000"/>
    <x v="0"/>
    <s v="Trucking"/>
    <x v="0"/>
    <n v="530200000"/>
  </r>
  <r>
    <n v="872"/>
    <x v="212"/>
    <s v="Year 2"/>
    <d v="2013-12-31T00:00:00"/>
    <n v="5584571000"/>
    <n v="3570801000"/>
    <n v="1183682000"/>
    <n v="0"/>
    <n v="253380000"/>
    <x v="0"/>
    <s v="Trucking"/>
    <x v="1"/>
    <n v="576708000"/>
  </r>
  <r>
    <n v="873"/>
    <x v="212"/>
    <s v="Year 3"/>
    <d v="2014-12-31T00:00:00"/>
    <n v="6165441000"/>
    <n v="3898403000"/>
    <n v="1341000000"/>
    <n v="0"/>
    <n v="294496000"/>
    <x v="0"/>
    <s v="Trucking"/>
    <x v="2"/>
    <n v="631542000"/>
  </r>
  <r>
    <n v="874"/>
    <x v="212"/>
    <s v="Year 4"/>
    <d v="2015-12-31T00:00:00"/>
    <n v="6187646000"/>
    <n v="3665578000"/>
    <n v="1466761000"/>
    <n v="0"/>
    <n v="339613000"/>
    <x v="0"/>
    <s v="Trucking"/>
    <x v="3"/>
    <n v="715694000"/>
  </r>
  <r>
    <n v="875"/>
    <x v="213"/>
    <s v="Year 1"/>
    <d v="2013-09-27T00:00:00"/>
    <n v="11818376000"/>
    <n v="9976057000"/>
    <n v="1173340000"/>
    <n v="0"/>
    <n v="0"/>
    <x v="0"/>
    <s v="Industrial Conglomerates"/>
    <x v="1"/>
    <n v="668979000"/>
  </r>
  <r>
    <n v="876"/>
    <x v="213"/>
    <s v="Year 2"/>
    <d v="2014-09-26T00:00:00"/>
    <n v="12695157000"/>
    <n v="10621373000"/>
    <n v="1545716000"/>
    <n v="0"/>
    <n v="0"/>
    <x v="0"/>
    <s v="Industrial Conglomerates"/>
    <x v="2"/>
    <n v="528068000"/>
  </r>
  <r>
    <n v="877"/>
    <x v="213"/>
    <s v="Year 3"/>
    <d v="2015-10-02T00:00:00"/>
    <n v="12114832000"/>
    <n v="10146494000"/>
    <n v="1522811000"/>
    <n v="0"/>
    <n v="0"/>
    <x v="0"/>
    <s v="Industrial Conglomerates"/>
    <x v="3"/>
    <n v="445527000"/>
  </r>
  <r>
    <n v="878"/>
    <x v="213"/>
    <s v="Year 4"/>
    <d v="2016-09-30T00:00:00"/>
    <n v="10964157000"/>
    <n v="9196326000"/>
    <n v="1429233000"/>
    <n v="0"/>
    <n v="0"/>
    <x v="0"/>
    <s v="Industrial Conglomerates"/>
    <x v="4"/>
    <n v="338598000"/>
  </r>
  <r>
    <n v="879"/>
    <x v="214"/>
    <s v="Year 1"/>
    <d v="2012-12-31T00:00:00"/>
    <n v="4365400000"/>
    <n v="1656600000"/>
    <n v="1252300000"/>
    <n v="1101600000"/>
    <n v="0"/>
    <x v="2"/>
    <s v="Networking Equipment"/>
    <x v="0"/>
    <n v="354900000"/>
  </r>
  <r>
    <n v="880"/>
    <x v="214"/>
    <s v="Year 2"/>
    <d v="2013-12-31T00:00:00"/>
    <n v="4669100000"/>
    <n v="1727700000"/>
    <n v="1293200000"/>
    <n v="1043200000"/>
    <n v="0"/>
    <x v="2"/>
    <s v="Networking Equipment"/>
    <x v="1"/>
    <n v="605000000"/>
  </r>
  <r>
    <n v="881"/>
    <x v="214"/>
    <s v="Year 3"/>
    <d v="2014-12-31T00:00:00"/>
    <n v="4627100000"/>
    <n v="1768900000"/>
    <n v="1254700000"/>
    <n v="1006200000"/>
    <n v="0"/>
    <x v="2"/>
    <s v="Networking Equipment"/>
    <x v="2"/>
    <n v="597300000"/>
  </r>
  <r>
    <n v="882"/>
    <x v="214"/>
    <s v="Year 4"/>
    <d v="2015-12-31T00:00:00"/>
    <n v="4857800000"/>
    <n v="1779200000"/>
    <n v="1172700000"/>
    <n v="994500000"/>
    <n v="0"/>
    <x v="2"/>
    <s v="Networking Equipment"/>
    <x v="3"/>
    <n v="911400000"/>
  </r>
  <r>
    <n v="883"/>
    <x v="215"/>
    <s v="Year 1"/>
    <d v="2012-12-31T00:00:00"/>
    <n v="93646000000"/>
    <n v="0"/>
    <n v="64729000000"/>
    <n v="0"/>
    <n v="3385000000"/>
    <x v="6"/>
    <s v="Banks"/>
    <x v="0"/>
    <n v="25532000000"/>
  </r>
  <r>
    <n v="884"/>
    <x v="215"/>
    <s v="Year 2"/>
    <d v="2013-12-31T00:00:00"/>
    <n v="97142000000"/>
    <n v="0"/>
    <n v="70467000000"/>
    <n v="0"/>
    <n v="225000000"/>
    <x v="6"/>
    <s v="Banks"/>
    <x v="1"/>
    <n v="26450000000"/>
  </r>
  <r>
    <n v="885"/>
    <x v="215"/>
    <s v="Year 3"/>
    <d v="2014-12-31T00:00:00"/>
    <n v="91973000000"/>
    <n v="0"/>
    <n v="61274000000"/>
    <n v="0"/>
    <n v="3139000000"/>
    <x v="6"/>
    <s v="Banks"/>
    <x v="2"/>
    <n v="27560000000"/>
  </r>
  <r>
    <n v="886"/>
    <x v="215"/>
    <s v="Year 4"/>
    <d v="2015-12-31T00:00:00"/>
    <n v="89716000000"/>
    <n v="0"/>
    <n v="59014000000"/>
    <n v="0"/>
    <n v="3827000000"/>
    <x v="6"/>
    <s v="Banks"/>
    <x v="3"/>
    <n v="26875000000"/>
  </r>
  <r>
    <n v="887"/>
    <x v="216"/>
    <s v="Year 1"/>
    <d v="2013-02-02T00:00:00"/>
    <n v="12134000000"/>
    <n v="7432000000"/>
    <n v="3357000000"/>
    <n v="0"/>
    <n v="0"/>
    <x v="1"/>
    <s v="Department Stores"/>
    <x v="1"/>
    <n v="1345000000"/>
  </r>
  <r>
    <n v="888"/>
    <x v="216"/>
    <s v="Year 2"/>
    <d v="2014-02-01T00:00:00"/>
    <n v="12540000000"/>
    <n v="7737000000"/>
    <n v="3453000000"/>
    <n v="0"/>
    <n v="0"/>
    <x v="1"/>
    <s v="Department Stores"/>
    <x v="2"/>
    <n v="1350000000"/>
  </r>
  <r>
    <n v="889"/>
    <x v="216"/>
    <s v="Year 3"/>
    <d v="2015-01-31T00:00:00"/>
    <n v="13506000000"/>
    <n v="8406000000"/>
    <n v="3777000000"/>
    <n v="0"/>
    <n v="0"/>
    <x v="1"/>
    <s v="Department Stores"/>
    <x v="3"/>
    <n v="1323000000"/>
  </r>
  <r>
    <n v="890"/>
    <x v="216"/>
    <s v="Year 4"/>
    <d v="2016-01-30T00:00:00"/>
    <n v="14437000000"/>
    <n v="9168000000"/>
    <n v="4168000000"/>
    <n v="0"/>
    <n v="0"/>
    <x v="1"/>
    <s v="Department Stores"/>
    <x v="4"/>
    <n v="1101000000"/>
  </r>
  <r>
    <n v="891"/>
    <x v="217"/>
    <s v="Year 1"/>
    <d v="2012-12-29T00:00:00"/>
    <n v="14197000000"/>
    <n v="8763000000"/>
    <n v="3872000000"/>
    <n v="0"/>
    <n v="0"/>
    <x v="4"/>
    <s v="Packaged Foods &amp; Meats"/>
    <x v="0"/>
    <n v="1562000000"/>
  </r>
  <r>
    <n v="892"/>
    <x v="217"/>
    <s v="Year 2"/>
    <d v="2013-12-28T00:00:00"/>
    <n v="14792000000"/>
    <n v="8689000000"/>
    <n v="3266000000"/>
    <n v="0"/>
    <n v="0"/>
    <x v="4"/>
    <s v="Packaged Foods &amp; Meats"/>
    <x v="1"/>
    <n v="2837000000"/>
  </r>
  <r>
    <n v="893"/>
    <x v="217"/>
    <s v="Year 3"/>
    <d v="2015-01-03T00:00:00"/>
    <n v="14580000000"/>
    <n v="9517000000"/>
    <n v="4039000000"/>
    <n v="0"/>
    <n v="0"/>
    <x v="4"/>
    <s v="Packaged Foods &amp; Meats"/>
    <x v="3"/>
    <n v="1024000000"/>
  </r>
  <r>
    <n v="894"/>
    <x v="217"/>
    <s v="Year 4"/>
    <d v="2016-01-02T00:00:00"/>
    <n v="13525000000"/>
    <n v="8844000000"/>
    <n v="3590000000"/>
    <n v="0"/>
    <n v="0"/>
    <x v="4"/>
    <s v="Packaged Foods &amp; Meats"/>
    <x v="4"/>
    <n v="1091000000"/>
  </r>
  <r>
    <n v="895"/>
    <x v="218"/>
    <s v="Year 1"/>
    <d v="2013-09-30T00:00:00"/>
    <n v="1287577000"/>
    <n v="1073447000"/>
    <n v="174085000"/>
    <n v="0"/>
    <n v="12784000"/>
    <x v="6"/>
    <s v="Banks"/>
    <x v="1"/>
    <n v="27261000"/>
  </r>
  <r>
    <n v="896"/>
    <x v="218"/>
    <s v="Year 2"/>
    <d v="2014-09-30T00:00:00"/>
    <n v="1463767000"/>
    <n v="1200308000"/>
    <n v="194491000"/>
    <n v="0"/>
    <n v="13279000"/>
    <x v="6"/>
    <s v="Banks"/>
    <x v="2"/>
    <n v="55689000"/>
  </r>
  <r>
    <n v="897"/>
    <x v="218"/>
    <s v="Year 3"/>
    <d v="2015-09-30T00:00:00"/>
    <n v="1627413000"/>
    <n v="1354969000"/>
    <n v="207519000"/>
    <n v="0"/>
    <n v="13338000"/>
    <x v="6"/>
    <s v="Banks"/>
    <x v="3"/>
    <n v="51587000"/>
  </r>
  <r>
    <n v="898"/>
    <x v="218"/>
    <s v="Year 4"/>
    <d v="2016-09-30T00:00:00"/>
    <n v="1822114000"/>
    <n v="1524907000"/>
    <n v="224088000"/>
    <n v="0"/>
    <n v="13794000"/>
    <x v="6"/>
    <s v="Banks"/>
    <x v="4"/>
    <n v="59325000"/>
  </r>
  <r>
    <n v="899"/>
    <x v="219"/>
    <s v="Year 1"/>
    <d v="2012-12-31T00:00:00"/>
    <n v="793373000"/>
    <n v="206974000"/>
    <n v="123524000"/>
    <n v="0"/>
    <n v="214827000"/>
    <x v="7"/>
    <s v="REITs"/>
    <x v="0"/>
    <n v="248048000"/>
  </r>
  <r>
    <n v="900"/>
    <x v="219"/>
    <s v="Year 2"/>
    <d v="2013-12-31T00:00:00"/>
    <n v="861527000"/>
    <n v="221498000"/>
    <n v="127470000"/>
    <n v="0"/>
    <n v="224713000"/>
    <x v="7"/>
    <s v="REITs"/>
    <x v="1"/>
    <n v="287846000"/>
  </r>
  <r>
    <n v="901"/>
    <x v="219"/>
    <s v="Year 3"/>
    <d v="2014-12-31T00:00:00"/>
    <n v="993897000"/>
    <n v="258617000"/>
    <n v="122201000"/>
    <n v="0"/>
    <n v="258074000"/>
    <x v="7"/>
    <s v="REITs"/>
    <x v="2"/>
    <n v="355005000"/>
  </r>
  <r>
    <n v="902"/>
    <x v="219"/>
    <s v="Year 4"/>
    <d v="2015-12-31T00:00:00"/>
    <n v="1166769000"/>
    <n v="304477000"/>
    <n v="122735000"/>
    <n v="0"/>
    <n v="344527000"/>
    <x v="7"/>
    <s v="REITs"/>
    <x v="3"/>
    <n v="395030000"/>
  </r>
  <r>
    <n v="903"/>
    <x v="220"/>
    <s v="Year 1"/>
    <d v="2013-06-30T00:00:00"/>
    <n v="2842781000"/>
    <n v="1237452000"/>
    <n v="387812000"/>
    <n v="487832000"/>
    <n v="0"/>
    <x v="2"/>
    <s v="Semiconductor Equipment"/>
    <x v="1"/>
    <n v="729685000"/>
  </r>
  <r>
    <n v="904"/>
    <x v="220"/>
    <s v="Year 2"/>
    <d v="2014-06-30T00:00:00"/>
    <n v="2929408000"/>
    <n v="1232962000"/>
    <n v="384907000"/>
    <n v="539469000"/>
    <n v="0"/>
    <x v="2"/>
    <s v="Semiconductor Equipment"/>
    <x v="2"/>
    <n v="772070000"/>
  </r>
  <r>
    <n v="905"/>
    <x v="220"/>
    <s v="Year 3"/>
    <d v="2015-06-30T00:00:00"/>
    <n v="2814049000"/>
    <n v="1215229000"/>
    <n v="406864000"/>
    <n v="530616000"/>
    <n v="0"/>
    <x v="2"/>
    <s v="Semiconductor Equipment"/>
    <x v="3"/>
    <n v="661340000"/>
  </r>
  <r>
    <n v="906"/>
    <x v="220"/>
    <s v="Year 4"/>
    <d v="2016-06-30T00:00:00"/>
    <n v="2984493000"/>
    <n v="1163391000"/>
    <n v="379399000"/>
    <n v="481258000"/>
    <n v="0"/>
    <x v="2"/>
    <s v="Semiconductor Equipment"/>
    <x v="4"/>
    <n v="960445000"/>
  </r>
  <r>
    <n v="907"/>
    <x v="221"/>
    <s v="Year 1"/>
    <d v="2013-12-31T00:00:00"/>
    <n v="19561000000"/>
    <n v="12952000000"/>
    <n v="3706000000"/>
    <n v="0"/>
    <n v="0"/>
    <x v="4"/>
    <s v="Household Products"/>
    <x v="1"/>
    <n v="2903000000"/>
  </r>
  <r>
    <n v="908"/>
    <x v="221"/>
    <s v="Year 2"/>
    <d v="2014-12-31T00:00:00"/>
    <n v="19724000000"/>
    <n v="13041000000"/>
    <n v="4162000000"/>
    <n v="0"/>
    <n v="0"/>
    <x v="4"/>
    <s v="Household Products"/>
    <x v="2"/>
    <n v="2521000000"/>
  </r>
  <r>
    <n v="909"/>
    <x v="221"/>
    <s v="Year 3"/>
    <d v="2015-12-31T00:00:00"/>
    <n v="18591000000"/>
    <n v="11967000000"/>
    <n v="5011000000"/>
    <n v="0"/>
    <n v="0"/>
    <x v="4"/>
    <s v="Household Products"/>
    <x v="3"/>
    <n v="1613000000"/>
  </r>
  <r>
    <n v="910"/>
    <x v="221"/>
    <s v="Year 4"/>
    <d v="2016-12-31T00:00:00"/>
    <n v="18202000000"/>
    <n v="11551000000"/>
    <n v="3334000000"/>
    <n v="0"/>
    <n v="0"/>
    <x v="4"/>
    <s v="Household Products"/>
    <x v="4"/>
    <n v="3317000000"/>
  </r>
  <r>
    <n v="911"/>
    <x v="222"/>
    <s v="Year 1"/>
    <d v="2013-12-31T00:00:00"/>
    <n v="14070000000"/>
    <n v="7365000000"/>
    <n v="1007000000"/>
    <n v="0"/>
    <n v="1806000000"/>
    <x v="9"/>
    <s v="Oil &amp; Gas Refining &amp; Marketing &amp; Transportation"/>
    <x v="1"/>
    <n v="3892000000"/>
  </r>
  <r>
    <n v="912"/>
    <x v="222"/>
    <s v="Year 2"/>
    <d v="2014-12-31T00:00:00"/>
    <n v="16226000000"/>
    <n v="8435000000"/>
    <n v="1029000000"/>
    <n v="0"/>
    <n v="2040000000"/>
    <x v="9"/>
    <s v="Oil &amp; Gas Refining &amp; Marketing &amp; Transportation"/>
    <x v="2"/>
    <n v="4722000000"/>
  </r>
  <r>
    <n v="913"/>
    <x v="222"/>
    <s v="Year 3"/>
    <d v="2015-12-31T00:00:00"/>
    <n v="14403000000"/>
    <n v="6452000000"/>
    <n v="1126000000"/>
    <n v="0"/>
    <n v="2309000000"/>
    <x v="9"/>
    <s v="Oil &amp; Gas Refining &amp; Marketing &amp; Transportation"/>
    <x v="3"/>
    <n v="4516000000"/>
  </r>
  <r>
    <n v="914"/>
    <x v="222"/>
    <s v="Year 4"/>
    <d v="2016-12-31T00:00:00"/>
    <n v="13058000000"/>
    <n v="5801000000"/>
    <n v="1089000000"/>
    <n v="0"/>
    <n v="2209000000"/>
    <x v="9"/>
    <s v="Oil &amp; Gas Refining &amp; Marketing &amp; Transportation"/>
    <x v="4"/>
    <n v="3959000000"/>
  </r>
  <r>
    <n v="915"/>
    <x v="223"/>
    <s v="Year 1"/>
    <d v="2013-02-28T00:00:00"/>
    <n v="10962818000"/>
    <n v="9498456000"/>
    <n v="731767000"/>
    <n v="0"/>
    <n v="0"/>
    <x v="1"/>
    <s v="Specialty Stores"/>
    <x v="1"/>
    <n v="732595000"/>
  </r>
  <r>
    <n v="916"/>
    <x v="223"/>
    <s v="Year 2"/>
    <d v="2014-02-28T00:00:00"/>
    <n v="12574299000"/>
    <n v="10925598000"/>
    <n v="819048000"/>
    <n v="0"/>
    <n v="0"/>
    <x v="1"/>
    <s v="Specialty Stores"/>
    <x v="2"/>
    <n v="829653000"/>
  </r>
  <r>
    <n v="917"/>
    <x v="223"/>
    <s v="Year 3"/>
    <d v="2015-02-28T00:00:00"/>
    <n v="14268716000"/>
    <n v="12381189000"/>
    <n v="890431000"/>
    <n v="0"/>
    <n v="0"/>
    <x v="1"/>
    <s v="Specialty Stores"/>
    <x v="3"/>
    <n v="997096000"/>
  </r>
  <r>
    <n v="918"/>
    <x v="223"/>
    <s v="Year 4"/>
    <d v="2016-02-29T00:00:00"/>
    <n v="15149675000"/>
    <n v="13130915000"/>
    <n v="959899000"/>
    <n v="0"/>
    <n v="0"/>
    <x v="1"/>
    <s v="Specialty Stores"/>
    <x v="4"/>
    <n v="1058861000"/>
  </r>
  <r>
    <n v="919"/>
    <x v="224"/>
    <s v="Year 1"/>
    <d v="2012-12-31T00:00:00"/>
    <n v="48017000000"/>
    <n v="19053000000"/>
    <n v="18185000000"/>
    <n v="0"/>
    <n v="0"/>
    <x v="4"/>
    <s v="Soft Drinks"/>
    <x v="0"/>
    <n v="10779000000"/>
  </r>
  <r>
    <n v="920"/>
    <x v="224"/>
    <s v="Year 2"/>
    <d v="2013-12-31T00:00:00"/>
    <n v="46854000000"/>
    <n v="18421000000"/>
    <n v="18205000000"/>
    <n v="0"/>
    <n v="0"/>
    <x v="4"/>
    <s v="Soft Drinks"/>
    <x v="1"/>
    <n v="10228000000"/>
  </r>
  <r>
    <n v="921"/>
    <x v="224"/>
    <s v="Year 3"/>
    <d v="2014-12-31T00:00:00"/>
    <n v="45998000000"/>
    <n v="17889000000"/>
    <n v="18401000000"/>
    <n v="0"/>
    <n v="0"/>
    <x v="4"/>
    <s v="Soft Drinks"/>
    <x v="2"/>
    <n v="9708000000"/>
  </r>
  <r>
    <n v="922"/>
    <x v="224"/>
    <s v="Year 4"/>
    <d v="2015-12-31T00:00:00"/>
    <n v="44294000000"/>
    <n v="17482000000"/>
    <n v="18084000000"/>
    <n v="0"/>
    <n v="0"/>
    <x v="4"/>
    <s v="Soft Drinks"/>
    <x v="3"/>
    <n v="8728000000"/>
  </r>
  <r>
    <n v="923"/>
    <x v="225"/>
    <s v="Year 1"/>
    <d v="2013-03-30T00:00:00"/>
    <n v="2181732000"/>
    <n v="875166000"/>
    <n v="621536000"/>
    <n v="0"/>
    <n v="54291000"/>
    <x v="1"/>
    <s v="Apparel, Accessories &amp; Luxury Goods"/>
    <x v="1"/>
    <n v="630739000"/>
  </r>
  <r>
    <n v="924"/>
    <x v="225"/>
    <s v="Year 2"/>
    <d v="2014-03-29T00:00:00"/>
    <n v="3310800000"/>
    <n v="1294700000"/>
    <n v="926900000"/>
    <n v="0"/>
    <n v="79700000"/>
    <x v="1"/>
    <s v="Apparel, Accessories &amp; Luxury Goods"/>
    <x v="2"/>
    <n v="1009500000"/>
  </r>
  <r>
    <n v="925"/>
    <x v="225"/>
    <s v="Year 3"/>
    <d v="2015-03-28T00:00:00"/>
    <n v="4371500000"/>
    <n v="1723800000"/>
    <n v="1251500000"/>
    <n v="0"/>
    <n v="138400000"/>
    <x v="1"/>
    <s v="Apparel, Accessories &amp; Luxury Goods"/>
    <x v="3"/>
    <n v="1257800000"/>
  </r>
  <r>
    <n v="926"/>
    <x v="225"/>
    <s v="Year 4"/>
    <d v="2016-04-02T00:00:00"/>
    <n v="4712100000"/>
    <n v="1914900000"/>
    <n v="1428000000"/>
    <n v="0"/>
    <n v="183200000"/>
    <x v="1"/>
    <s v="Apparel, Accessories &amp; Luxury Goods"/>
    <x v="4"/>
    <n v="1186000000"/>
  </r>
  <r>
    <n v="927"/>
    <x v="226"/>
    <s v="Year 1"/>
    <d v="2013-02-02T00:00:00"/>
    <n v="96619000000"/>
    <n v="76726000000"/>
    <n v="15477000000"/>
    <n v="0"/>
    <n v="1652000000"/>
    <x v="4"/>
    <s v="Food Retail"/>
    <x v="1"/>
    <n v="2764000000"/>
  </r>
  <r>
    <n v="928"/>
    <x v="226"/>
    <s v="Year 2"/>
    <d v="2014-02-01T00:00:00"/>
    <n v="98375000000"/>
    <n v="78138000000"/>
    <n v="15809000000"/>
    <n v="0"/>
    <n v="1703000000"/>
    <x v="4"/>
    <s v="Food Retail"/>
    <x v="2"/>
    <n v="2725000000"/>
  </r>
  <r>
    <n v="929"/>
    <x v="226"/>
    <s v="Year 3"/>
    <d v="2015-01-31T00:00:00"/>
    <n v="108465000000"/>
    <n v="85512000000"/>
    <n v="17868000000"/>
    <n v="0"/>
    <n v="1948000000"/>
    <x v="4"/>
    <s v="Food Retail"/>
    <x v="3"/>
    <n v="3137000000"/>
  </r>
  <r>
    <n v="930"/>
    <x v="226"/>
    <s v="Year 4"/>
    <d v="2016-01-30T00:00:00"/>
    <n v="109830000000"/>
    <n v="85496000000"/>
    <n v="18669000000"/>
    <n v="0"/>
    <n v="2089000000"/>
    <x v="4"/>
    <s v="Food Retail"/>
    <x v="4"/>
    <n v="3576000000"/>
  </r>
  <r>
    <n v="931"/>
    <x v="227"/>
    <s v="Year 1"/>
    <d v="2013-02-02T00:00:00"/>
    <n v="19279000000"/>
    <n v="12289000000"/>
    <n v="4267000000"/>
    <n v="0"/>
    <n v="833000000"/>
    <x v="1"/>
    <s v="General Merchandise Stores"/>
    <x v="1"/>
    <n v="1890000000"/>
  </r>
  <r>
    <n v="932"/>
    <x v="227"/>
    <s v="Year 2"/>
    <d v="2014-02-01T00:00:00"/>
    <n v="19031000000"/>
    <n v="12087000000"/>
    <n v="4313000000"/>
    <n v="0"/>
    <n v="889000000"/>
    <x v="1"/>
    <s v="General Merchandise Stores"/>
    <x v="2"/>
    <n v="1742000000"/>
  </r>
  <r>
    <n v="933"/>
    <x v="227"/>
    <s v="Year 3"/>
    <d v="2015-01-31T00:00:00"/>
    <n v="19023000000"/>
    <n v="12098000000"/>
    <n v="4350000000"/>
    <n v="0"/>
    <n v="886000000"/>
    <x v="1"/>
    <s v="General Merchandise Stores"/>
    <x v="3"/>
    <n v="1689000000"/>
  </r>
  <r>
    <n v="934"/>
    <x v="227"/>
    <s v="Year 4"/>
    <d v="2016-01-30T00:00:00"/>
    <n v="19204000000"/>
    <n v="12265000000"/>
    <n v="4452000000"/>
    <n v="0"/>
    <n v="934000000"/>
    <x v="1"/>
    <s v="General Merchandise Stores"/>
    <x v="4"/>
    <n v="1553000000"/>
  </r>
  <r>
    <n v="935"/>
    <x v="228"/>
    <s v="Year 1"/>
    <d v="2013-12-31T00:00:00"/>
    <n v="2369300000"/>
    <n v="805300000"/>
    <n v="602100000"/>
    <n v="0"/>
    <n v="223300000"/>
    <x v="0"/>
    <s v="Railroads"/>
    <x v="1"/>
    <n v="738600000"/>
  </r>
  <r>
    <n v="936"/>
    <x v="228"/>
    <s v="Year 2"/>
    <d v="2014-12-31T00:00:00"/>
    <n v="2577100000"/>
    <n v="877900000"/>
    <n v="632000000"/>
    <n v="0"/>
    <n v="258100000"/>
    <x v="0"/>
    <s v="Railroads"/>
    <x v="2"/>
    <n v="809100000"/>
  </r>
  <r>
    <n v="937"/>
    <x v="228"/>
    <s v="Year 3"/>
    <d v="2015-12-31T00:00:00"/>
    <n v="2418800000"/>
    <n v="759200000"/>
    <n v="571200000"/>
    <n v="0"/>
    <n v="284600000"/>
    <x v="0"/>
    <s v="Railroads"/>
    <x v="3"/>
    <n v="803800000"/>
  </r>
  <r>
    <n v="938"/>
    <x v="228"/>
    <s v="Year 4"/>
    <d v="2016-12-31T00:00:00"/>
    <n v="2334200000"/>
    <n v="691100000"/>
    <n v="519600000"/>
    <n v="0"/>
    <n v="305000000"/>
    <x v="0"/>
    <s v="Railroads"/>
    <x v="4"/>
    <n v="818500000"/>
  </r>
  <r>
    <n v="939"/>
    <x v="229"/>
    <s v="Year 1"/>
    <d v="2013-02-02T00:00:00"/>
    <n v="10459000000"/>
    <n v="6073000000"/>
    <n v="2720000000"/>
    <n v="0"/>
    <n v="0"/>
    <x v="1"/>
    <s v="Apparel Retail"/>
    <x v="1"/>
    <n v="1666000000"/>
  </r>
  <r>
    <n v="940"/>
    <x v="229"/>
    <s v="Year 2"/>
    <d v="2014-02-01T00:00:00"/>
    <n v="10773000000"/>
    <n v="6344000000"/>
    <n v="2686000000"/>
    <n v="0"/>
    <n v="0"/>
    <x v="1"/>
    <s v="Apparel Retail"/>
    <x v="2"/>
    <n v="1743000000"/>
  </r>
  <r>
    <n v="941"/>
    <x v="229"/>
    <s v="Year 3"/>
    <d v="2015-01-31T00:00:00"/>
    <n v="11454000000"/>
    <n v="6646000000"/>
    <n v="2855000000"/>
    <n v="0"/>
    <n v="0"/>
    <x v="1"/>
    <s v="Apparel Retail"/>
    <x v="3"/>
    <n v="1953000000"/>
  </r>
  <r>
    <n v="942"/>
    <x v="229"/>
    <s v="Year 4"/>
    <d v="2016-01-30T00:00:00"/>
    <n v="12154000000"/>
    <n v="6950000000"/>
    <n v="3012000000"/>
    <n v="0"/>
    <n v="0"/>
    <x v="1"/>
    <s v="Apparel Retail"/>
    <x v="4"/>
    <n v="2192000000"/>
  </r>
  <r>
    <n v="943"/>
    <x v="230"/>
    <s v="Year 1"/>
    <d v="2012-12-31T00:00:00"/>
    <n v="3414500000"/>
    <n v="2718900000"/>
    <n v="346100000"/>
    <n v="0"/>
    <n v="25100000"/>
    <x v="0"/>
    <s v="Industrial Conglomerates"/>
    <x v="0"/>
    <n v="324400000"/>
  </r>
  <r>
    <n v="944"/>
    <x v="230"/>
    <s v="Year 2"/>
    <d v="2013-12-31T00:00:00"/>
    <n v="3477200000"/>
    <n v="2767300000"/>
    <n v="346900000"/>
    <n v="0"/>
    <n v="25400000"/>
    <x v="0"/>
    <s v="Industrial Conglomerates"/>
    <x v="1"/>
    <n v="337600000"/>
  </r>
  <r>
    <n v="945"/>
    <x v="230"/>
    <s v="Year 3"/>
    <d v="2014-12-31T00:00:00"/>
    <n v="3782300000"/>
    <n v="2991900000"/>
    <n v="439200000"/>
    <n v="0"/>
    <n v="19700000"/>
    <x v="0"/>
    <s v="Industrial Conglomerates"/>
    <x v="2"/>
    <n v="331500000"/>
  </r>
  <r>
    <n v="946"/>
    <x v="230"/>
    <s v="Year 4"/>
    <d v="2015-12-31T00:00:00"/>
    <n v="3917200000"/>
    <n v="2994000000"/>
    <n v="411800000"/>
    <n v="0"/>
    <n v="20800000"/>
    <x v="0"/>
    <s v="Industrial Conglomerates"/>
    <x v="3"/>
    <n v="490600000"/>
  </r>
  <r>
    <n v="947"/>
    <x v="231"/>
    <s v="Year 1"/>
    <d v="2013-11-30T00:00:00"/>
    <n v="5935095000"/>
    <n v="4920664000"/>
    <n v="328595000"/>
    <n v="0"/>
    <n v="0"/>
    <x v="1"/>
    <s v="Homebuilding"/>
    <x v="1"/>
    <n v="685836000"/>
  </r>
  <r>
    <n v="948"/>
    <x v="231"/>
    <s v="Year 2"/>
    <d v="2014-11-30T00:00:00"/>
    <n v="7779812000"/>
    <n v="6336272000"/>
    <n v="521502000"/>
    <n v="0"/>
    <n v="0"/>
    <x v="1"/>
    <s v="Homebuilding"/>
    <x v="2"/>
    <n v="922038000"/>
  </r>
  <r>
    <n v="949"/>
    <x v="231"/>
    <s v="Year 3"/>
    <d v="2015-11-30T00:00:00"/>
    <n v="9474008000"/>
    <n v="7757571000"/>
    <n v="630421000"/>
    <n v="0"/>
    <n v="0"/>
    <x v="1"/>
    <s v="Homebuilding"/>
    <x v="3"/>
    <n v="1086016000"/>
  </r>
  <r>
    <n v="950"/>
    <x v="231"/>
    <s v="Year 4"/>
    <d v="2016-11-30T00:00:00"/>
    <n v="10949999000"/>
    <n v="8923519000"/>
    <n v="764117000"/>
    <n v="0"/>
    <n v="0"/>
    <x v="1"/>
    <s v="Homebuilding"/>
    <x v="4"/>
    <n v="1262363000"/>
  </r>
  <r>
    <n v="951"/>
    <x v="232"/>
    <s v="Year 1"/>
    <d v="2012-12-31T00:00:00"/>
    <n v="5671400000"/>
    <n v="3421700000"/>
    <n v="1114600000"/>
    <n v="0"/>
    <n v="86300000"/>
    <x v="3"/>
    <s v="Health Care Facilities"/>
    <x v="0"/>
    <n v="1048800000"/>
  </r>
  <r>
    <n v="952"/>
    <x v="232"/>
    <s v="Year 2"/>
    <d v="2013-12-31T00:00:00"/>
    <n v="5808300000"/>
    <n v="3585100000"/>
    <n v="1128800000"/>
    <n v="0"/>
    <n v="81700000"/>
    <x v="3"/>
    <s v="Health Care Facilities"/>
    <x v="1"/>
    <n v="1012700000"/>
  </r>
  <r>
    <n v="953"/>
    <x v="232"/>
    <s v="Year 3"/>
    <d v="2014-12-31T00:00:00"/>
    <n v="6011600000"/>
    <n v="3808500000"/>
    <n v="1198200000"/>
    <n v="0"/>
    <n v="76700000"/>
    <x v="3"/>
    <s v="Health Care Facilities"/>
    <x v="2"/>
    <n v="928200000"/>
  </r>
  <r>
    <n v="954"/>
    <x v="232"/>
    <s v="Year 4"/>
    <d v="2015-12-31T00:00:00"/>
    <n v="8680100000"/>
    <n v="5776800000"/>
    <n v="1622000000"/>
    <n v="0"/>
    <n v="164500000"/>
    <x v="3"/>
    <s v="Health Care Facilities"/>
    <x v="3"/>
    <n v="1116800000"/>
  </r>
  <r>
    <n v="955"/>
    <x v="233"/>
    <s v="Year 1"/>
    <d v="2012-12-31T00:00:00"/>
    <n v="4122930000"/>
    <n v="2398790000"/>
    <n v="1219343000"/>
    <n v="0"/>
    <n v="64093000"/>
    <x v="1"/>
    <s v="Distributors"/>
    <x v="0"/>
    <n v="440704000"/>
  </r>
  <r>
    <n v="956"/>
    <x v="233"/>
    <s v="Year 2"/>
    <d v="2013-12-31T00:00:00"/>
    <n v="5062528000"/>
    <n v="2987126000"/>
    <n v="1454080000"/>
    <n v="0"/>
    <n v="80969000"/>
    <x v="1"/>
    <s v="Distributors"/>
    <x v="1"/>
    <n v="540353000"/>
  </r>
  <r>
    <n v="957"/>
    <x v="233"/>
    <s v="Year 3"/>
    <d v="2014-12-31T00:00:00"/>
    <n v="6740064000"/>
    <n v="4088151000"/>
    <n v="1866520000"/>
    <n v="0"/>
    <n v="120719000"/>
    <x v="1"/>
    <s v="Distributors"/>
    <x v="2"/>
    <n v="664674000"/>
  </r>
  <r>
    <n v="958"/>
    <x v="233"/>
    <s v="Year 4"/>
    <d v="2015-12-31T00:00:00"/>
    <n v="7192633000"/>
    <n v="4359104000"/>
    <n v="1987271000"/>
    <n v="0"/>
    <n v="122120000"/>
    <x v="1"/>
    <s v="Distributors"/>
    <x v="3"/>
    <n v="724138000"/>
  </r>
  <r>
    <n v="959"/>
    <x v="234"/>
    <s v="Year 1"/>
    <d v="2012-12-31T00:00:00"/>
    <n v="13107000000"/>
    <n v="11799000000"/>
    <n v="0"/>
    <n v="0"/>
    <n v="0"/>
    <x v="0"/>
    <s v="Industrial Conglomerates"/>
    <x v="0"/>
    <n v="1308000000"/>
  </r>
  <r>
    <n v="960"/>
    <x v="234"/>
    <s v="Year 2"/>
    <d v="2013-12-31T00:00:00"/>
    <n v="11420000000"/>
    <n v="10303000000"/>
    <n v="0"/>
    <n v="0"/>
    <n v="0"/>
    <x v="0"/>
    <s v="Industrial Conglomerates"/>
    <x v="1"/>
    <n v="1117000000"/>
  </r>
  <r>
    <n v="961"/>
    <x v="234"/>
    <s v="Year 3"/>
    <d v="2014-12-31T00:00:00"/>
    <n v="10986000000"/>
    <n v="9974000000"/>
    <n v="0"/>
    <n v="0"/>
    <n v="0"/>
    <x v="0"/>
    <s v="Industrial Conglomerates"/>
    <x v="2"/>
    <n v="1012000000"/>
  </r>
  <r>
    <n v="962"/>
    <x v="234"/>
    <s v="Year 4"/>
    <d v="2015-12-31T00:00:00"/>
    <n v="10466000000"/>
    <n v="9576000000"/>
    <n v="0"/>
    <n v="0"/>
    <n v="0"/>
    <x v="0"/>
    <s v="Industrial Conglomerates"/>
    <x v="3"/>
    <n v="890000000"/>
  </r>
  <r>
    <n v="963"/>
    <x v="235"/>
    <s v="Year 1"/>
    <d v="2013-06-30T00:00:00"/>
    <n v="1282236000"/>
    <n v="322516000"/>
    <n v="151382000"/>
    <n v="235184000"/>
    <n v="0"/>
    <x v="2"/>
    <s v="Semiconductors"/>
    <x v="1"/>
    <n v="573154000"/>
  </r>
  <r>
    <n v="964"/>
    <x v="235"/>
    <s v="Year 2"/>
    <d v="2014-06-29T00:00:00"/>
    <n v="1388386000"/>
    <n v="338580000"/>
    <n v="159642000"/>
    <n v="250434000"/>
    <n v="0"/>
    <x v="2"/>
    <s v="Semiconductors"/>
    <x v="2"/>
    <n v="639730000"/>
  </r>
  <r>
    <n v="965"/>
    <x v="235"/>
    <s v="Year 3"/>
    <d v="2015-06-28T00:00:00"/>
    <n v="1475139000"/>
    <n v="355727000"/>
    <n v="169952000"/>
    <n v="266761000"/>
    <n v="0"/>
    <x v="2"/>
    <s v="Semiconductors"/>
    <x v="3"/>
    <n v="682699000"/>
  </r>
  <r>
    <n v="966"/>
    <x v="235"/>
    <s v="Year 4"/>
    <d v="2016-07-03T00:00:00"/>
    <n v="1423936000"/>
    <n v="343801000"/>
    <n v="170120000"/>
    <n v="276462000"/>
    <n v="0"/>
    <x v="2"/>
    <s v="Semiconductors"/>
    <x v="4"/>
    <n v="633553000"/>
  </r>
  <r>
    <n v="967"/>
    <x v="236"/>
    <s v="Year 1"/>
    <d v="2012-12-31T00:00:00"/>
    <n v="22603400000"/>
    <n v="4796500000"/>
    <n v="6839500000"/>
    <n v="5278100000"/>
    <n v="0"/>
    <x v="3"/>
    <s v="Pharmaceuticals"/>
    <x v="0"/>
    <n v="5689300000"/>
  </r>
  <r>
    <n v="968"/>
    <x v="236"/>
    <s v="Year 2"/>
    <d v="2013-12-31T00:00:00"/>
    <n v="23113100000"/>
    <n v="4908100000"/>
    <n v="6606700000"/>
    <n v="5531300000"/>
    <n v="0"/>
    <x v="3"/>
    <s v="Pharmaceuticals"/>
    <x v="1"/>
    <n v="6067000000"/>
  </r>
  <r>
    <n v="969"/>
    <x v="236"/>
    <s v="Year 3"/>
    <d v="2014-12-31T00:00:00"/>
    <n v="19615600000"/>
    <n v="4932500000"/>
    <n v="6280300000"/>
    <n v="4733600000"/>
    <n v="0"/>
    <x v="3"/>
    <s v="Pharmaceuticals"/>
    <x v="2"/>
    <n v="3669200000"/>
  </r>
  <r>
    <n v="970"/>
    <x v="236"/>
    <s v="Year 4"/>
    <d v="2015-12-31T00:00:00"/>
    <n v="19958700000"/>
    <n v="5037200000"/>
    <n v="6432400000"/>
    <n v="4796400000"/>
    <n v="0"/>
    <x v="3"/>
    <s v="Pharmaceuticals"/>
    <x v="3"/>
    <n v="3692700000"/>
  </r>
  <r>
    <n v="971"/>
    <x v="237"/>
    <s v="Year 1"/>
    <d v="2013-12-31T00:00:00"/>
    <n v="45358000000"/>
    <n v="41171000000"/>
    <n v="318000000"/>
    <n v="0"/>
    <n v="0"/>
    <x v="0"/>
    <s v="Aerospace &amp; Defense"/>
    <x v="1"/>
    <n v="3869000000"/>
  </r>
  <r>
    <n v="972"/>
    <x v="237"/>
    <s v="Year 2"/>
    <d v="2014-12-31T00:00:00"/>
    <n v="39946000000"/>
    <n v="35263000000"/>
    <n v="329000000"/>
    <n v="0"/>
    <n v="0"/>
    <x v="0"/>
    <s v="Aerospace &amp; Defense"/>
    <x v="2"/>
    <n v="4354000000"/>
  </r>
  <r>
    <n v="973"/>
    <x v="237"/>
    <s v="Year 3"/>
    <d v="2015-12-31T00:00:00"/>
    <n v="40536000000"/>
    <n v="36044000000"/>
    <n v="220000000"/>
    <n v="0"/>
    <n v="0"/>
    <x v="0"/>
    <s v="Aerospace &amp; Defense"/>
    <x v="3"/>
    <n v="4272000000"/>
  </r>
  <r>
    <n v="974"/>
    <x v="237"/>
    <s v="Year 4"/>
    <d v="2016-12-31T00:00:00"/>
    <n v="47248000000"/>
    <n v="42186000000"/>
    <n v="487000000"/>
    <n v="0"/>
    <n v="0"/>
    <x v="0"/>
    <s v="Aerospace &amp; Defense"/>
    <x v="4"/>
    <n v="4575000000"/>
  </r>
  <r>
    <n v="975"/>
    <x v="238"/>
    <s v="Year 1"/>
    <d v="2012-12-31T00:00:00"/>
    <n v="3094500000"/>
    <n v="2144200000"/>
    <n v="98200000"/>
    <n v="0"/>
    <n v="332400000"/>
    <x v="5"/>
    <s v="Electric Utilities"/>
    <x v="0"/>
    <n v="519700000"/>
  </r>
  <r>
    <n v="976"/>
    <x v="238"/>
    <s v="Year 2"/>
    <d v="2013-12-31T00:00:00"/>
    <n v="3276800000"/>
    <n v="2272400000"/>
    <n v="99600000"/>
    <n v="0"/>
    <n v="370900000"/>
    <x v="5"/>
    <s v="Electric Utilities"/>
    <x v="1"/>
    <n v="533900000"/>
  </r>
  <r>
    <n v="977"/>
    <x v="238"/>
    <s v="Year 3"/>
    <d v="2014-12-31T00:00:00"/>
    <n v="3350300000"/>
    <n v="2317500000"/>
    <n v="101100000"/>
    <n v="0"/>
    <n v="388100000"/>
    <x v="5"/>
    <s v="Electric Utilities"/>
    <x v="2"/>
    <n v="543600000"/>
  </r>
  <r>
    <n v="978"/>
    <x v="238"/>
    <s v="Year 4"/>
    <d v="2015-12-31T00:00:00"/>
    <n v="3253600000"/>
    <n v="2171600000"/>
    <n v="103700000"/>
    <n v="0"/>
    <n v="401300000"/>
    <x v="5"/>
    <s v="Electric Utilities"/>
    <x v="3"/>
    <n v="577000000"/>
  </r>
  <r>
    <n v="979"/>
    <x v="239"/>
    <s v="Year 1"/>
    <d v="2013-02-01T00:00:00"/>
    <n v="50521000000"/>
    <n v="33194000000"/>
    <n v="12244000000"/>
    <n v="0"/>
    <n v="1523000000"/>
    <x v="1"/>
    <s v="Home Improvement Retail"/>
    <x v="1"/>
    <n v="3560000000"/>
  </r>
  <r>
    <n v="980"/>
    <x v="239"/>
    <s v="Year 2"/>
    <d v="2014-01-31T00:00:00"/>
    <n v="53417000000"/>
    <n v="34941000000"/>
    <n v="12865000000"/>
    <n v="0"/>
    <n v="1462000000"/>
    <x v="1"/>
    <s v="Home Improvement Retail"/>
    <x v="2"/>
    <n v="4149000000"/>
  </r>
  <r>
    <n v="981"/>
    <x v="239"/>
    <s v="Year 3"/>
    <d v="2015-01-30T00:00:00"/>
    <n v="56223000000"/>
    <n v="36665000000"/>
    <n v="13281000000"/>
    <n v="0"/>
    <n v="1485000000"/>
    <x v="1"/>
    <s v="Home Improvement Retail"/>
    <x v="3"/>
    <n v="4792000000"/>
  </r>
  <r>
    <n v="982"/>
    <x v="239"/>
    <s v="Year 4"/>
    <d v="2016-01-29T00:00:00"/>
    <n v="59074000000"/>
    <n v="38504000000"/>
    <n v="14115000000"/>
    <n v="0"/>
    <n v="1484000000"/>
    <x v="1"/>
    <s v="Home Improvement Retail"/>
    <x v="4"/>
    <n v="4971000000"/>
  </r>
  <r>
    <n v="983"/>
    <x v="240"/>
    <s v="Year 1"/>
    <d v="2013-06-30T00:00:00"/>
    <n v="3598916000"/>
    <n v="2195857000"/>
    <n v="601300000"/>
    <n v="683688000"/>
    <n v="0"/>
    <x v="2"/>
    <s v="Semiconductor Equipment"/>
    <x v="1"/>
    <n v="118071000"/>
  </r>
  <r>
    <n v="984"/>
    <x v="240"/>
    <s v="Year 2"/>
    <d v="2014-06-29T00:00:00"/>
    <n v="4607309000"/>
    <n v="2599828000"/>
    <n v="613341000"/>
    <n v="716471000"/>
    <n v="0"/>
    <x v="2"/>
    <s v="Semiconductor Equipment"/>
    <x v="2"/>
    <n v="677669000"/>
  </r>
  <r>
    <n v="985"/>
    <x v="240"/>
    <s v="Year 3"/>
    <d v="2015-06-28T00:00:00"/>
    <n v="5259312000"/>
    <n v="2974976000"/>
    <n v="591611000"/>
    <n v="825242000"/>
    <n v="0"/>
    <x v="2"/>
    <s v="Semiconductor Equipment"/>
    <x v="3"/>
    <n v="867483000"/>
  </r>
  <r>
    <n v="986"/>
    <x v="240"/>
    <s v="Year 4"/>
    <d v="2016-06-26T00:00:00"/>
    <n v="5885893000"/>
    <n v="3266971000"/>
    <n v="630954000"/>
    <n v="913712000"/>
    <n v="0"/>
    <x v="2"/>
    <s v="Semiconductor Equipment"/>
    <x v="4"/>
    <n v="1074256000"/>
  </r>
  <r>
    <n v="987"/>
    <x v="241"/>
    <s v="Year 1"/>
    <d v="2012-12-31T00:00:00"/>
    <n v="7810610000"/>
    <n v="7479746000"/>
    <n v="360586000"/>
    <n v="0"/>
    <n v="116388000"/>
    <x v="6"/>
    <s v="Multi-Sector Holdings"/>
    <x v="0"/>
    <n v="-146110000"/>
  </r>
  <r>
    <n v="988"/>
    <x v="241"/>
    <s v="Year 2"/>
    <d v="2013-12-31T00:00:00"/>
    <n v="9531778000"/>
    <n v="7567707000"/>
    <n v="2177616000"/>
    <n v="0"/>
    <n v="167425000"/>
    <x v="6"/>
    <s v="Multi-Sector Holdings"/>
    <x v="1"/>
    <n v="-380970000"/>
  </r>
  <r>
    <n v="989"/>
    <x v="241"/>
    <s v="Year 3"/>
    <d v="2014-12-31T00:00:00"/>
    <n v="10681897000"/>
    <n v="8024286000"/>
    <n v="2856642000"/>
    <n v="0"/>
    <n v="185993000"/>
    <x v="6"/>
    <s v="Multi-Sector Holdings"/>
    <x v="2"/>
    <n v="-385024000"/>
  </r>
  <r>
    <n v="990"/>
    <x v="241"/>
    <s v="Year 4"/>
    <d v="2015-12-31T00:00:00"/>
    <n v="10116502000"/>
    <n v="7677233000"/>
    <n v="2620072000"/>
    <n v="0"/>
    <n v="224133000"/>
    <x v="6"/>
    <s v="Multi-Sector Holdings"/>
    <x v="3"/>
    <n v="-404936000"/>
  </r>
  <r>
    <n v="991"/>
    <x v="242"/>
    <s v="Year 1"/>
    <d v="2013-12-31T00:00:00"/>
    <n v="17699000000"/>
    <n v="8307000000"/>
    <n v="7161000000"/>
    <n v="0"/>
    <n v="867000000"/>
    <x v="0"/>
    <s v="Airlines"/>
    <x v="1"/>
    <n v="1364000000"/>
  </r>
  <r>
    <n v="992"/>
    <x v="242"/>
    <s v="Year 2"/>
    <d v="2014-12-31T00:00:00"/>
    <n v="18605000000"/>
    <n v="7677000000"/>
    <n v="7639000000"/>
    <n v="0"/>
    <n v="938000000"/>
    <x v="0"/>
    <s v="Airlines"/>
    <x v="2"/>
    <n v="2351000000"/>
  </r>
  <r>
    <n v="993"/>
    <x v="242"/>
    <s v="Year 3"/>
    <d v="2015-12-31T00:00:00"/>
    <n v="19820000000"/>
    <n v="6025000000"/>
    <n v="8625000000"/>
    <n v="0"/>
    <n v="1015000000"/>
    <x v="0"/>
    <s v="Airlines"/>
    <x v="3"/>
    <n v="4155000000"/>
  </r>
  <r>
    <n v="994"/>
    <x v="242"/>
    <s v="Year 4"/>
    <d v="2016-12-31T00:00:00"/>
    <n v="20425000000"/>
    <n v="6132000000"/>
    <n v="9312000000"/>
    <n v="0"/>
    <n v="1221000000"/>
    <x v="0"/>
    <s v="Airlines"/>
    <x v="4"/>
    <n v="3760000000"/>
  </r>
  <r>
    <n v="995"/>
    <x v="243"/>
    <s v="Year 1"/>
    <d v="2012-12-31T00:00:00"/>
    <n v="6376000000"/>
    <n v="3851000000"/>
    <n v="1201000000"/>
    <n v="0"/>
    <n v="749000000"/>
    <x v="10"/>
    <s v="Alternative Carriers"/>
    <x v="0"/>
    <n v="575000000"/>
  </r>
  <r>
    <n v="996"/>
    <x v="243"/>
    <s v="Year 2"/>
    <d v="2013-12-31T00:00:00"/>
    <n v="6313000000"/>
    <n v="3685000000"/>
    <n v="1162000000"/>
    <n v="0"/>
    <n v="800000000"/>
    <x v="10"/>
    <s v="Alternative Carriers"/>
    <x v="1"/>
    <n v="666000000"/>
  </r>
  <r>
    <n v="997"/>
    <x v="243"/>
    <s v="Year 3"/>
    <d v="2014-12-31T00:00:00"/>
    <n v="6777000000"/>
    <n v="3775000000"/>
    <n v="1181000000"/>
    <n v="0"/>
    <n v="808000000"/>
    <x v="10"/>
    <s v="Alternative Carriers"/>
    <x v="2"/>
    <n v="1013000000"/>
  </r>
  <r>
    <n v="998"/>
    <x v="243"/>
    <s v="Year 4"/>
    <d v="2015-12-31T00:00:00"/>
    <n v="8229000000"/>
    <n v="4265000000"/>
    <n v="1467000000"/>
    <n v="0"/>
    <n v="1166000000"/>
    <x v="10"/>
    <s v="Alternative Carriers"/>
    <x v="3"/>
    <n v="1331000000"/>
  </r>
  <r>
    <n v="999"/>
    <x v="244"/>
    <s v="Year 1"/>
    <d v="2012-12-31T00:00:00"/>
    <n v="45352000000"/>
    <n v="39595000000"/>
    <n v="909000000"/>
    <n v="172000000"/>
    <n v="0"/>
    <x v="8"/>
    <s v="Diversified Chemicals"/>
    <x v="0"/>
    <n v="4676000000"/>
  </r>
  <r>
    <n v="1000"/>
    <x v="244"/>
    <s v="Year 2"/>
    <d v="2013-12-31T00:00:00"/>
    <n v="44062000000"/>
    <n v="37940000000"/>
    <n v="870000000"/>
    <n v="150000000"/>
    <n v="0"/>
    <x v="8"/>
    <s v="Diversified Chemicals"/>
    <x v="1"/>
    <n v="5102000000"/>
  </r>
  <r>
    <n v="1001"/>
    <x v="244"/>
    <s v="Year 3"/>
    <d v="2014-12-31T00:00:00"/>
    <n v="45608000000"/>
    <n v="38939000000"/>
    <n v="806000000"/>
    <n v="127000000"/>
    <n v="0"/>
    <x v="8"/>
    <s v="Diversified Chemicals"/>
    <x v="2"/>
    <n v="5736000000"/>
  </r>
  <r>
    <n v="1002"/>
    <x v="244"/>
    <s v="Year 4"/>
    <d v="2015-12-31T00:00:00"/>
    <n v="32735000000"/>
    <n v="25683000000"/>
    <n v="828000000"/>
    <n v="102000000"/>
    <n v="0"/>
    <x v="8"/>
    <s v="Diversified Chemicals"/>
    <x v="3"/>
    <n v="6122000000"/>
  </r>
  <r>
    <n v="1003"/>
    <x v="245"/>
    <s v="Year 1"/>
    <d v="2013-02-02T00:00:00"/>
    <n v="27686000000"/>
    <n v="16538000000"/>
    <n v="8482000000"/>
    <n v="0"/>
    <n v="0"/>
    <x v="1"/>
    <s v="Department Stores"/>
    <x v="1"/>
    <n v="2666000000"/>
  </r>
  <r>
    <n v="1004"/>
    <x v="245"/>
    <s v="Year 2"/>
    <d v="2014-02-01T00:00:00"/>
    <n v="27931000000"/>
    <n v="16725000000"/>
    <n v="8440000000"/>
    <n v="0"/>
    <n v="0"/>
    <x v="1"/>
    <s v="Department Stores"/>
    <x v="2"/>
    <n v="2766000000"/>
  </r>
  <r>
    <n v="1005"/>
    <x v="245"/>
    <s v="Year 3"/>
    <d v="2015-01-31T00:00:00"/>
    <n v="28105000000"/>
    <n v="16863000000"/>
    <n v="8355000000"/>
    <n v="0"/>
    <n v="0"/>
    <x v="1"/>
    <s v="Department Stores"/>
    <x v="3"/>
    <n v="2887000000"/>
  </r>
  <r>
    <n v="1006"/>
    <x v="245"/>
    <s v="Year 4"/>
    <d v="2016-01-30T00:00:00"/>
    <n v="27079000000"/>
    <n v="16496000000"/>
    <n v="8256000000"/>
    <n v="0"/>
    <n v="0"/>
    <x v="1"/>
    <s v="Department Stores"/>
    <x v="4"/>
    <n v="2327000000"/>
  </r>
  <r>
    <n v="1007"/>
    <x v="246"/>
    <s v="Year 1"/>
    <d v="2013-12-31T00:00:00"/>
    <n v="8312000000"/>
    <n v="0"/>
    <n v="3456000000"/>
    <n v="0"/>
    <n v="258000000"/>
    <x v="2"/>
    <s v="Internet Software &amp; Services"/>
    <x v="1"/>
    <n v="4598000000"/>
  </r>
  <r>
    <n v="1008"/>
    <x v="246"/>
    <s v="Year 2"/>
    <d v="2014-12-31T00:00:00"/>
    <n v="9441000000"/>
    <n v="0"/>
    <n v="4014000000"/>
    <n v="0"/>
    <n v="321000000"/>
    <x v="2"/>
    <s v="Internet Software &amp; Services"/>
    <x v="2"/>
    <n v="5106000000"/>
  </r>
  <r>
    <n v="1009"/>
    <x v="246"/>
    <s v="Year 3"/>
    <d v="2015-12-31T00:00:00"/>
    <n v="9667000000"/>
    <n v="0"/>
    <n v="4162000000"/>
    <n v="0"/>
    <n v="366000000"/>
    <x v="2"/>
    <s v="Internet Software &amp; Services"/>
    <x v="3"/>
    <n v="5139000000"/>
  </r>
  <r>
    <n v="1010"/>
    <x v="246"/>
    <s v="Year 4"/>
    <d v="2016-12-31T00:00:00"/>
    <n v="10776000000"/>
    <n v="0"/>
    <n v="4525000000"/>
    <n v="0"/>
    <n v="373000000"/>
    <x v="2"/>
    <s v="Internet Software &amp; Services"/>
    <x v="4"/>
    <n v="5878000000"/>
  </r>
  <r>
    <n v="1011"/>
    <x v="247"/>
    <s v="Year 1"/>
    <d v="2012-12-31T00:00:00"/>
    <n v="475888000"/>
    <n v="117275000"/>
    <n v="47115000"/>
    <n v="0"/>
    <n v="121211000"/>
    <x v="7"/>
    <s v="Residential REITs"/>
    <x v="0"/>
    <n v="190287000"/>
  </r>
  <r>
    <n v="1012"/>
    <x v="247"/>
    <s v="Year 2"/>
    <d v="2013-12-31T00:00:00"/>
    <n v="635490000"/>
    <n v="172050000"/>
    <n v="43720000"/>
    <n v="0"/>
    <n v="186979000"/>
    <x v="7"/>
    <s v="Residential REITs"/>
    <x v="1"/>
    <n v="232741000"/>
  </r>
  <r>
    <n v="1013"/>
    <x v="247"/>
    <s v="Year 3"/>
    <d v="2014-12-31T00:00:00"/>
    <n v="992332000"/>
    <n v="275379000"/>
    <n v="57664000"/>
    <n v="0"/>
    <n v="301812000"/>
    <x v="7"/>
    <s v="Residential REITs"/>
    <x v="2"/>
    <n v="357477000"/>
  </r>
  <r>
    <n v="1014"/>
    <x v="247"/>
    <s v="Year 4"/>
    <d v="2015-12-31T00:00:00"/>
    <n v="1042779000"/>
    <n v="280901000"/>
    <n v="53992000"/>
    <n v="0"/>
    <n v="294520000"/>
    <x v="7"/>
    <s v="Residential REITs"/>
    <x v="3"/>
    <n v="413366000"/>
  </r>
  <r>
    <n v="1015"/>
    <x v="248"/>
    <s v="Year 1"/>
    <d v="2012-12-31T00:00:00"/>
    <n v="797517000"/>
    <n v="337533000"/>
    <n v="20412000"/>
    <n v="0"/>
    <n v="277621000"/>
    <x v="7"/>
    <s v="Retail REITs"/>
    <x v="0"/>
    <n v="161951000"/>
  </r>
  <r>
    <n v="1016"/>
    <x v="248"/>
    <s v="Year 2"/>
    <d v="2013-12-31T00:00:00"/>
    <n v="1029475000"/>
    <n v="423256000"/>
    <n v="27772000"/>
    <n v="0"/>
    <n v="357165000"/>
    <x v="7"/>
    <s v="Retail REITs"/>
    <x v="1"/>
    <n v="221282000"/>
  </r>
  <r>
    <n v="1017"/>
    <x v="248"/>
    <s v="Year 3"/>
    <d v="2014-12-31T00:00:00"/>
    <n v="1105247000"/>
    <n v="441929000"/>
    <n v="29412000"/>
    <n v="0"/>
    <n v="378716000"/>
    <x v="7"/>
    <s v="Retail REITs"/>
    <x v="2"/>
    <n v="255190000"/>
  </r>
  <r>
    <n v="1018"/>
    <x v="248"/>
    <s v="Year 4"/>
    <d v="2015-12-31T00:00:00"/>
    <n v="1288149000"/>
    <n v="497359000"/>
    <n v="29870000"/>
    <n v="0"/>
    <n v="464472000"/>
    <x v="7"/>
    <s v="Retail REITs"/>
    <x v="3"/>
    <n v="296448000"/>
  </r>
  <r>
    <n v="1019"/>
    <x v="249"/>
    <s v="Year 1"/>
    <d v="2012-12-31T00:00:00"/>
    <n v="11814000000"/>
    <n v="10190000000"/>
    <n v="582000000"/>
    <n v="0"/>
    <n v="102000000"/>
    <x v="1"/>
    <s v="Hotels, Resorts &amp; Cruise Lines"/>
    <x v="0"/>
    <n v="940000000"/>
  </r>
  <r>
    <n v="1020"/>
    <x v="249"/>
    <s v="Year 2"/>
    <d v="2013-12-31T00:00:00"/>
    <n v="12784000000"/>
    <n v="11020000000"/>
    <n v="649000000"/>
    <n v="0"/>
    <n v="127000000"/>
    <x v="1"/>
    <s v="Hotels, Resorts &amp; Cruise Lines"/>
    <x v="1"/>
    <n v="988000000"/>
  </r>
  <r>
    <n v="1021"/>
    <x v="249"/>
    <s v="Year 3"/>
    <d v="2014-12-31T00:00:00"/>
    <n v="13796000000"/>
    <n v="11830000000"/>
    <n v="659000000"/>
    <n v="0"/>
    <n v="148000000"/>
    <x v="1"/>
    <s v="Hotels, Resorts &amp; Cruise Lines"/>
    <x v="2"/>
    <n v="1159000000"/>
  </r>
  <r>
    <n v="1022"/>
    <x v="249"/>
    <s v="Year 4"/>
    <d v="2015-12-31T00:00:00"/>
    <n v="14486000000"/>
    <n v="12363000000"/>
    <n v="634000000"/>
    <n v="0"/>
    <n v="139000000"/>
    <x v="1"/>
    <s v="Hotels, Resorts &amp; Cruise Lines"/>
    <x v="3"/>
    <n v="1350000000"/>
  </r>
  <r>
    <n v="1023"/>
    <x v="250"/>
    <s v="Year 1"/>
    <d v="2013-12-31T00:00:00"/>
    <n v="6761000000"/>
    <n v="4802000000"/>
    <n v="1347000000"/>
    <n v="0"/>
    <n v="0"/>
    <x v="0"/>
    <s v="Building Products"/>
    <x v="1"/>
    <n v="612000000"/>
  </r>
  <r>
    <n v="1024"/>
    <x v="250"/>
    <s v="Year 2"/>
    <d v="2014-12-31T00:00:00"/>
    <n v="7006000000"/>
    <n v="4946000000"/>
    <n v="1338000000"/>
    <n v="0"/>
    <n v="0"/>
    <x v="0"/>
    <s v="Building Products"/>
    <x v="2"/>
    <n v="722000000"/>
  </r>
  <r>
    <n v="1025"/>
    <x v="250"/>
    <s v="Year 3"/>
    <d v="2015-12-31T00:00:00"/>
    <n v="7142000000"/>
    <n v="4889000000"/>
    <n v="1339000000"/>
    <n v="0"/>
    <n v="0"/>
    <x v="0"/>
    <s v="Building Products"/>
    <x v="3"/>
    <n v="914000000"/>
  </r>
  <r>
    <n v="1026"/>
    <x v="250"/>
    <s v="Year 4"/>
    <d v="2016-12-31T00:00:00"/>
    <n v="7357000000"/>
    <n v="4901000000"/>
    <n v="1403000000"/>
    <n v="0"/>
    <n v="0"/>
    <x v="0"/>
    <s v="Building Products"/>
    <x v="4"/>
    <n v="1053000000"/>
  </r>
  <r>
    <n v="1027"/>
    <x v="251"/>
    <s v="Year 1"/>
    <d v="2012-12-31T00:00:00"/>
    <n v="6420881000"/>
    <n v="3011684000"/>
    <n v="2388182000"/>
    <n v="0"/>
    <n v="0"/>
    <x v="1"/>
    <s v="Leisure Products"/>
    <x v="0"/>
    <n v="1021015000"/>
  </r>
  <r>
    <n v="1028"/>
    <x v="251"/>
    <s v="Year 2"/>
    <d v="2013-12-31T00:00:00"/>
    <n v="6484892000"/>
    <n v="3006009000"/>
    <n v="2310780000"/>
    <n v="0"/>
    <n v="0"/>
    <x v="1"/>
    <s v="Leisure Products"/>
    <x v="1"/>
    <n v="1168103000"/>
  </r>
  <r>
    <n v="1029"/>
    <x v="251"/>
    <s v="Year 3"/>
    <d v="2014-12-31T00:00:00"/>
    <n v="6023819000"/>
    <n v="3022797000"/>
    <n v="2347308000"/>
    <n v="0"/>
    <n v="0"/>
    <x v="1"/>
    <s v="Leisure Products"/>
    <x v="2"/>
    <n v="653714000"/>
  </r>
  <r>
    <n v="1030"/>
    <x v="251"/>
    <s v="Year 4"/>
    <d v="2015-12-31T00:00:00"/>
    <n v="5702613000"/>
    <n v="2896255000"/>
    <n v="2265436000"/>
    <n v="0"/>
    <n v="0"/>
    <x v="1"/>
    <s v="Leisure Products"/>
    <x v="3"/>
    <n v="540922000"/>
  </r>
  <r>
    <n v="1031"/>
    <x v="252"/>
    <s v="Year 1"/>
    <d v="2012-12-31T00:00:00"/>
    <n v="27567000000"/>
    <n v="16750700000"/>
    <n v="2211700000"/>
    <n v="0"/>
    <n v="0"/>
    <x v="1"/>
    <s v="Restaurants"/>
    <x v="0"/>
    <n v="8604600000"/>
  </r>
  <r>
    <n v="1032"/>
    <x v="252"/>
    <s v="Year 2"/>
    <d v="2013-12-31T00:00:00"/>
    <n v="28105700000"/>
    <n v="17203000000"/>
    <n v="2138400000"/>
    <n v="0"/>
    <n v="0"/>
    <x v="1"/>
    <s v="Restaurants"/>
    <x v="1"/>
    <n v="8764300000"/>
  </r>
  <r>
    <n v="1033"/>
    <x v="252"/>
    <s v="Year 3"/>
    <d v="2014-12-31T00:00:00"/>
    <n v="27441300000"/>
    <n v="16985600000"/>
    <n v="2506500000"/>
    <n v="0"/>
    <n v="0"/>
    <x v="1"/>
    <s v="Restaurants"/>
    <x v="2"/>
    <n v="7949200000"/>
  </r>
  <r>
    <n v="1034"/>
    <x v="252"/>
    <s v="Year 4"/>
    <d v="2015-12-31T00:00:00"/>
    <n v="25413000000"/>
    <n v="15623800000"/>
    <n v="2643700000"/>
    <n v="0"/>
    <n v="0"/>
    <x v="1"/>
    <s v="Restaurants"/>
    <x v="3"/>
    <n v="7145500000"/>
  </r>
  <r>
    <n v="1035"/>
    <x v="253"/>
    <s v="Year 1"/>
    <d v="2013-03-31T00:00:00"/>
    <n v="1581623000"/>
    <n v="743164000"/>
    <n v="261471000"/>
    <n v="254723000"/>
    <n v="111537000"/>
    <x v="2"/>
    <s v="Semiconductors"/>
    <x v="1"/>
    <n v="210728000"/>
  </r>
  <r>
    <n v="1036"/>
    <x v="253"/>
    <s v="Year 2"/>
    <d v="2014-03-31T00:00:00"/>
    <n v="1931217000"/>
    <n v="802474000"/>
    <n v="267278000"/>
    <n v="305043000"/>
    <n v="94534000"/>
    <x v="2"/>
    <s v="Semiconductors"/>
    <x v="2"/>
    <n v="461888000"/>
  </r>
  <r>
    <n v="1037"/>
    <x v="253"/>
    <s v="Year 3"/>
    <d v="2015-03-31T00:00:00"/>
    <n v="2147036000"/>
    <n v="917472000"/>
    <n v="274815000"/>
    <n v="349543000"/>
    <n v="176746000"/>
    <x v="2"/>
    <s v="Semiconductors"/>
    <x v="3"/>
    <n v="428460000"/>
  </r>
  <r>
    <n v="1038"/>
    <x v="253"/>
    <s v="Year 4"/>
    <d v="2016-03-31T00:00:00"/>
    <n v="2173334000"/>
    <n v="967870000"/>
    <n v="301670000"/>
    <n v="372596000"/>
    <n v="174896000"/>
    <x v="2"/>
    <s v="Semiconductors"/>
    <x v="4"/>
    <n v="356302000"/>
  </r>
  <r>
    <n v="1039"/>
    <x v="254"/>
    <s v="Year 1"/>
    <d v="2013-03-31T00:00:00"/>
    <n v="122196000000"/>
    <n v="115315000000"/>
    <n v="4110000000"/>
    <n v="433000000"/>
    <n v="0"/>
    <x v="3"/>
    <s v="Health Care Distributors"/>
    <x v="1"/>
    <n v="2338000000"/>
  </r>
  <r>
    <n v="1040"/>
    <x v="254"/>
    <s v="Year 2"/>
    <d v="2014-03-31T00:00:00"/>
    <n v="137392000000"/>
    <n v="129040000000"/>
    <n v="5388000000"/>
    <n v="457000000"/>
    <n v="0"/>
    <x v="3"/>
    <s v="Health Care Distributors"/>
    <x v="2"/>
    <n v="2507000000"/>
  </r>
  <r>
    <n v="1041"/>
    <x v="254"/>
    <s v="Year 3"/>
    <d v="2015-03-31T00:00:00"/>
    <n v="179045000000"/>
    <n v="167634000000"/>
    <n v="7901000000"/>
    <n v="392000000"/>
    <n v="0"/>
    <x v="3"/>
    <s v="Health Care Distributors"/>
    <x v="3"/>
    <n v="3118000000"/>
  </r>
  <r>
    <n v="1042"/>
    <x v="254"/>
    <s v="Year 4"/>
    <d v="2016-03-31T00:00:00"/>
    <n v="190884000000"/>
    <n v="179468000000"/>
    <n v="7276000000"/>
    <n v="392000000"/>
    <n v="0"/>
    <x v="3"/>
    <s v="Health Care Distributors"/>
    <x v="4"/>
    <n v="3748000000"/>
  </r>
  <r>
    <n v="1043"/>
    <x v="255"/>
    <s v="Year 1"/>
    <d v="2012-12-31T00:00:00"/>
    <n v="2730300000"/>
    <n v="795000000"/>
    <n v="752200000"/>
    <n v="0"/>
    <n v="93500000"/>
    <x v="6"/>
    <s v="Diversified Financial Services"/>
    <x v="0"/>
    <n v="1089600000"/>
  </r>
  <r>
    <n v="1044"/>
    <x v="255"/>
    <s v="Year 2"/>
    <d v="2013-12-31T00:00:00"/>
    <n v="2972500000"/>
    <n v="822400000"/>
    <n v="822100000"/>
    <n v="0"/>
    <n v="93400000"/>
    <x v="6"/>
    <s v="Diversified Financial Services"/>
    <x v="1"/>
    <n v="1234600000"/>
  </r>
  <r>
    <n v="1045"/>
    <x v="255"/>
    <s v="Year 3"/>
    <d v="2014-12-31T00:00:00"/>
    <n v="3334300000"/>
    <n v="930300000"/>
    <n v="869300000"/>
    <n v="0"/>
    <n v="95600000"/>
    <x v="6"/>
    <s v="Diversified Financial Services"/>
    <x v="2"/>
    <n v="1439100000"/>
  </r>
  <r>
    <n v="1046"/>
    <x v="255"/>
    <s v="Year 4"/>
    <d v="2015-12-31T00:00:00"/>
    <n v="3484500000"/>
    <n v="976300000"/>
    <n v="921300000"/>
    <n v="0"/>
    <n v="113500000"/>
    <x v="6"/>
    <s v="Diversified Financial Services"/>
    <x v="3"/>
    <n v="1473400000"/>
  </r>
  <r>
    <n v="1047"/>
    <x v="256"/>
    <s v="Year 1"/>
    <d v="2012-12-31T00:00:00"/>
    <n v="35015000000"/>
    <n v="21939000000"/>
    <n v="9176000000"/>
    <n v="0"/>
    <n v="217000000"/>
    <x v="4"/>
    <s v="Packaged Foods &amp; Meats"/>
    <x v="0"/>
    <n v="3683000000"/>
  </r>
  <r>
    <n v="1048"/>
    <x v="256"/>
    <s v="Year 2"/>
    <d v="2013-12-31T00:00:00"/>
    <n v="35299000000"/>
    <n v="22189000000"/>
    <n v="8679000000"/>
    <n v="0"/>
    <n v="217000000"/>
    <x v="4"/>
    <s v="Packaged Foods &amp; Meats"/>
    <x v="1"/>
    <n v="4214000000"/>
  </r>
  <r>
    <n v="1049"/>
    <x v="256"/>
    <s v="Year 3"/>
    <d v="2014-12-31T00:00:00"/>
    <n v="34244000000"/>
    <n v="21647000000"/>
    <n v="8457000000"/>
    <n v="0"/>
    <n v="206000000"/>
    <x v="4"/>
    <s v="Packaged Foods &amp; Meats"/>
    <x v="2"/>
    <n v="3934000000"/>
  </r>
  <r>
    <n v="1050"/>
    <x v="256"/>
    <s v="Year 4"/>
    <d v="2015-12-31T00:00:00"/>
    <n v="29636000000"/>
    <n v="18124000000"/>
    <n v="7577000000"/>
    <n v="0"/>
    <n v="181000000"/>
    <x v="4"/>
    <s v="Packaged Foods &amp; Meats"/>
    <x v="3"/>
    <n v="3754000000"/>
  </r>
  <r>
    <n v="1051"/>
    <x v="257"/>
    <s v="Year 1"/>
    <d v="2012-12-31T00:00:00"/>
    <n v="68150000000"/>
    <n v="37987000000"/>
    <n v="9098000000"/>
    <n v="0"/>
    <n v="17755000000"/>
    <x v="6"/>
    <s v="Life &amp; Health Insurance"/>
    <x v="0"/>
    <n v="3310000000"/>
  </r>
  <r>
    <n v="1052"/>
    <x v="257"/>
    <s v="Year 2"/>
    <d v="2013-12-31T00:00:00"/>
    <n v="68199000000"/>
    <n v="38107000000"/>
    <n v="9438000000"/>
    <n v="0"/>
    <n v="16602000000"/>
    <x v="6"/>
    <s v="Life &amp; Health Insurance"/>
    <x v="1"/>
    <n v="4052000000"/>
  </r>
  <r>
    <n v="1053"/>
    <x v="257"/>
    <s v="Year 3"/>
    <d v="2014-12-31T00:00:00"/>
    <n v="73316000000"/>
    <n v="39102000000"/>
    <n v="8319000000"/>
    <n v="0"/>
    <n v="17091000000"/>
    <x v="6"/>
    <s v="Life &amp; Health Insurance"/>
    <x v="2"/>
    <n v="8804000000"/>
  </r>
  <r>
    <n v="1054"/>
    <x v="257"/>
    <s v="Year 4"/>
    <d v="2015-12-31T00:00:00"/>
    <n v="69951000000"/>
    <n v="38714000000"/>
    <n v="6998000000"/>
    <n v="0"/>
    <n v="16769000000"/>
    <x v="6"/>
    <s v="Life &amp; Health Insurance"/>
    <x v="3"/>
    <n v="7470000000"/>
  </r>
  <r>
    <n v="1055"/>
    <x v="258"/>
    <s v="Year 1"/>
    <d v="2012-12-31T00:00:00"/>
    <n v="5787980000"/>
    <n v="4297922000"/>
    <n v="1110550000"/>
    <n v="0"/>
    <n v="0"/>
    <x v="1"/>
    <s v="Home Furnishings"/>
    <x v="0"/>
    <n v="379508000"/>
  </r>
  <r>
    <n v="1056"/>
    <x v="258"/>
    <s v="Year 2"/>
    <d v="2013-12-31T00:00:00"/>
    <n v="7348754000"/>
    <n v="5427945000"/>
    <n v="1373878000"/>
    <n v="0"/>
    <n v="0"/>
    <x v="1"/>
    <s v="Home Furnishings"/>
    <x v="1"/>
    <n v="546931000"/>
  </r>
  <r>
    <n v="1057"/>
    <x v="258"/>
    <s v="Year 3"/>
    <d v="2014-12-31T00:00:00"/>
    <n v="7803446000"/>
    <n v="5649254000"/>
    <n v="1381396000"/>
    <n v="0"/>
    <n v="0"/>
    <x v="1"/>
    <s v="Home Furnishings"/>
    <x v="2"/>
    <n v="772796000"/>
  </r>
  <r>
    <n v="1058"/>
    <x v="258"/>
    <s v="Year 4"/>
    <d v="2015-12-31T00:00:00"/>
    <n v="8071563000"/>
    <n v="5660877000"/>
    <n v="1573120000"/>
    <n v="0"/>
    <n v="0"/>
    <x v="1"/>
    <s v="Home Furnishings"/>
    <x v="3"/>
    <n v="837566000"/>
  </r>
  <r>
    <n v="1059"/>
    <x v="259"/>
    <s v="Year 1"/>
    <d v="2012-12-31T00:00:00"/>
    <n v="3901300000"/>
    <n v="1503800000"/>
    <n v="1457300000"/>
    <n v="100100000"/>
    <n v="0"/>
    <x v="4"/>
    <s v="Packaged Foods &amp; Meats"/>
    <x v="0"/>
    <n v="840100000"/>
  </r>
  <r>
    <n v="1060"/>
    <x v="259"/>
    <s v="Year 2"/>
    <d v="2013-12-31T00:00:00"/>
    <n v="4200700000"/>
    <n v="1528500000"/>
    <n v="1548600000"/>
    <n v="100200000"/>
    <n v="0"/>
    <x v="4"/>
    <s v="Packaged Foods &amp; Meats"/>
    <x v="1"/>
    <n v="1023400000"/>
  </r>
  <r>
    <n v="1061"/>
    <x v="259"/>
    <s v="Year 3"/>
    <d v="2014-12-31T00:00:00"/>
    <n v="4409300000"/>
    <n v="1700600000"/>
    <n v="1617600000"/>
    <n v="115100000"/>
    <n v="0"/>
    <x v="4"/>
    <s v="Packaged Foods &amp; Meats"/>
    <x v="2"/>
    <n v="976000000"/>
  </r>
  <r>
    <n v="1062"/>
    <x v="259"/>
    <s v="Year 4"/>
    <d v="2015-12-31T00:00:00"/>
    <n v="4071300000"/>
    <n v="1455300000"/>
    <n v="1532400000"/>
    <n v="108400000"/>
    <n v="0"/>
    <x v="4"/>
    <s v="Packaged Foods &amp; Meats"/>
    <x v="3"/>
    <n v="975200000"/>
  </r>
  <r>
    <n v="1063"/>
    <x v="260"/>
    <s v="Year 1"/>
    <d v="2013-11-30T00:00:00"/>
    <n v="4123400000"/>
    <n v="2457600000"/>
    <n v="1090300000"/>
    <n v="0"/>
    <n v="0"/>
    <x v="4"/>
    <s v="Packaged Foods &amp; Meats"/>
    <x v="1"/>
    <n v="575500000"/>
  </r>
  <r>
    <n v="1064"/>
    <x v="260"/>
    <s v="Year 2"/>
    <d v="2014-11-30T00:00:00"/>
    <n v="4243200000"/>
    <n v="2513000000"/>
    <n v="1122000000"/>
    <n v="0"/>
    <n v="0"/>
    <x v="4"/>
    <s v="Packaged Foods &amp; Meats"/>
    <x v="2"/>
    <n v="608200000"/>
  </r>
  <r>
    <n v="1065"/>
    <x v="260"/>
    <s v="Year 3"/>
    <d v="2015-11-30T00:00:00"/>
    <n v="4296300000"/>
    <n v="2559000000"/>
    <n v="1127400000"/>
    <n v="0"/>
    <n v="0"/>
    <x v="4"/>
    <s v="Packaged Foods &amp; Meats"/>
    <x v="3"/>
    <n v="609900000"/>
  </r>
  <r>
    <n v="1066"/>
    <x v="260"/>
    <s v="Year 4"/>
    <d v="2016-11-30T00:00:00"/>
    <n v="4411500000"/>
    <n v="2579800000"/>
    <n v="1175000000"/>
    <n v="0"/>
    <n v="0"/>
    <x v="4"/>
    <s v="Packaged Foods &amp; Meats"/>
    <x v="4"/>
    <n v="656700000"/>
  </r>
  <r>
    <n v="1067"/>
    <x v="261"/>
    <s v="Year 1"/>
    <d v="2012-12-31T00:00:00"/>
    <n v="2031901000"/>
    <n v="1704767000"/>
    <n v="135824000"/>
    <n v="0"/>
    <n v="0"/>
    <x v="8"/>
    <s v="Construction Materials"/>
    <x v="0"/>
    <n v="191310000"/>
  </r>
  <r>
    <n v="1068"/>
    <x v="261"/>
    <s v="Year 2"/>
    <d v="2013-12-31T00:00:00"/>
    <n v="2155551000"/>
    <n v="1791594000"/>
    <n v="145298000"/>
    <n v="0"/>
    <n v="0"/>
    <x v="8"/>
    <s v="Construction Materials"/>
    <x v="1"/>
    <n v="218659000"/>
  </r>
  <r>
    <n v="1069"/>
    <x v="261"/>
    <s v="Year 3"/>
    <d v="2014-12-31T00:00:00"/>
    <n v="2957951000"/>
    <n v="2435591000"/>
    <n v="164596000"/>
    <n v="0"/>
    <n v="0"/>
    <x v="8"/>
    <s v="Construction Materials"/>
    <x v="2"/>
    <n v="357764000"/>
  </r>
  <r>
    <n v="1070"/>
    <x v="261"/>
    <s v="Year 4"/>
    <d v="2015-12-31T00:00:00"/>
    <n v="3539570000"/>
    <n v="2817803000"/>
    <n v="233887000"/>
    <n v="0"/>
    <n v="0"/>
    <x v="8"/>
    <s v="Construction Materials"/>
    <x v="3"/>
    <n v="487880000"/>
  </r>
  <r>
    <n v="1071"/>
    <x v="262"/>
    <s v="Year 1"/>
    <d v="2012-12-31T00:00:00"/>
    <n v="11924000000"/>
    <n v="0"/>
    <n v="7134000000"/>
    <n v="0"/>
    <n v="2961000000"/>
    <x v="6"/>
    <s v="Insurance Brokers"/>
    <x v="0"/>
    <n v="1829000000"/>
  </r>
  <r>
    <n v="1072"/>
    <x v="262"/>
    <s v="Year 2"/>
    <d v="2013-12-31T00:00:00"/>
    <n v="12261000000"/>
    <n v="0"/>
    <n v="7226000000"/>
    <n v="0"/>
    <n v="2958000000"/>
    <x v="6"/>
    <s v="Insurance Brokers"/>
    <x v="1"/>
    <n v="2077000000"/>
  </r>
  <r>
    <n v="1073"/>
    <x v="262"/>
    <s v="Year 3"/>
    <d v="2014-12-31T00:00:00"/>
    <n v="12951000000"/>
    <n v="0"/>
    <n v="7515000000"/>
    <n v="0"/>
    <n v="3135000000"/>
    <x v="6"/>
    <s v="Insurance Brokers"/>
    <x v="2"/>
    <n v="2301000000"/>
  </r>
  <r>
    <n v="1074"/>
    <x v="262"/>
    <s v="Year 4"/>
    <d v="2015-12-31T00:00:00"/>
    <n v="12893000000"/>
    <n v="0"/>
    <n v="7334000000"/>
    <n v="0"/>
    <n v="3140000000"/>
    <x v="6"/>
    <s v="Insurance Brokers"/>
    <x v="3"/>
    <n v="2419000000"/>
  </r>
  <r>
    <n v="1075"/>
    <x v="263"/>
    <s v="Year 1"/>
    <d v="2013-12-31T00:00:00"/>
    <n v="30871000000"/>
    <n v="16106000000"/>
    <n v="6384000000"/>
    <n v="1715000000"/>
    <n v="0"/>
    <x v="0"/>
    <s v="Industrial Conglomerates"/>
    <x v="1"/>
    <n v="6666000000"/>
  </r>
  <r>
    <n v="1076"/>
    <x v="263"/>
    <s v="Year 2"/>
    <d v="2014-12-31T00:00:00"/>
    <n v="31821000000"/>
    <n v="16447000000"/>
    <n v="6469000000"/>
    <n v="1770000000"/>
    <n v="0"/>
    <x v="0"/>
    <s v="Industrial Conglomerates"/>
    <x v="2"/>
    <n v="7135000000"/>
  </r>
  <r>
    <n v="1077"/>
    <x v="263"/>
    <s v="Year 3"/>
    <d v="2015-12-31T00:00:00"/>
    <n v="30274000000"/>
    <n v="15383000000"/>
    <n v="6182000000"/>
    <n v="1763000000"/>
    <n v="0"/>
    <x v="0"/>
    <s v="Industrial Conglomerates"/>
    <x v="3"/>
    <n v="6946000000"/>
  </r>
  <r>
    <n v="1078"/>
    <x v="263"/>
    <s v="Year 4"/>
    <d v="2016-12-31T00:00:00"/>
    <n v="30109000000"/>
    <n v="15040000000"/>
    <n v="6111000000"/>
    <n v="1735000000"/>
    <n v="0"/>
    <x v="0"/>
    <s v="Industrial Conglomerates"/>
    <x v="4"/>
    <n v="7223000000"/>
  </r>
  <r>
    <n v="1079"/>
    <x v="264"/>
    <s v="Year 1"/>
    <d v="2012-12-31T00:00:00"/>
    <n v="2060702000"/>
    <n v="995046000"/>
    <n v="0"/>
    <n v="0"/>
    <n v="0"/>
    <x v="4"/>
    <s v="Soft Drinks"/>
    <x v="0"/>
    <n v="1065656000"/>
  </r>
  <r>
    <n v="1080"/>
    <x v="264"/>
    <s v="Year 2"/>
    <d v="2013-12-31T00:00:00"/>
    <n v="2246428000"/>
    <n v="1073497000"/>
    <n v="0"/>
    <n v="0"/>
    <n v="0"/>
    <x v="4"/>
    <s v="Soft Drinks"/>
    <x v="1"/>
    <n v="1172931000"/>
  </r>
  <r>
    <n v="1081"/>
    <x v="264"/>
    <s v="Year 3"/>
    <d v="2014-12-31T00:00:00"/>
    <n v="2464867000"/>
    <n v="1125057000"/>
    <n v="0"/>
    <n v="0"/>
    <n v="0"/>
    <x v="4"/>
    <s v="Soft Drinks"/>
    <x v="2"/>
    <n v="1339810000"/>
  </r>
  <r>
    <n v="1082"/>
    <x v="264"/>
    <s v="Year 4"/>
    <d v="2015-12-31T00:00:00"/>
    <n v="2722564000"/>
    <n v="1090263000"/>
    <n v="0"/>
    <n v="0"/>
    <n v="0"/>
    <x v="4"/>
    <s v="Soft Drinks"/>
    <x v="3"/>
    <n v="1632301000"/>
  </r>
  <r>
    <n v="1083"/>
    <x v="265"/>
    <s v="Year 1"/>
    <d v="2012-12-31T00:00:00"/>
    <n v="24618000000"/>
    <n v="15055000000"/>
    <n v="2249000000"/>
    <n v="0"/>
    <n v="0"/>
    <x v="4"/>
    <s v="Tobacco"/>
    <x v="0"/>
    <n v="7314000000"/>
  </r>
  <r>
    <n v="1084"/>
    <x v="265"/>
    <s v="Year 2"/>
    <d v="2013-12-31T00:00:00"/>
    <n v="24466000000"/>
    <n v="14009000000"/>
    <n v="2362000000"/>
    <n v="0"/>
    <n v="0"/>
    <x v="4"/>
    <s v="Tobacco"/>
    <x v="1"/>
    <n v="8095000000"/>
  </r>
  <r>
    <n v="1085"/>
    <x v="265"/>
    <s v="Year 3"/>
    <d v="2014-12-31T00:00:00"/>
    <n v="24522000000"/>
    <n v="14362000000"/>
    <n v="2541000000"/>
    <n v="0"/>
    <n v="0"/>
    <x v="4"/>
    <s v="Tobacco"/>
    <x v="2"/>
    <n v="7619000000"/>
  </r>
  <r>
    <n v="1086"/>
    <x v="265"/>
    <s v="Year 4"/>
    <d v="2015-12-31T00:00:00"/>
    <n v="25434000000"/>
    <n v="14320000000"/>
    <n v="2749000000"/>
    <n v="0"/>
    <n v="0"/>
    <x v="4"/>
    <s v="Tobacco"/>
    <x v="3"/>
    <n v="8365000000"/>
  </r>
  <r>
    <n v="1087"/>
    <x v="266"/>
    <s v="Year 1"/>
    <d v="2013-08-31T00:00:00"/>
    <n v="14861000000"/>
    <n v="7208000000"/>
    <n v="2550000000"/>
    <n v="1533000000"/>
    <n v="0"/>
    <x v="8"/>
    <s v="Fertilizers &amp; Agricultural Chemicals"/>
    <x v="1"/>
    <n v="3570000000"/>
  </r>
  <r>
    <n v="1088"/>
    <x v="266"/>
    <s v="Year 2"/>
    <d v="2014-08-31T00:00:00"/>
    <n v="15855000000"/>
    <n v="7281000000"/>
    <n v="2774000000"/>
    <n v="1725000000"/>
    <n v="0"/>
    <x v="8"/>
    <s v="Fertilizers &amp; Agricultural Chemicals"/>
    <x v="2"/>
    <n v="4075000000"/>
  </r>
  <r>
    <n v="1089"/>
    <x v="266"/>
    <s v="Year 3"/>
    <d v="2015-08-31T00:00:00"/>
    <n v="15001000000"/>
    <n v="6819000000"/>
    <n v="2686000000"/>
    <n v="1580000000"/>
    <n v="0"/>
    <x v="8"/>
    <s v="Fertilizers &amp; Agricultural Chemicals"/>
    <x v="3"/>
    <n v="3916000000"/>
  </r>
  <r>
    <n v="1090"/>
    <x v="266"/>
    <s v="Year 4"/>
    <d v="2016-08-31T00:00:00"/>
    <n v="13502000000"/>
    <n v="6485000000"/>
    <n v="2833000000"/>
    <n v="1512000000"/>
    <n v="0"/>
    <x v="8"/>
    <s v="Fertilizers &amp; Agricultural Chemicals"/>
    <x v="4"/>
    <n v="2672000000"/>
  </r>
  <r>
    <n v="1091"/>
    <x v="267"/>
    <s v="Year 1"/>
    <d v="2013-05-31T00:00:00"/>
    <n v="9974100000"/>
    <n v="7213900000"/>
    <n v="550600000"/>
    <n v="0"/>
    <n v="0"/>
    <x v="8"/>
    <s v="Fertilizers &amp; Agricultural Chemicals"/>
    <x v="1"/>
    <n v="2209600000"/>
  </r>
  <r>
    <n v="1092"/>
    <x v="267"/>
    <s v="Year 2"/>
    <d v="2014-12-31T00:00:00"/>
    <n v="9055800000"/>
    <n v="7129200000"/>
    <n v="505800000"/>
    <n v="0"/>
    <n v="0"/>
    <x v="8"/>
    <s v="Fertilizers &amp; Agricultural Chemicals"/>
    <x v="2"/>
    <n v="1420800000"/>
  </r>
  <r>
    <n v="1093"/>
    <x v="267"/>
    <s v="Year 3"/>
    <d v="2015-12-31T00:00:00"/>
    <n v="8895300000"/>
    <n v="7177400000"/>
    <n v="439100000"/>
    <n v="0"/>
    <n v="0"/>
    <x v="8"/>
    <s v="Fertilizers &amp; Agricultural Chemicals"/>
    <x v="3"/>
    <n v="1278800000"/>
  </r>
  <r>
    <n v="1094"/>
    <x v="267"/>
    <s v="Year 4"/>
    <d v="2016-12-31T00:00:00"/>
    <n v="7162800000"/>
    <n v="6352800000"/>
    <n v="491000000"/>
    <n v="0"/>
    <n v="0"/>
    <x v="8"/>
    <s v="Fertilizers &amp; Agricultural Chemicals"/>
    <x v="4"/>
    <n v="319000000"/>
  </r>
  <r>
    <n v="1095"/>
    <x v="268"/>
    <s v="Year 1"/>
    <d v="2012-12-31T00:00:00"/>
    <n v="82243000000"/>
    <n v="68948000000"/>
    <n v="7202000000"/>
    <n v="0"/>
    <n v="995000000"/>
    <x v="9"/>
    <s v="Oil &amp; Gas Refining &amp; Marketing &amp; Transportation"/>
    <x v="0"/>
    <n v="5098000000"/>
  </r>
  <r>
    <n v="1096"/>
    <x v="268"/>
    <s v="Year 2"/>
    <d v="2013-12-31T00:00:00"/>
    <n v="100160000000"/>
    <n v="87758000000"/>
    <n v="7851000000"/>
    <n v="0"/>
    <n v="1220000000"/>
    <x v="9"/>
    <s v="Oil &amp; Gas Refining &amp; Marketing &amp; Transportation"/>
    <x v="1"/>
    <n v="3331000000"/>
  </r>
  <r>
    <n v="1097"/>
    <x v="268"/>
    <s v="Year 3"/>
    <d v="2014-12-31T00:00:00"/>
    <n v="97817000000"/>
    <n v="84275000000"/>
    <n v="8450000000"/>
    <n v="0"/>
    <n v="1326000000"/>
    <x v="9"/>
    <s v="Oil &amp; Gas Refining &amp; Marketing &amp; Transportation"/>
    <x v="2"/>
    <n v="3766000000"/>
  </r>
  <r>
    <n v="1098"/>
    <x v="268"/>
    <s v="Year 4"/>
    <d v="2015-12-31T00:00:00"/>
    <n v="72051000000"/>
    <n v="55891000000"/>
    <n v="10029000000"/>
    <n v="0"/>
    <n v="1646000000"/>
    <x v="9"/>
    <s v="Oil &amp; Gas Refining &amp; Marketing &amp; Transportation"/>
    <x v="3"/>
    <n v="4485000000"/>
  </r>
  <r>
    <n v="1099"/>
    <x v="269"/>
    <s v="Year 1"/>
    <d v="2012-12-31T00:00:00"/>
    <n v="47267000000"/>
    <n v="16446000000"/>
    <n v="12776000000"/>
    <n v="8168000000"/>
    <n v="0"/>
    <x v="3"/>
    <s v="Pharmaceuticals"/>
    <x v="0"/>
    <n v="9877000000"/>
  </r>
  <r>
    <n v="1100"/>
    <x v="269"/>
    <s v="Year 2"/>
    <d v="2013-12-31T00:00:00"/>
    <n v="44033000000"/>
    <n v="16954000000"/>
    <n v="11911000000"/>
    <n v="7503000000"/>
    <n v="0"/>
    <x v="3"/>
    <s v="Pharmaceuticals"/>
    <x v="1"/>
    <n v="7665000000"/>
  </r>
  <r>
    <n v="1101"/>
    <x v="269"/>
    <s v="Year 3"/>
    <d v="2014-12-31T00:00:00"/>
    <n v="42237000000"/>
    <n v="16768000000"/>
    <n v="11606000000"/>
    <n v="7180000000"/>
    <n v="0"/>
    <x v="3"/>
    <s v="Pharmaceuticals"/>
    <x v="2"/>
    <n v="6683000000"/>
  </r>
  <r>
    <n v="1102"/>
    <x v="269"/>
    <s v="Year 4"/>
    <d v="2015-12-31T00:00:00"/>
    <n v="39498000000"/>
    <n v="14934000000"/>
    <n v="10313000000"/>
    <n v="6704000000"/>
    <n v="0"/>
    <x v="3"/>
    <s v="Pharmaceuticals"/>
    <x v="3"/>
    <n v="7547000000"/>
  </r>
  <r>
    <n v="1103"/>
    <x v="270"/>
    <s v="Year 1"/>
    <d v="2012-12-31T00:00:00"/>
    <n v="11966000000"/>
    <n v="2079000000"/>
    <n v="4017000000"/>
    <n v="0"/>
    <n v="2008000000"/>
    <x v="9"/>
    <s v="Oil &amp; Gas Exploration &amp; Production"/>
    <x v="0"/>
    <n v="3862000000"/>
  </r>
  <r>
    <n v="1104"/>
    <x v="270"/>
    <s v="Year 2"/>
    <d v="2013-12-31T00:00:00"/>
    <n v="11325000000"/>
    <n v="2156000000"/>
    <n v="3469000000"/>
    <n v="0"/>
    <n v="2500000000"/>
    <x v="9"/>
    <s v="Oil &amp; Gas Exploration &amp; Production"/>
    <x v="1"/>
    <n v="3200000000"/>
  </r>
  <r>
    <n v="1105"/>
    <x v="270"/>
    <s v="Year 3"/>
    <d v="2014-12-31T00:00:00"/>
    <n v="10846000000"/>
    <n v="2246000000"/>
    <n v="3627000000"/>
    <n v="0"/>
    <n v="2861000000"/>
    <x v="9"/>
    <s v="Oil &amp; Gas Exploration &amp; Production"/>
    <x v="2"/>
    <n v="2112000000"/>
  </r>
  <r>
    <n v="1106"/>
    <x v="270"/>
    <s v="Year 4"/>
    <d v="2015-12-31T00:00:00"/>
    <n v="5522000000"/>
    <n v="1694000000"/>
    <n v="1831000000"/>
    <n v="0"/>
    <n v="2957000000"/>
    <x v="9"/>
    <s v="Oil &amp; Gas Exploration &amp; Production"/>
    <x v="3"/>
    <n v="-960000000"/>
  </r>
  <r>
    <n v="1107"/>
    <x v="271"/>
    <s v="Year 1"/>
    <d v="2013-06-30T00:00:00"/>
    <n v="77849000000"/>
    <n v="20385000000"/>
    <n v="20289000000"/>
    <n v="10411000000"/>
    <n v="0"/>
    <x v="2"/>
    <s v="Systems Software"/>
    <x v="1"/>
    <n v="26764000000"/>
  </r>
  <r>
    <n v="1108"/>
    <x v="271"/>
    <s v="Year 2"/>
    <d v="2014-06-30T00:00:00"/>
    <n v="86833000000"/>
    <n v="27078000000"/>
    <n v="20488000000"/>
    <n v="11381000000"/>
    <n v="0"/>
    <x v="2"/>
    <s v="Systems Software"/>
    <x v="2"/>
    <n v="27886000000"/>
  </r>
  <r>
    <n v="1109"/>
    <x v="271"/>
    <s v="Year 3"/>
    <d v="2015-06-30T00:00:00"/>
    <n v="93580000000"/>
    <n v="33038000000"/>
    <n v="20324000000"/>
    <n v="12046000000"/>
    <n v="0"/>
    <x v="2"/>
    <s v="Systems Software"/>
    <x v="3"/>
    <n v="28172000000"/>
  </r>
  <r>
    <n v="1110"/>
    <x v="271"/>
    <s v="Year 4"/>
    <d v="2016-06-30T00:00:00"/>
    <n v="85320000000"/>
    <n v="32780000000"/>
    <n v="19260000000"/>
    <n v="11988000000"/>
    <n v="0"/>
    <x v="2"/>
    <s v="Systems Software"/>
    <x v="4"/>
    <n v="21292000000"/>
  </r>
  <r>
    <n v="1111"/>
    <x v="272"/>
    <s v="Year 1"/>
    <d v="2012-12-31T00:00:00"/>
    <n v="4608955000"/>
    <n v="116586000"/>
    <n v="2448629000"/>
    <n v="0"/>
    <n v="264631000"/>
    <x v="6"/>
    <s v="Banks"/>
    <x v="0"/>
    <n v="1779109000"/>
  </r>
  <r>
    <n v="1112"/>
    <x v="272"/>
    <s v="Year 2"/>
    <d v="2013-12-31T00:00:00"/>
    <n v="4822539000"/>
    <n v="83692000"/>
    <n v="2540954000"/>
    <n v="0"/>
    <n v="231912000"/>
    <x v="6"/>
    <s v="Banks"/>
    <x v="1"/>
    <n v="1965981000"/>
  </r>
  <r>
    <n v="1113"/>
    <x v="272"/>
    <s v="Year 3"/>
    <d v="2014-12-31T00:00:00"/>
    <n v="4736150000"/>
    <n v="63083000"/>
    <n v="2655650000"/>
    <n v="0"/>
    <n v="157824000"/>
    <x v="6"/>
    <s v="Banks"/>
    <x v="2"/>
    <n v="1859593000"/>
  </r>
  <r>
    <n v="1114"/>
    <x v="272"/>
    <s v="Year 4"/>
    <d v="2015-12-31T00:00:00"/>
    <n v="4995881000"/>
    <n v="73814000"/>
    <n v="2796508000"/>
    <n v="0"/>
    <n v="196424000"/>
    <x v="6"/>
    <s v="Banks"/>
    <x v="3"/>
    <n v="1929135000"/>
  </r>
  <r>
    <n v="1115"/>
    <x v="273"/>
    <s v="Year 1"/>
    <d v="2013-12-31T00:00:00"/>
    <n v="2378972000"/>
    <n v="1097041000"/>
    <n v="692693000"/>
    <n v="116346000"/>
    <n v="24539000"/>
    <x v="3"/>
    <s v="Life Sciences Tools &amp; Services"/>
    <x v="1"/>
    <n v="448353000"/>
  </r>
  <r>
    <n v="1116"/>
    <x v="273"/>
    <s v="Year 2"/>
    <d v="2014-12-31T00:00:00"/>
    <n v="2485983000"/>
    <n v="1127233000"/>
    <n v="728582000"/>
    <n v="123297000"/>
    <n v="29185000"/>
    <x v="3"/>
    <s v="Life Sciences Tools &amp; Services"/>
    <x v="2"/>
    <n v="477686000"/>
  </r>
  <r>
    <n v="1117"/>
    <x v="273"/>
    <s v="Year 3"/>
    <d v="2015-12-31T00:00:00"/>
    <n v="2395447000"/>
    <n v="1043454000"/>
    <n v="700810000"/>
    <n v="119076000"/>
    <n v="30951000"/>
    <x v="3"/>
    <s v="Life Sciences Tools &amp; Services"/>
    <x v="3"/>
    <n v="501156000"/>
  </r>
  <r>
    <n v="1118"/>
    <x v="273"/>
    <s v="Year 4"/>
    <d v="2016-12-31T00:00:00"/>
    <n v="2508257000"/>
    <n v="1072670000"/>
    <n v="732622000"/>
    <n v="119968000"/>
    <n v="36052000"/>
    <x v="3"/>
    <s v="Life Sciences Tools &amp; Services"/>
    <x v="4"/>
    <n v="546945000"/>
  </r>
  <r>
    <n v="1119"/>
    <x v="274"/>
    <s v="Year 1"/>
    <d v="2013-08-29T00:00:00"/>
    <n v="9073000000"/>
    <n v="7226000000"/>
    <n v="554000000"/>
    <n v="931000000"/>
    <n v="0"/>
    <x v="2"/>
    <s v="Semiconductors"/>
    <x v="1"/>
    <n v="362000000"/>
  </r>
  <r>
    <n v="1120"/>
    <x v="274"/>
    <s v="Year 2"/>
    <d v="2014-08-28T00:00:00"/>
    <n v="16358000000"/>
    <n v="10921000000"/>
    <n v="939000000"/>
    <n v="1371000000"/>
    <n v="0"/>
    <x v="2"/>
    <s v="Semiconductors"/>
    <x v="2"/>
    <n v="3127000000"/>
  </r>
  <r>
    <n v="1121"/>
    <x v="274"/>
    <s v="Year 3"/>
    <d v="2015-09-03T00:00:00"/>
    <n v="16192000000"/>
    <n v="10977000000"/>
    <n v="674000000"/>
    <n v="1540000000"/>
    <n v="0"/>
    <x v="2"/>
    <s v="Semiconductors"/>
    <x v="3"/>
    <n v="3001000000"/>
  </r>
  <r>
    <n v="1122"/>
    <x v="274"/>
    <s v="Year 4"/>
    <d v="2016-09-01T00:00:00"/>
    <n v="12399000000"/>
    <n v="9894000000"/>
    <n v="653000000"/>
    <n v="1617000000"/>
    <n v="0"/>
    <x v="2"/>
    <s v="Semiconductors"/>
    <x v="4"/>
    <n v="235000000"/>
  </r>
  <r>
    <n v="1123"/>
    <x v="275"/>
    <s v="Year 1"/>
    <d v="2012-12-31T00:00:00"/>
    <n v="4608563000"/>
    <n v="1079136000"/>
    <n v="285144000"/>
    <n v="0"/>
    <n v="1291456000"/>
    <x v="9"/>
    <s v="Integrated Oil &amp; Gas"/>
    <x v="0"/>
    <n v="1952827000"/>
  </r>
  <r>
    <n v="1124"/>
    <x v="275"/>
    <s v="Year 2"/>
    <d v="2013-12-31T00:00:00"/>
    <n v="5312686000"/>
    <n v="1252812000"/>
    <n v="466498000"/>
    <n v="0"/>
    <n v="1602390000"/>
    <x v="9"/>
    <s v="Integrated Oil &amp; Gas"/>
    <x v="1"/>
    <n v="1990986000"/>
  </r>
  <r>
    <n v="1125"/>
    <x v="275"/>
    <s v="Year 3"/>
    <d v="2014-12-31T00:00:00"/>
    <n v="5288933000"/>
    <n v="1089888000"/>
    <n v="471219000"/>
    <n v="0"/>
    <n v="1957025000"/>
    <x v="9"/>
    <s v="Integrated Oil &amp; Gas"/>
    <x v="2"/>
    <n v="1770801000"/>
  </r>
  <r>
    <n v="1126"/>
    <x v="275"/>
    <s v="Year 4"/>
    <d v="2015-12-31T00:00:00"/>
    <n v="2787116000"/>
    <n v="832306000"/>
    <n v="372457000"/>
    <n v="0"/>
    <n v="1668489000"/>
    <x v="9"/>
    <s v="Integrated Oil &amp; Gas"/>
    <x v="3"/>
    <n v="-86136000"/>
  </r>
  <r>
    <n v="1127"/>
    <x v="276"/>
    <s v="Year 1"/>
    <d v="2014-12-31T00:00:00"/>
    <n v="7719600000"/>
    <n v="4191600000"/>
    <n v="1545700000"/>
    <n v="581800000"/>
    <n v="0"/>
    <x v="3"/>
    <s v="Pharmaceuticals"/>
    <x v="2"/>
    <n v="1400500000"/>
  </r>
  <r>
    <n v="1128"/>
    <x v="276"/>
    <s v="Year 2"/>
    <d v="2015-12-31T00:00:00"/>
    <n v="9429300000"/>
    <n v="5213200000"/>
    <n v="2180700000"/>
    <n v="671900000"/>
    <n v="0"/>
    <x v="3"/>
    <s v="Pharmaceuticals"/>
    <x v="3"/>
    <n v="1363500000"/>
  </r>
  <r>
    <n v="1132"/>
    <x v="277"/>
    <s v="Year 1"/>
    <d v="2013-12-31T00:00:00"/>
    <n v="5015000000"/>
    <n v="844000000"/>
    <n v="446000000"/>
    <n v="0"/>
    <n v="1568000000"/>
    <x v="9"/>
    <s v="Oil &amp; Gas Exploration &amp; Production"/>
    <x v="1"/>
    <n v="2157000000"/>
  </r>
  <r>
    <n v="1133"/>
    <x v="277"/>
    <s v="Year 2"/>
    <d v="2014-12-31T00:00:00"/>
    <n v="5115000000"/>
    <n v="945000000"/>
    <n v="495000000"/>
    <n v="0"/>
    <n v="1759000000"/>
    <x v="9"/>
    <s v="Oil &amp; Gas Exploration &amp; Production"/>
    <x v="2"/>
    <n v="1916000000"/>
  </r>
  <r>
    <n v="1134"/>
    <x v="277"/>
    <s v="Year 3"/>
    <d v="2015-12-31T00:00:00"/>
    <n v="3183000000"/>
    <n v="979000000"/>
    <n v="745000000"/>
    <n v="0"/>
    <n v="2131000000"/>
    <x v="9"/>
    <s v="Oil &amp; Gas Exploration &amp; Production"/>
    <x v="3"/>
    <n v="-672000000"/>
  </r>
  <r>
    <n v="1135"/>
    <x v="277"/>
    <s v="Year 4"/>
    <d v="2016-12-31T00:00:00"/>
    <n v="3491000000"/>
    <n v="1083000000"/>
    <n v="233000000"/>
    <n v="0"/>
    <n v="2454000000"/>
    <x v="9"/>
    <s v="Oil &amp; Gas Exploration &amp; Production"/>
    <x v="4"/>
    <n v="-279000000"/>
  </r>
  <r>
    <n v="1136"/>
    <x v="278"/>
    <s v="Year 1"/>
    <d v="2012-12-31T00:00:00"/>
    <n v="3023000000"/>
    <n v="1446000000"/>
    <n v="832000000"/>
    <n v="0"/>
    <n v="104000000"/>
    <x v="6"/>
    <s v="Diversified Financial Services"/>
    <x v="0"/>
    <n v="641000000"/>
  </r>
  <r>
    <n v="1137"/>
    <x v="278"/>
    <s v="Year 2"/>
    <d v="2013-12-31T00:00:00"/>
    <n v="3100000000"/>
    <n v="1316000000"/>
    <n v="1054000000"/>
    <n v="0"/>
    <n v="122000000"/>
    <x v="6"/>
    <s v="Diversified Financial Services"/>
    <x v="1"/>
    <n v="608000000"/>
  </r>
  <r>
    <n v="1138"/>
    <x v="278"/>
    <s v="Year 3"/>
    <d v="2014-12-31T00:00:00"/>
    <n v="3383000000"/>
    <n v="1433000000"/>
    <n v="1095000000"/>
    <n v="0"/>
    <n v="137000000"/>
    <x v="6"/>
    <s v="Diversified Financial Services"/>
    <x v="2"/>
    <n v="718000000"/>
  </r>
  <r>
    <n v="1139"/>
    <x v="278"/>
    <s v="Year 4"/>
    <d v="2015-12-31T00:00:00"/>
    <n v="3292000000"/>
    <n v="1313000000"/>
    <n v="1050000000"/>
    <n v="0"/>
    <n v="138000000"/>
    <x v="6"/>
    <s v="Diversified Financial Services"/>
    <x v="3"/>
    <n v="791000000"/>
  </r>
  <r>
    <n v="1140"/>
    <x v="279"/>
    <s v="Year 1"/>
    <d v="2012-12-31T00:00:00"/>
    <n v="14256000000"/>
    <n v="8276000000"/>
    <n v="1186000000"/>
    <n v="0"/>
    <n v="1518000000"/>
    <x v="5"/>
    <s v="MultiUtilities"/>
    <x v="0"/>
    <n v="3276000000"/>
  </r>
  <r>
    <n v="1141"/>
    <x v="279"/>
    <s v="Year 2"/>
    <d v="2013-12-31T00:00:00"/>
    <n v="15136000000"/>
    <n v="8152000000"/>
    <n v="1280000000"/>
    <n v="0"/>
    <n v="2163000000"/>
    <x v="5"/>
    <s v="MultiUtilities"/>
    <x v="1"/>
    <n v="3541000000"/>
  </r>
  <r>
    <n v="1142"/>
    <x v="279"/>
    <s v="Year 3"/>
    <d v="2014-12-31T00:00:00"/>
    <n v="17021000000"/>
    <n v="8751000000"/>
    <n v="1324000000"/>
    <n v="0"/>
    <n v="2551000000"/>
    <x v="5"/>
    <s v="MultiUtilities"/>
    <x v="2"/>
    <n v="4395000000"/>
  </r>
  <r>
    <n v="1143"/>
    <x v="279"/>
    <s v="Year 4"/>
    <d v="2015-12-31T00:00:00"/>
    <n v="17486000000"/>
    <n v="8596000000"/>
    <n v="1399000000"/>
    <n v="0"/>
    <n v="2831000000"/>
    <x v="5"/>
    <s v="MultiUtilities"/>
    <x v="3"/>
    <n v="4660000000"/>
  </r>
  <r>
    <n v="1144"/>
    <x v="280"/>
    <s v="Year 1"/>
    <d v="2012-12-31T00:00:00"/>
    <n v="9964000000"/>
    <n v="4334000000"/>
    <n v="757000000"/>
    <n v="704000000"/>
    <n v="1032000000"/>
    <x v="8"/>
    <s v="Gold"/>
    <x v="0"/>
    <n v="3137000000"/>
  </r>
  <r>
    <n v="1145"/>
    <x v="280"/>
    <s v="Year 2"/>
    <d v="2013-12-31T00:00:00"/>
    <n v="8414000000"/>
    <n v="5299000000"/>
    <n v="584000000"/>
    <n v="469000000"/>
    <n v="1362000000"/>
    <x v="8"/>
    <s v="Gold"/>
    <x v="1"/>
    <n v="700000000"/>
  </r>
  <r>
    <n v="1146"/>
    <x v="280"/>
    <s v="Year 3"/>
    <d v="2014-12-31T00:00:00"/>
    <n v="7292000000"/>
    <n v="4457000000"/>
    <n v="545000000"/>
    <n v="325000000"/>
    <n v="1229000000"/>
    <x v="8"/>
    <s v="Gold"/>
    <x v="2"/>
    <n v="736000000"/>
  </r>
  <r>
    <n v="1147"/>
    <x v="280"/>
    <s v="Year 4"/>
    <d v="2015-12-31T00:00:00"/>
    <n v="7729000000"/>
    <n v="4312000000"/>
    <n v="670000000"/>
    <n v="289000000"/>
    <n v="1239000000"/>
    <x v="8"/>
    <s v="Gold"/>
    <x v="3"/>
    <n v="1219000000"/>
  </r>
  <r>
    <n v="1148"/>
    <x v="281"/>
    <s v="Year 1"/>
    <d v="2013-12-31T00:00:00"/>
    <n v="4374562000"/>
    <n v="3117203000"/>
    <n v="650243000"/>
    <n v="378769000"/>
    <n v="0"/>
    <x v="2"/>
    <s v="Internet Software &amp; Services"/>
    <x v="1"/>
    <n v="228347000"/>
  </r>
  <r>
    <n v="1149"/>
    <x v="281"/>
    <s v="Year 2"/>
    <d v="2014-12-31T00:00:00"/>
    <n v="5504656000"/>
    <n v="3752760000"/>
    <n v="876927000"/>
    <n v="472321000"/>
    <n v="0"/>
    <x v="2"/>
    <s v="Internet Software &amp; Services"/>
    <x v="2"/>
    <n v="402648000"/>
  </r>
  <r>
    <n v="1150"/>
    <x v="281"/>
    <s v="Year 3"/>
    <d v="2015-12-31T00:00:00"/>
    <n v="6779511000"/>
    <n v="4591476000"/>
    <n v="1231421000"/>
    <n v="650788000"/>
    <n v="0"/>
    <x v="2"/>
    <s v="Internet Software &amp; Services"/>
    <x v="3"/>
    <n v="305826000"/>
  </r>
  <r>
    <n v="1151"/>
    <x v="281"/>
    <s v="Year 4"/>
    <d v="2016-12-31T00:00:00"/>
    <n v="8830669000"/>
    <n v="6029901000"/>
    <n v="1568877000"/>
    <n v="852098000"/>
    <n v="0"/>
    <x v="2"/>
    <s v="Internet Software &amp; Services"/>
    <x v="4"/>
    <n v="379793000"/>
  </r>
  <r>
    <n v="1152"/>
    <x v="282"/>
    <s v="Year 1"/>
    <d v="2012-12-31T00:00:00"/>
    <n v="1562000000"/>
    <n v="413000000"/>
    <n v="311000000"/>
    <n v="0"/>
    <n v="704000000"/>
    <x v="9"/>
    <s v="Oil &amp; Gas Exploration &amp; Production"/>
    <x v="0"/>
    <n v="134000000"/>
  </r>
  <r>
    <n v="1153"/>
    <x v="282"/>
    <s v="Year 2"/>
    <d v="2013-12-31T00:00:00"/>
    <n v="1857000000"/>
    <n v="411000000"/>
    <n v="311000000"/>
    <n v="0"/>
    <n v="685000000"/>
    <x v="9"/>
    <s v="Oil &amp; Gas Exploration &amp; Production"/>
    <x v="1"/>
    <n v="450000000"/>
  </r>
  <r>
    <n v="1154"/>
    <x v="282"/>
    <s v="Year 3"/>
    <d v="2014-12-31T00:00:00"/>
    <n v="2288000000"/>
    <n v="485000000"/>
    <n v="358000000"/>
    <n v="0"/>
    <n v="870000000"/>
    <x v="9"/>
    <s v="Oil &amp; Gas Exploration &amp; Production"/>
    <x v="2"/>
    <n v="575000000"/>
  </r>
  <r>
    <n v="1155"/>
    <x v="282"/>
    <s v="Year 4"/>
    <d v="2015-12-31T00:00:00"/>
    <n v="1557000000"/>
    <n v="497000000"/>
    <n v="5204000000"/>
    <n v="0"/>
    <n v="917000000"/>
    <x v="9"/>
    <s v="Oil &amp; Gas Exploration &amp; Production"/>
    <x v="3"/>
    <n v="-5061000000"/>
  </r>
  <r>
    <n v="1156"/>
    <x v="283"/>
    <s v="Year 1"/>
    <d v="2013-05-31T00:00:00"/>
    <n v="25313000000"/>
    <n v="14279000000"/>
    <n v="7796000000"/>
    <n v="0"/>
    <n v="0"/>
    <x v="1"/>
    <s v="Apparel, Accessories &amp; Luxury Goods"/>
    <x v="1"/>
    <n v="3238000000"/>
  </r>
  <r>
    <n v="1157"/>
    <x v="283"/>
    <s v="Year 2"/>
    <d v="2014-05-31T00:00:00"/>
    <n v="27799000000"/>
    <n v="15353000000"/>
    <n v="8766000000"/>
    <n v="0"/>
    <n v="0"/>
    <x v="1"/>
    <s v="Apparel, Accessories &amp; Luxury Goods"/>
    <x v="2"/>
    <n v="3680000000"/>
  </r>
  <r>
    <n v="1158"/>
    <x v="283"/>
    <s v="Year 3"/>
    <d v="2015-05-31T00:00:00"/>
    <n v="30601000000"/>
    <n v="16534000000"/>
    <n v="9892000000"/>
    <n v="0"/>
    <n v="0"/>
    <x v="1"/>
    <s v="Apparel, Accessories &amp; Luxury Goods"/>
    <x v="3"/>
    <n v="4175000000"/>
  </r>
  <r>
    <n v="1159"/>
    <x v="283"/>
    <s v="Year 4"/>
    <d v="2016-05-31T00:00:00"/>
    <n v="32376000000"/>
    <n v="17405000000"/>
    <n v="10469000000"/>
    <n v="0"/>
    <n v="0"/>
    <x v="1"/>
    <s v="Apparel, Accessories &amp; Luxury Goods"/>
    <x v="4"/>
    <n v="4502000000"/>
  </r>
  <r>
    <n v="1160"/>
    <x v="284"/>
    <s v="Year 1"/>
    <d v="2013-12-31T00:00:00"/>
    <n v="5703000000"/>
    <n v="2398000000"/>
    <n v="1815000000"/>
    <n v="0"/>
    <n v="510000000"/>
    <x v="0"/>
    <s v="Research &amp; Consulting Services"/>
    <x v="1"/>
    <n v="980000000"/>
  </r>
  <r>
    <n v="1161"/>
    <x v="284"/>
    <s v="Year 2"/>
    <d v="2014-12-31T00:00:00"/>
    <n v="6288000000"/>
    <n v="2620000000"/>
    <n v="1917000000"/>
    <n v="0"/>
    <n v="573000000"/>
    <x v="0"/>
    <s v="Research &amp; Consulting Services"/>
    <x v="2"/>
    <n v="1178000000"/>
  </r>
  <r>
    <n v="1162"/>
    <x v="284"/>
    <s v="Year 3"/>
    <d v="2015-12-31T00:00:00"/>
    <n v="6172000000"/>
    <n v="2539000000"/>
    <n v="1915000000"/>
    <n v="0"/>
    <n v="574000000"/>
    <x v="0"/>
    <s v="Research &amp; Consulting Services"/>
    <x v="3"/>
    <n v="1144000000"/>
  </r>
  <r>
    <n v="1163"/>
    <x v="284"/>
    <s v="Year 4"/>
    <d v="2016-12-31T00:00:00"/>
    <n v="6309000000"/>
    <n v="2607000000"/>
    <n v="1851000000"/>
    <n v="0"/>
    <n v="603000000"/>
    <x v="0"/>
    <s v="Research &amp; Consulting Services"/>
    <x v="4"/>
    <n v="1248000000"/>
  </r>
  <r>
    <n v="1164"/>
    <x v="285"/>
    <s v="Year 1"/>
    <d v="2012-12-31T00:00:00"/>
    <n v="17194000000"/>
    <n v="12151000000"/>
    <n v="1654000000"/>
    <n v="0"/>
    <n v="0"/>
    <x v="9"/>
    <s v="Oil &amp; Gas Equipment &amp; Services"/>
    <x v="0"/>
    <n v="3389000000"/>
  </r>
  <r>
    <n v="1165"/>
    <x v="285"/>
    <s v="Year 2"/>
    <d v="2013-12-31T00:00:00"/>
    <n v="19221000000"/>
    <n v="14117000000"/>
    <n v="1905000000"/>
    <n v="0"/>
    <n v="0"/>
    <x v="9"/>
    <s v="Oil &amp; Gas Equipment &amp; Services"/>
    <x v="1"/>
    <n v="3199000000"/>
  </r>
  <r>
    <n v="1166"/>
    <x v="285"/>
    <s v="Year 3"/>
    <d v="2014-12-31T00:00:00"/>
    <n v="21440000000"/>
    <n v="15631000000"/>
    <n v="2092000000"/>
    <n v="0"/>
    <n v="0"/>
    <x v="9"/>
    <s v="Oil &amp; Gas Equipment &amp; Services"/>
    <x v="2"/>
    <n v="3717000000"/>
  </r>
  <r>
    <n v="1167"/>
    <x v="285"/>
    <s v="Year 4"/>
    <d v="2015-12-31T00:00:00"/>
    <n v="14757000000"/>
    <n v="11694000000"/>
    <n v="1764000000"/>
    <n v="0"/>
    <n v="0"/>
    <x v="9"/>
    <s v="Oil &amp; Gas Equipment &amp; Services"/>
    <x v="3"/>
    <n v="1299000000"/>
  </r>
  <r>
    <n v="1168"/>
    <x v="286"/>
    <s v="Year 1"/>
    <d v="2013-12-31T00:00:00"/>
    <n v="11245000000"/>
    <n v="4070000000"/>
    <n v="3002000000"/>
    <n v="0"/>
    <n v="916000000"/>
    <x v="0"/>
    <s v="Railroads"/>
    <x v="1"/>
    <n v="3257000000"/>
  </r>
  <r>
    <n v="1169"/>
    <x v="286"/>
    <s v="Year 2"/>
    <d v="2014-12-31T00:00:00"/>
    <n v="11624000000"/>
    <n v="4201000000"/>
    <n v="2897000000"/>
    <n v="0"/>
    <n v="951000000"/>
    <x v="0"/>
    <s v="Railroads"/>
    <x v="2"/>
    <n v="3575000000"/>
  </r>
  <r>
    <n v="1170"/>
    <x v="286"/>
    <s v="Year 3"/>
    <d v="2015-12-31T00:00:00"/>
    <n v="10511000000"/>
    <n v="3662000000"/>
    <n v="2911000000"/>
    <n v="0"/>
    <n v="1054000000"/>
    <x v="0"/>
    <s v="Railroads"/>
    <x v="3"/>
    <n v="2884000000"/>
  </r>
  <r>
    <n v="1171"/>
    <x v="286"/>
    <s v="Year 4"/>
    <d v="2016-12-31T00:00:00"/>
    <n v="9888000000"/>
    <n v="3045000000"/>
    <n v="2743000000"/>
    <n v="0"/>
    <n v="1026000000"/>
    <x v="0"/>
    <s v="Railroads"/>
    <x v="4"/>
    <n v="3074000000"/>
  </r>
  <r>
    <n v="1172"/>
    <x v="287"/>
    <s v="Year 1"/>
    <d v="2013-04-26T00:00:00"/>
    <n v="6332400000"/>
    <n v="2571300000"/>
    <n v="2247400000"/>
    <n v="904200000"/>
    <n v="0"/>
    <x v="2"/>
    <s v="Internet Software &amp; Services"/>
    <x v="1"/>
    <n v="609500000"/>
  </r>
  <r>
    <n v="1173"/>
    <x v="287"/>
    <s v="Year 2"/>
    <d v="2014-04-25T00:00:00"/>
    <n v="6325000000"/>
    <n v="2406000000"/>
    <n v="2179000000"/>
    <n v="918000000"/>
    <n v="0"/>
    <x v="2"/>
    <s v="Internet Software &amp; Services"/>
    <x v="2"/>
    <n v="822000000"/>
  </r>
  <r>
    <n v="1174"/>
    <x v="287"/>
    <s v="Year 3"/>
    <d v="2015-04-24T00:00:00"/>
    <n v="6123000000"/>
    <n v="2290000000"/>
    <n v="2197000000"/>
    <n v="920000000"/>
    <n v="0"/>
    <x v="2"/>
    <s v="Internet Software &amp; Services"/>
    <x v="3"/>
    <n v="716000000"/>
  </r>
  <r>
    <n v="1175"/>
    <x v="287"/>
    <s v="Year 4"/>
    <d v="2016-04-29T00:00:00"/>
    <n v="5546000000"/>
    <n v="2173000000"/>
    <n v="2099000000"/>
    <n v="861000000"/>
    <n v="0"/>
    <x v="2"/>
    <s v="Internet Software &amp; Services"/>
    <x v="4"/>
    <n v="413000000"/>
  </r>
  <r>
    <n v="1180"/>
    <x v="288"/>
    <s v="Year 1"/>
    <d v="2012-12-31T00:00:00"/>
    <n v="19429273000"/>
    <n v="17915735000"/>
    <n v="454900000"/>
    <n v="0"/>
    <n v="0"/>
    <x v="8"/>
    <s v="Steel"/>
    <x v="0"/>
    <n v="1058638000"/>
  </r>
  <r>
    <n v="1181"/>
    <x v="288"/>
    <s v="Year 2"/>
    <d v="2013-12-31T00:00:00"/>
    <n v="19052046000"/>
    <n v="17641421000"/>
    <n v="467904000"/>
    <n v="0"/>
    <n v="0"/>
    <x v="8"/>
    <s v="Steel"/>
    <x v="1"/>
    <n v="942721000"/>
  </r>
  <r>
    <n v="1182"/>
    <x v="288"/>
    <s v="Year 3"/>
    <d v="2014-12-31T00:00:00"/>
    <n v="21105141000"/>
    <n v="19198615000"/>
    <n v="520805000"/>
    <n v="0"/>
    <n v="0"/>
    <x v="8"/>
    <s v="Steel"/>
    <x v="2"/>
    <n v="1385721000"/>
  </r>
  <r>
    <n v="1183"/>
    <x v="288"/>
    <s v="Year 4"/>
    <d v="2015-12-31T00:00:00"/>
    <n v="16439276000"/>
    <n v="14858014000"/>
    <n v="458989000"/>
    <n v="0"/>
    <n v="0"/>
    <x v="8"/>
    <s v="Steel"/>
    <x v="3"/>
    <n v="1122273000"/>
  </r>
  <r>
    <n v="1184"/>
    <x v="289"/>
    <s v="Year 1"/>
    <d v="2013-01-27T00:00:00"/>
    <n v="4280159000"/>
    <n v="2053816000"/>
    <n v="430822000"/>
    <n v="1147282000"/>
    <n v="0"/>
    <x v="2"/>
    <s v="Semiconductors"/>
    <x v="1"/>
    <n v="648239000"/>
  </r>
  <r>
    <n v="1185"/>
    <x v="289"/>
    <s v="Year 2"/>
    <d v="2014-01-26T00:00:00"/>
    <n v="4130000000"/>
    <n v="1862000000"/>
    <n v="436000000"/>
    <n v="1336000000"/>
    <n v="0"/>
    <x v="2"/>
    <s v="Semiconductors"/>
    <x v="2"/>
    <n v="496000000"/>
  </r>
  <r>
    <n v="1186"/>
    <x v="289"/>
    <s v="Year 3"/>
    <d v="2015-01-25T00:00:00"/>
    <n v="4682000000"/>
    <n v="2083000000"/>
    <n v="480000000"/>
    <n v="1360000000"/>
    <n v="0"/>
    <x v="2"/>
    <s v="Semiconductors"/>
    <x v="3"/>
    <n v="759000000"/>
  </r>
  <r>
    <n v="1187"/>
    <x v="289"/>
    <s v="Year 4"/>
    <d v="2016-01-31T00:00:00"/>
    <n v="5010000000"/>
    <n v="2199000000"/>
    <n v="602000000"/>
    <n v="1331000000"/>
    <n v="0"/>
    <x v="2"/>
    <s v="Semiconductors"/>
    <x v="4"/>
    <n v="878000000"/>
  </r>
  <r>
    <n v="1188"/>
    <x v="290"/>
    <s v="Year 1"/>
    <d v="2012-12-31T00:00:00"/>
    <n v="5508500000"/>
    <n v="3414400000"/>
    <n v="1403500000"/>
    <n v="0"/>
    <n v="0"/>
    <x v="1"/>
    <s v="Housewares &amp; Specialties"/>
    <x v="0"/>
    <n v="690600000"/>
  </r>
  <r>
    <n v="1189"/>
    <x v="290"/>
    <s v="Year 2"/>
    <d v="2013-12-31T00:00:00"/>
    <n v="5607000000"/>
    <n v="3482100000"/>
    <n v="1399500000"/>
    <n v="0"/>
    <n v="0"/>
    <x v="1"/>
    <s v="Housewares &amp; Specialties"/>
    <x v="1"/>
    <n v="725400000"/>
  </r>
  <r>
    <n v="1190"/>
    <x v="290"/>
    <s v="Year 3"/>
    <d v="2014-12-31T00:00:00"/>
    <n v="5727000000"/>
    <n v="3523600000"/>
    <n v="1545900000"/>
    <n v="0"/>
    <n v="0"/>
    <x v="1"/>
    <s v="Housewares &amp; Specialties"/>
    <x v="2"/>
    <n v="657500000"/>
  </r>
  <r>
    <n v="1191"/>
    <x v="290"/>
    <s v="Year 4"/>
    <d v="2015-12-31T00:00:00"/>
    <n v="5915700000"/>
    <n v="3611100000"/>
    <n v="1626000000"/>
    <n v="0"/>
    <n v="0"/>
    <x v="1"/>
    <s v="Housewares &amp; Specialties"/>
    <x v="3"/>
    <n v="678600000"/>
  </r>
  <r>
    <n v="1200"/>
    <x v="291"/>
    <s v="Year 1"/>
    <d v="2012-12-31T00:00:00"/>
    <n v="484581000"/>
    <n v="21306000"/>
    <n v="38123000"/>
    <n v="0"/>
    <n v="147515000"/>
    <x v="7"/>
    <s v="Retail REITs"/>
    <x v="0"/>
    <n v="277637000"/>
  </r>
  <r>
    <n v="1201"/>
    <x v="291"/>
    <s v="Year 2"/>
    <d v="2013-12-31T00:00:00"/>
    <n v="780209000"/>
    <n v="38851000"/>
    <n v="56881000"/>
    <n v="0"/>
    <n v="306769000"/>
    <x v="7"/>
    <s v="Retail REITs"/>
    <x v="1"/>
    <n v="377708000"/>
  </r>
  <r>
    <n v="1202"/>
    <x v="291"/>
    <s v="Year 3"/>
    <d v="2014-12-31T00:00:00"/>
    <n v="933505000"/>
    <n v="53871000"/>
    <n v="51085000"/>
    <n v="0"/>
    <n v="374661000"/>
    <x v="7"/>
    <s v="Retail REITs"/>
    <x v="2"/>
    <n v="453888000"/>
  </r>
  <r>
    <n v="1203"/>
    <x v="291"/>
    <s v="Year 4"/>
    <d v="2015-12-31T00:00:00"/>
    <n v="1023285000"/>
    <n v="55352000"/>
    <n v="49298000"/>
    <n v="0"/>
    <n v="409215000"/>
    <x v="7"/>
    <s v="Retail REITs"/>
    <x v="3"/>
    <n v="509420000"/>
  </r>
  <r>
    <n v="1204"/>
    <x v="292"/>
    <s v="Year 1"/>
    <d v="2012-12-31T00:00:00"/>
    <n v="10184121000"/>
    <n v="8540319000"/>
    <n v="491725000"/>
    <n v="0"/>
    <n v="205334000"/>
    <x v="9"/>
    <s v="Oil &amp; Gas Exploration &amp; Production"/>
    <x v="0"/>
    <n v="946743000"/>
  </r>
  <r>
    <n v="1205"/>
    <x v="292"/>
    <s v="Year 2"/>
    <d v="2013-12-31T00:00:00"/>
    <n v="11871879000"/>
    <n v="10222213000"/>
    <n v="541586000"/>
    <n v="0"/>
    <n v="239343000"/>
    <x v="9"/>
    <s v="Oil &amp; Gas Exploration &amp; Production"/>
    <x v="1"/>
    <n v="868737000"/>
  </r>
  <r>
    <n v="1206"/>
    <x v="292"/>
    <s v="Year 3"/>
    <d v="2014-12-31T00:00:00"/>
    <n v="12195091000"/>
    <n v="10088548000"/>
    <n v="674887000"/>
    <n v="0"/>
    <n v="294684000"/>
    <x v="9"/>
    <s v="Oil &amp; Gas Exploration &amp; Production"/>
    <x v="2"/>
    <n v="1136972000"/>
  </r>
  <r>
    <n v="1207"/>
    <x v="292"/>
    <s v="Year 4"/>
    <d v="2015-12-31T00:00:00"/>
    <n v="7763206000"/>
    <n v="5641052000"/>
    <n v="693331000"/>
    <n v="0"/>
    <n v="354620000"/>
    <x v="9"/>
    <s v="Oil &amp; Gas Exploration &amp; Production"/>
    <x v="3"/>
    <n v="1074203000"/>
  </r>
  <r>
    <n v="1209"/>
    <x v="293"/>
    <s v="Year 1"/>
    <d v="2014-12-31T00:00:00"/>
    <n v="15317800000"/>
    <n v="12602100000"/>
    <n v="477200000"/>
    <n v="0"/>
    <n v="294400000"/>
    <x v="1"/>
    <s v="Advertising"/>
    <x v="2"/>
    <n v="1944100000"/>
  </r>
  <r>
    <n v="1210"/>
    <x v="293"/>
    <s v="Year 2"/>
    <d v="2015-12-31T00:00:00"/>
    <n v="15134400000"/>
    <n v="12491400000"/>
    <n v="431800000"/>
    <n v="0"/>
    <n v="291100000"/>
    <x v="1"/>
    <s v="Advertising"/>
    <x v="3"/>
    <n v="1920100000"/>
  </r>
  <r>
    <n v="1211"/>
    <x v="293"/>
    <s v="Year 3"/>
    <d v="2016-12-31T00:00:00"/>
    <n v="15416900000"/>
    <n v="12671200000"/>
    <n v="443900000"/>
    <n v="0"/>
    <n v="292900000"/>
    <x v="1"/>
    <s v="Advertising"/>
    <x v="4"/>
    <n v="2008900000"/>
  </r>
  <r>
    <n v="1212"/>
    <x v="294"/>
    <s v="Year 1"/>
    <d v="2012-12-31T00:00:00"/>
    <n v="6182184000"/>
    <n v="3084766000"/>
    <n v="2120025000"/>
    <n v="0"/>
    <n v="0"/>
    <x v="1"/>
    <s v="Specialty Stores"/>
    <x v="0"/>
    <n v="977393000"/>
  </r>
  <r>
    <n v="1213"/>
    <x v="294"/>
    <s v="Year 2"/>
    <d v="2013-12-31T00:00:00"/>
    <n v="6649237000"/>
    <n v="3280236000"/>
    <n v="2265516000"/>
    <n v="0"/>
    <n v="0"/>
    <x v="1"/>
    <s v="Specialty Stores"/>
    <x v="1"/>
    <n v="1103485000"/>
  </r>
  <r>
    <n v="1214"/>
    <x v="294"/>
    <s v="Year 3"/>
    <d v="2014-12-31T00:00:00"/>
    <n v="7216081000"/>
    <n v="3507180000"/>
    <n v="2438527000"/>
    <n v="0"/>
    <n v="0"/>
    <x v="1"/>
    <s v="Specialty Stores"/>
    <x v="2"/>
    <n v="1270374000"/>
  </r>
  <r>
    <n v="1215"/>
    <x v="294"/>
    <s v="Year 4"/>
    <d v="2015-12-31T00:00:00"/>
    <n v="7966674000"/>
    <n v="3804031000"/>
    <n v="2648622000"/>
    <n v="0"/>
    <n v="0"/>
    <x v="1"/>
    <s v="Specialty Stores"/>
    <x v="3"/>
    <n v="1514021000"/>
  </r>
  <r>
    <n v="1216"/>
    <x v="295"/>
    <s v="Year 1"/>
    <d v="2012-12-31T00:00:00"/>
    <n v="20100000000"/>
    <n v="6530000000"/>
    <n v="1879000000"/>
    <n v="0"/>
    <n v="3585000000"/>
    <x v="9"/>
    <s v="Oil &amp; Gas Exploration &amp; Production"/>
    <x v="0"/>
    <n v="8106000000"/>
  </r>
  <r>
    <n v="1217"/>
    <x v="295"/>
    <s v="Year 2"/>
    <d v="2013-12-31T00:00:00"/>
    <n v="20170000000"/>
    <n v="6497000000"/>
    <n v="2108000000"/>
    <n v="0"/>
    <n v="4203000000"/>
    <x v="9"/>
    <s v="Oil &amp; Gas Exploration &amp; Production"/>
    <x v="1"/>
    <n v="7362000000"/>
  </r>
  <r>
    <n v="1218"/>
    <x v="295"/>
    <s v="Year 3"/>
    <d v="2014-12-31T00:00:00"/>
    <n v="19312000000"/>
    <n v="6803000000"/>
    <n v="2053000000"/>
    <n v="0"/>
    <n v="4261000000"/>
    <x v="9"/>
    <s v="Oil &amp; Gas Exploration &amp; Production"/>
    <x v="2"/>
    <n v="6195000000"/>
  </r>
  <r>
    <n v="1219"/>
    <x v="295"/>
    <s v="Year 4"/>
    <d v="2015-12-31T00:00:00"/>
    <n v="12480000000"/>
    <n v="5804000000"/>
    <n v="1613000000"/>
    <n v="0"/>
    <n v="4544000000"/>
    <x v="9"/>
    <s v="Oil &amp; Gas Exploration &amp; Production"/>
    <x v="3"/>
    <n v="519000000"/>
  </r>
  <r>
    <n v="1224"/>
    <x v="296"/>
    <s v="Year 1"/>
    <d v="2012-12-31T00:00:00"/>
    <n v="1355300000"/>
    <n v="90800000"/>
    <n v="803800000"/>
    <n v="0"/>
    <n v="76000000"/>
    <x v="6"/>
    <s v="Thrifts &amp; Mortgage Finance"/>
    <x v="0"/>
    <n v="384700000"/>
  </r>
  <r>
    <n v="1225"/>
    <x v="296"/>
    <s v="Year 2"/>
    <d v="2013-12-31T00:00:00"/>
    <n v="1346100000"/>
    <n v="81100000"/>
    <n v="812800000"/>
    <n v="0"/>
    <n v="69900000"/>
    <x v="6"/>
    <s v="Thrifts &amp; Mortgage Finance"/>
    <x v="1"/>
    <n v="382300000"/>
  </r>
  <r>
    <n v="1226"/>
    <x v="296"/>
    <s v="Year 3"/>
    <d v="2014-12-31T00:00:00"/>
    <n v="1381400000"/>
    <n v="80900000"/>
    <n v="816700000"/>
    <n v="0"/>
    <n v="65400000"/>
    <x v="6"/>
    <s v="Thrifts &amp; Mortgage Finance"/>
    <x v="2"/>
    <n v="418400000"/>
  </r>
  <r>
    <n v="1227"/>
    <x v="296"/>
    <s v="Year 4"/>
    <d v="2015-12-31T00:00:00"/>
    <n v="1421300000"/>
    <n v="95500000"/>
    <n v="836700000"/>
    <n v="0"/>
    <n v="57300000"/>
    <x v="6"/>
    <s v="Thrifts &amp; Mortgage Finance"/>
    <x v="3"/>
    <n v="431800000"/>
  </r>
  <r>
    <n v="1228"/>
    <x v="297"/>
    <s v="Year 1"/>
    <d v="2012-12-31T00:00:00"/>
    <n v="3823713000"/>
    <n v="1582398000"/>
    <n v="1489735000"/>
    <n v="114250000"/>
    <n v="0"/>
    <x v="0"/>
    <s v="Technology, Hardware, Software and Supplies"/>
    <x v="0"/>
    <n v="637330000"/>
  </r>
  <r>
    <n v="1229"/>
    <x v="297"/>
    <s v="Year 2"/>
    <d v="2013-12-31T00:00:00"/>
    <n v="3791335000"/>
    <n v="1650622000"/>
    <n v="1420096000"/>
    <n v="110412000"/>
    <n v="0"/>
    <x v="0"/>
    <s v="Technology, Hardware, Software and Supplies"/>
    <x v="1"/>
    <n v="610205000"/>
  </r>
  <r>
    <n v="1230"/>
    <x v="297"/>
    <s v="Year 3"/>
    <d v="2014-12-31T00:00:00"/>
    <n v="3821504000"/>
    <n v="1680791000"/>
    <n v="1378400000"/>
    <n v="109931000"/>
    <n v="0"/>
    <x v="0"/>
    <s v="Technology, Hardware, Software and Supplies"/>
    <x v="2"/>
    <n v="652382000"/>
  </r>
  <r>
    <n v="1231"/>
    <x v="297"/>
    <s v="Year 4"/>
    <d v="2015-12-31T00:00:00"/>
    <n v="3578060000"/>
    <n v="1558591000"/>
    <n v="1279961000"/>
    <n v="110156000"/>
    <n v="0"/>
    <x v="0"/>
    <s v="Technology, Hardware, Software and Supplies"/>
    <x v="3"/>
    <n v="629352000"/>
  </r>
  <r>
    <n v="1232"/>
    <x v="298"/>
    <s v="Year 1"/>
    <d v="2012-12-31T00:00:00"/>
    <n v="16596800000"/>
    <n v="13908300000"/>
    <n v="571600000"/>
    <n v="279300000"/>
    <n v="517400000"/>
    <x v="0"/>
    <s v="Construction &amp; Farm Machinery &amp; Heavy Trucks"/>
    <x v="0"/>
    <n v="1320200000"/>
  </r>
  <r>
    <n v="1233"/>
    <x v="298"/>
    <s v="Year 2"/>
    <d v="2013-12-31T00:00:00"/>
    <n v="16661000000"/>
    <n v="13900700000"/>
    <n v="559500000"/>
    <n v="251400000"/>
    <n v="571700000"/>
    <x v="0"/>
    <s v="Construction &amp; Farm Machinery &amp; Heavy Trucks"/>
    <x v="1"/>
    <n v="1377700000"/>
  </r>
  <r>
    <n v="1234"/>
    <x v="298"/>
    <s v="Year 3"/>
    <d v="2014-12-31T00:00:00"/>
    <n v="18534400000"/>
    <n v="15481600000"/>
    <n v="561400000"/>
    <n v="215600000"/>
    <n v="588500000"/>
    <x v="0"/>
    <s v="Construction &amp; Farm Machinery &amp; Heavy Trucks"/>
    <x v="2"/>
    <n v="1687300000"/>
  </r>
  <r>
    <n v="1235"/>
    <x v="298"/>
    <s v="Year 4"/>
    <d v="2015-12-31T00:00:00"/>
    <n v="18671300000"/>
    <n v="15292100000"/>
    <n v="541500000"/>
    <n v="239800000"/>
    <n v="583700000"/>
    <x v="0"/>
    <s v="Construction &amp; Farm Machinery &amp; Heavy Trucks"/>
    <x v="3"/>
    <n v="2014200000"/>
  </r>
  <r>
    <n v="1236"/>
    <x v="299"/>
    <s v="Year 1"/>
    <d v="2013-12-31T00:00:00"/>
    <n v="15598000000"/>
    <n v="11759000000"/>
    <n v="0"/>
    <n v="0"/>
    <n v="2077000000"/>
    <x v="5"/>
    <s v="MultiUtilities"/>
    <x v="1"/>
    <n v="1762000000"/>
  </r>
  <r>
    <n v="1237"/>
    <x v="299"/>
    <s v="Year 2"/>
    <d v="2014-12-31T00:00:00"/>
    <n v="17090000000"/>
    <n v="12207000000"/>
    <n v="0"/>
    <n v="0"/>
    <n v="2433000000"/>
    <x v="5"/>
    <s v="MultiUtilities"/>
    <x v="2"/>
    <n v="2450000000"/>
  </r>
  <r>
    <n v="1238"/>
    <x v="299"/>
    <s v="Year 3"/>
    <d v="2015-12-31T00:00:00"/>
    <n v="16833000000"/>
    <n v="12713000000"/>
    <n v="0"/>
    <n v="0"/>
    <n v="2612000000"/>
    <x v="5"/>
    <s v="MultiUtilities"/>
    <x v="3"/>
    <n v="1508000000"/>
  </r>
  <r>
    <n v="1239"/>
    <x v="299"/>
    <s v="Year 4"/>
    <d v="2016-12-31T00:00:00"/>
    <n v="17666000000"/>
    <n v="12734000000"/>
    <n v="0"/>
    <n v="0"/>
    <n v="2755000000"/>
    <x v="5"/>
    <s v="MultiUtilities"/>
    <x v="4"/>
    <n v="2177000000"/>
  </r>
  <r>
    <n v="1240"/>
    <x v="300"/>
    <s v="Year 1"/>
    <d v="2012-12-31T00:00:00"/>
    <n v="5260956000"/>
    <n v="1177275000"/>
    <n v="2188747000"/>
    <n v="0"/>
    <n v="65141000"/>
    <x v="1"/>
    <s v="Internet &amp; Direct Marketing Retail"/>
    <x v="0"/>
    <n v="1829793000"/>
  </r>
  <r>
    <n v="1241"/>
    <x v="300"/>
    <s v="Year 2"/>
    <d v="2013-12-31T00:00:00"/>
    <n v="6793306000"/>
    <n v="1077420000"/>
    <n v="3185497000"/>
    <n v="0"/>
    <n v="117975000"/>
    <x v="1"/>
    <s v="Internet &amp; Direct Marketing Retail"/>
    <x v="1"/>
    <n v="2412414000"/>
  </r>
  <r>
    <n v="1242"/>
    <x v="300"/>
    <s v="Year 3"/>
    <d v="2014-12-31T00:00:00"/>
    <n v="8441971000"/>
    <n v="857841000"/>
    <n v="4302998000"/>
    <n v="0"/>
    <n v="207820000"/>
    <x v="1"/>
    <s v="Internet &amp; Direct Marketing Retail"/>
    <x v="2"/>
    <n v="3073312000"/>
  </r>
  <r>
    <n v="1243"/>
    <x v="300"/>
    <s v="Year 4"/>
    <d v="2015-12-31T00:00:00"/>
    <n v="9223987000"/>
    <n v="632180000"/>
    <n v="5060406000"/>
    <n v="0"/>
    <n v="272494000"/>
    <x v="1"/>
    <s v="Internet &amp; Direct Marketing Retail"/>
    <x v="3"/>
    <n v="3258907000"/>
  </r>
  <r>
    <n v="1244"/>
    <x v="301"/>
    <s v="Year 1"/>
    <d v="2013-04-27T00:00:00"/>
    <n v="3637212000"/>
    <n v="2446443000"/>
    <n v="0"/>
    <n v="0"/>
    <n v="0"/>
    <x v="3"/>
    <s v="Health Care Supplies"/>
    <x v="1"/>
    <n v="1190769000"/>
  </r>
  <r>
    <n v="1245"/>
    <x v="301"/>
    <s v="Year 2"/>
    <d v="2014-04-26T00:00:00"/>
    <n v="3585141000"/>
    <n v="2566444000"/>
    <n v="0"/>
    <n v="0"/>
    <n v="0"/>
    <x v="3"/>
    <s v="Health Care Supplies"/>
    <x v="2"/>
    <n v="1018697000"/>
  </r>
  <r>
    <n v="1246"/>
    <x v="301"/>
    <s v="Year 3"/>
    <d v="2015-04-25T00:00:00"/>
    <n v="3910865000"/>
    <n v="2850316000"/>
    <n v="0"/>
    <n v="0"/>
    <n v="0"/>
    <x v="3"/>
    <s v="Health Care Supplies"/>
    <x v="3"/>
    <n v="1060549000"/>
  </r>
  <r>
    <n v="1247"/>
    <x v="301"/>
    <s v="Year 4"/>
    <d v="2016-04-30T00:00:00"/>
    <n v="5386703000"/>
    <n v="4063955000"/>
    <n v="0"/>
    <n v="0"/>
    <n v="0"/>
    <x v="3"/>
    <s v="Health Care Supplies"/>
    <x v="4"/>
    <n v="1322748000"/>
  </r>
  <r>
    <n v="1248"/>
    <x v="302"/>
    <s v="Year 1"/>
    <d v="2012-12-31T00:00:00"/>
    <n v="9781000000"/>
    <n v="6351000000"/>
    <n v="98000000"/>
    <n v="0"/>
    <n v="1054000000"/>
    <x v="5"/>
    <s v="Electric Utilities"/>
    <x v="0"/>
    <n v="2278000000"/>
  </r>
  <r>
    <n v="1249"/>
    <x v="302"/>
    <s v="Year 2"/>
    <d v="2013-12-31T00:00:00"/>
    <n v="9968000000"/>
    <n v="6423000000"/>
    <n v="68000000"/>
    <n v="0"/>
    <n v="1178000000"/>
    <x v="5"/>
    <s v="Electric Utilities"/>
    <x v="1"/>
    <n v="2299000000"/>
  </r>
  <r>
    <n v="1250"/>
    <x v="302"/>
    <s v="Year 3"/>
    <d v="2014-12-31T00:00:00"/>
    <n v="10886000000"/>
    <n v="7036000000"/>
    <n v="0"/>
    <n v="0"/>
    <n v="1227000000"/>
    <x v="5"/>
    <s v="Electric Utilities"/>
    <x v="2"/>
    <n v="2623000000"/>
  </r>
  <r>
    <n v="1251"/>
    <x v="302"/>
    <s v="Year 4"/>
    <d v="2015-12-31T00:00:00"/>
    <n v="10415000000"/>
    <n v="6239000000"/>
    <n v="0"/>
    <n v="0"/>
    <n v="1214000000"/>
    <x v="5"/>
    <s v="Electric Utilities"/>
    <x v="3"/>
    <n v="2962000000"/>
  </r>
  <r>
    <n v="1252"/>
    <x v="303"/>
    <s v="Year 1"/>
    <d v="2013-12-28T00:00:00"/>
    <n v="66415000000"/>
    <n v="31243000000"/>
    <n v="25357000000"/>
    <n v="0"/>
    <n v="110000000"/>
    <x v="4"/>
    <s v="Soft Drinks"/>
    <x v="1"/>
    <n v="9705000000"/>
  </r>
  <r>
    <n v="1253"/>
    <x v="303"/>
    <s v="Year 2"/>
    <d v="2014-12-27T00:00:00"/>
    <n v="66683000000"/>
    <n v="31238000000"/>
    <n v="25772000000"/>
    <n v="0"/>
    <n v="92000000"/>
    <x v="4"/>
    <s v="Soft Drinks"/>
    <x v="2"/>
    <n v="9581000000"/>
  </r>
  <r>
    <n v="1254"/>
    <x v="303"/>
    <s v="Year 3"/>
    <d v="2015-12-26T00:00:00"/>
    <n v="63056000000"/>
    <n v="28731000000"/>
    <n v="24538000000"/>
    <n v="0"/>
    <n v="75000000"/>
    <x v="4"/>
    <s v="Soft Drinks"/>
    <x v="3"/>
    <n v="9712000000"/>
  </r>
  <r>
    <n v="1255"/>
    <x v="303"/>
    <s v="Year 4"/>
    <d v="2016-12-31T00:00:00"/>
    <n v="62799000000"/>
    <n v="28209000000"/>
    <n v="24735000000"/>
    <n v="0"/>
    <n v="70000000"/>
    <x v="4"/>
    <s v="Soft Drinks"/>
    <x v="4"/>
    <n v="9785000000"/>
  </r>
  <r>
    <n v="1256"/>
    <x v="304"/>
    <s v="Year 1"/>
    <d v="2012-12-31T00:00:00"/>
    <n v="54657000000"/>
    <n v="9821000000"/>
    <n v="15171000000"/>
    <n v="7482000000"/>
    <n v="5109000000"/>
    <x v="3"/>
    <s v="Pharmaceuticals"/>
    <x v="0"/>
    <n v="17074000000"/>
  </r>
  <r>
    <n v="1257"/>
    <x v="304"/>
    <s v="Year 2"/>
    <d v="2013-12-31T00:00:00"/>
    <n v="51584000000"/>
    <n v="9586000000"/>
    <n v="14355000000"/>
    <n v="6678000000"/>
    <n v="4599000000"/>
    <x v="3"/>
    <s v="Pharmaceuticals"/>
    <x v="1"/>
    <n v="16366000000"/>
  </r>
  <r>
    <n v="1258"/>
    <x v="304"/>
    <s v="Year 3"/>
    <d v="2014-12-31T00:00:00"/>
    <n v="49605000000"/>
    <n v="9577000000"/>
    <n v="14097000000"/>
    <n v="8393000000"/>
    <n v="4039000000"/>
    <x v="3"/>
    <s v="Pharmaceuticals"/>
    <x v="2"/>
    <n v="13499000000"/>
  </r>
  <r>
    <n v="1259"/>
    <x v="304"/>
    <s v="Year 4"/>
    <d v="2015-12-31T00:00:00"/>
    <n v="48851000000"/>
    <n v="9648000000"/>
    <n v="14809000000"/>
    <n v="7690000000"/>
    <n v="3728000000"/>
    <x v="3"/>
    <s v="Pharmaceuticals"/>
    <x v="3"/>
    <n v="12976000000"/>
  </r>
  <r>
    <n v="1260"/>
    <x v="305"/>
    <s v="Year 1"/>
    <d v="2013-12-31T00:00:00"/>
    <n v="9289500000"/>
    <n v="4683600000"/>
    <n v="189000000"/>
    <n v="0"/>
    <n v="3292900000"/>
    <x v="6"/>
    <s v="Diversified Financial Services"/>
    <x v="1"/>
    <n v="1124000000"/>
  </r>
  <r>
    <n v="1261"/>
    <x v="305"/>
    <s v="Year 2"/>
    <d v="2014-12-31T00:00:00"/>
    <n v="10477600000"/>
    <n v="5231000000"/>
    <n v="177400000"/>
    <n v="0"/>
    <n v="3574300000"/>
    <x v="6"/>
    <s v="Diversified Financial Services"/>
    <x v="2"/>
    <n v="1494900000"/>
  </r>
  <r>
    <n v="1262"/>
    <x v="305"/>
    <s v="Year 3"/>
    <d v="2015-12-31T00:00:00"/>
    <n v="11964400000"/>
    <n v="6697700000"/>
    <n v="163500000"/>
    <n v="0"/>
    <n v="3672400000"/>
    <x v="6"/>
    <s v="Diversified Financial Services"/>
    <x v="3"/>
    <n v="1430800000"/>
  </r>
  <r>
    <n v="1263"/>
    <x v="305"/>
    <s v="Year 4"/>
    <d v="2016-12-31T00:00:00"/>
    <n v="12394100000"/>
    <n v="6913200000"/>
    <n v="156600000"/>
    <n v="0"/>
    <n v="3732600000"/>
    <x v="6"/>
    <s v="Diversified Financial Services"/>
    <x v="4"/>
    <n v="1591700000"/>
  </r>
  <r>
    <n v="1264"/>
    <x v="306"/>
    <s v="Year 1"/>
    <d v="2013-12-31T00:00:00"/>
    <n v="2104745000"/>
    <n v="155355000"/>
    <n v="346393000"/>
    <n v="859947000"/>
    <n v="0"/>
    <x v="4"/>
    <s v="Personal Products"/>
    <x v="1"/>
    <n v="743050000"/>
  </r>
  <r>
    <n v="1265"/>
    <x v="306"/>
    <s v="Year 2"/>
    <d v="2014-12-31T00:00:00"/>
    <n v="2819557000"/>
    <n v="205018000"/>
    <n v="519267000"/>
    <n v="1271353000"/>
    <n v="0"/>
    <x v="4"/>
    <s v="Personal Products"/>
    <x v="2"/>
    <n v="823919000"/>
  </r>
  <r>
    <n v="1266"/>
    <x v="306"/>
    <s v="Year 3"/>
    <d v="2015-12-31T00:00:00"/>
    <n v="4103728000"/>
    <n v="392709000"/>
    <n v="838526000"/>
    <n v="1620577000"/>
    <n v="0"/>
    <x v="4"/>
    <s v="Personal Products"/>
    <x v="3"/>
    <n v="1251916000"/>
  </r>
  <r>
    <n v="1267"/>
    <x v="306"/>
    <s v="Year 4"/>
    <d v="2016-12-31T00:00:00"/>
    <n v="4860427000"/>
    <n v="299694000"/>
    <n v="1177697000"/>
    <n v="2052295000"/>
    <n v="0"/>
    <x v="4"/>
    <s v="Personal Products"/>
    <x v="4"/>
    <n v="1330741000"/>
  </r>
  <r>
    <n v="1268"/>
    <x v="307"/>
    <s v="Year 1"/>
    <d v="2012-12-31T00:00:00"/>
    <n v="17083900000"/>
    <n v="15590900000"/>
    <n v="15400000"/>
    <n v="0"/>
    <n v="36100000"/>
    <x v="6"/>
    <s v="Property &amp; Casualty Insurance"/>
    <x v="0"/>
    <n v="1441500000"/>
  </r>
  <r>
    <n v="1269"/>
    <x v="307"/>
    <s v="Year 2"/>
    <d v="2013-12-31T00:00:00"/>
    <n v="18170900000"/>
    <n v="16275100000"/>
    <n v="18800000"/>
    <n v="0"/>
    <n v="38800000"/>
    <x v="6"/>
    <s v="Property &amp; Casualty Insurance"/>
    <x v="1"/>
    <n v="1838200000"/>
  </r>
  <r>
    <n v="1270"/>
    <x v="307"/>
    <s v="Year 3"/>
    <d v="2014-12-31T00:00:00"/>
    <n v="19391400000"/>
    <n v="17297300000"/>
    <n v="18900000"/>
    <n v="0"/>
    <n v="50900000"/>
    <x v="6"/>
    <s v="Property &amp; Casualty Insurance"/>
    <x v="2"/>
    <n v="2024300000"/>
  </r>
  <r>
    <n v="1271"/>
    <x v="307"/>
    <s v="Year 4"/>
    <d v="2015-12-31T00:00:00"/>
    <n v="20853800000"/>
    <n v="18705900000"/>
    <n v="22800000"/>
    <n v="0"/>
    <n v="77500000"/>
    <x v="6"/>
    <s v="Property &amp; Casualty Insurance"/>
    <x v="3"/>
    <n v="2047600000"/>
  </r>
  <r>
    <n v="1272"/>
    <x v="308"/>
    <s v="Year 1"/>
    <d v="2013-06-30T00:00:00"/>
    <n v="13015704000"/>
    <n v="10086675000"/>
    <n v="1554973000"/>
    <n v="0"/>
    <n v="0"/>
    <x v="0"/>
    <s v="Industrial Conglomerates"/>
    <x v="1"/>
    <n v="1374056000"/>
  </r>
  <r>
    <n v="1273"/>
    <x v="308"/>
    <s v="Year 2"/>
    <d v="2014-06-30T00:00:00"/>
    <n v="13215971000"/>
    <n v="10188227000"/>
    <n v="1633992000"/>
    <n v="0"/>
    <n v="0"/>
    <x v="0"/>
    <s v="Industrial Conglomerates"/>
    <x v="2"/>
    <n v="1393752000"/>
  </r>
  <r>
    <n v="1274"/>
    <x v="308"/>
    <s v="Year 3"/>
    <d v="2015-06-30T00:00:00"/>
    <n v="12711744000"/>
    <n v="9655245000"/>
    <n v="1544746000"/>
    <n v="0"/>
    <n v="0"/>
    <x v="0"/>
    <s v="Industrial Conglomerates"/>
    <x v="3"/>
    <n v="1511753000"/>
  </r>
  <r>
    <n v="1275"/>
    <x v="308"/>
    <s v="Year 4"/>
    <d v="2016-06-30T00:00:00"/>
    <n v="11360753000"/>
    <n v="8823384000"/>
    <n v="1359360000"/>
    <n v="0"/>
    <n v="0"/>
    <x v="0"/>
    <s v="Industrial Conglomerates"/>
    <x v="4"/>
    <n v="1178009000"/>
  </r>
  <r>
    <n v="1276"/>
    <x v="309"/>
    <s v="Year 1"/>
    <d v="2013-12-31T00:00:00"/>
    <n v="5679595000"/>
    <n v="4507196000"/>
    <n v="568500000"/>
    <n v="0"/>
    <n v="0"/>
    <x v="1"/>
    <s v="Homebuilding"/>
    <x v="1"/>
    <n v="603899000"/>
  </r>
  <r>
    <n v="1277"/>
    <x v="309"/>
    <s v="Year 2"/>
    <d v="2014-12-31T00:00:00"/>
    <n v="5822363000"/>
    <n v="4244479000"/>
    <n v="861390000"/>
    <n v="0"/>
    <n v="0"/>
    <x v="1"/>
    <s v="Homebuilding"/>
    <x v="2"/>
    <n v="716494000"/>
  </r>
  <r>
    <n v="1278"/>
    <x v="309"/>
    <s v="Year 3"/>
    <d v="2015-12-31T00:00:00"/>
    <n v="5981964000"/>
    <n v="4353850000"/>
    <n v="794728000"/>
    <n v="0"/>
    <n v="0"/>
    <x v="1"/>
    <s v="Homebuilding"/>
    <x v="3"/>
    <n v="833386000"/>
  </r>
  <r>
    <n v="1279"/>
    <x v="309"/>
    <s v="Year 4"/>
    <d v="2016-12-31T00:00:00"/>
    <n v="7668476000"/>
    <n v="5728662000"/>
    <n v="957150000"/>
    <n v="0"/>
    <n v="0"/>
    <x v="1"/>
    <s v="Homebuilding"/>
    <x v="4"/>
    <n v="982664000"/>
  </r>
  <r>
    <n v="1280"/>
    <x v="310"/>
    <s v="Year 1"/>
    <d v="2012-12-30T00:00:00"/>
    <n v="2105188000"/>
    <n v="1143659000"/>
    <n v="627370000"/>
    <n v="131835000"/>
    <n v="0"/>
    <x v="3"/>
    <s v="Health Care Equipment"/>
    <x v="0"/>
    <n v="202324000"/>
  </r>
  <r>
    <n v="1281"/>
    <x v="310"/>
    <s v="Year 2"/>
    <d v="2013-12-29T00:00:00"/>
    <n v="2157586000"/>
    <n v="1181444000"/>
    <n v="581898000"/>
    <n v="132400000"/>
    <n v="0"/>
    <x v="3"/>
    <s v="Health Care Equipment"/>
    <x v="1"/>
    <n v="261844000"/>
  </r>
  <r>
    <n v="1282"/>
    <x v="310"/>
    <s v="Year 3"/>
    <d v="2014-12-28T00:00:00"/>
    <n v="2237219000"/>
    <n v="1232611000"/>
    <n v="659335000"/>
    <n v="121141000"/>
    <n v="0"/>
    <x v="3"/>
    <s v="Health Care Equipment"/>
    <x v="2"/>
    <n v="224132000"/>
  </r>
  <r>
    <n v="1283"/>
    <x v="310"/>
    <s v="Year 4"/>
    <d v="2016-01-03T00:00:00"/>
    <n v="2262359000"/>
    <n v="1237859000"/>
    <n v="598848000"/>
    <n v="125928000"/>
    <n v="0"/>
    <x v="3"/>
    <s v="Health Care Equipment"/>
    <x v="4"/>
    <n v="299724000"/>
  </r>
  <r>
    <n v="1284"/>
    <x v="311"/>
    <s v="Year 1"/>
    <d v="2013-12-31T00:00:00"/>
    <n v="80029000000"/>
    <n v="59222000000"/>
    <n v="6890000000"/>
    <n v="0"/>
    <n v="93000000"/>
    <x v="4"/>
    <s v="Tobacco"/>
    <x v="1"/>
    <n v="13824000000"/>
  </r>
  <r>
    <n v="1285"/>
    <x v="311"/>
    <s v="Year 2"/>
    <d v="2014-12-31T00:00:00"/>
    <n v="80106000000"/>
    <n v="60775000000"/>
    <n v="7001000000"/>
    <n v="0"/>
    <n v="93000000"/>
    <x v="4"/>
    <s v="Tobacco"/>
    <x v="2"/>
    <n v="12237000000"/>
  </r>
  <r>
    <n v="1286"/>
    <x v="311"/>
    <s v="Year 3"/>
    <d v="2015-12-31T00:00:00"/>
    <n v="73908000000"/>
    <n v="56479000000"/>
    <n v="6656000000"/>
    <n v="0"/>
    <n v="82000000"/>
    <x v="4"/>
    <s v="Tobacco"/>
    <x v="3"/>
    <n v="10691000000"/>
  </r>
  <r>
    <n v="1287"/>
    <x v="311"/>
    <s v="Year 4"/>
    <d v="2016-12-31T00:00:00"/>
    <n v="74953000000"/>
    <n v="57659000000"/>
    <n v="6405000000"/>
    <n v="0"/>
    <n v="74000000"/>
    <x v="4"/>
    <s v="Tobacco"/>
    <x v="4"/>
    <n v="10815000000"/>
  </r>
  <r>
    <n v="1288"/>
    <x v="312"/>
    <s v="Year 1"/>
    <d v="2012-12-31T00:00:00"/>
    <n v="16606000000"/>
    <n v="386000000"/>
    <n v="10486000000"/>
    <n v="0"/>
    <n v="987000000"/>
    <x v="6"/>
    <s v="Banks"/>
    <x v="0"/>
    <n v="4747000000"/>
  </r>
  <r>
    <n v="1289"/>
    <x v="312"/>
    <s v="Year 2"/>
    <d v="2013-12-31T00:00:00"/>
    <n v="16872000000"/>
    <n v="344000000"/>
    <n v="9681000000"/>
    <n v="0"/>
    <n v="643000000"/>
    <x v="6"/>
    <s v="Banks"/>
    <x v="1"/>
    <n v="6204000000"/>
  </r>
  <r>
    <n v="1290"/>
    <x v="312"/>
    <s v="Year 3"/>
    <d v="2014-12-31T00:00:00"/>
    <n v="16281000000"/>
    <n v="325000000"/>
    <n v="9488000000"/>
    <n v="0"/>
    <n v="273000000"/>
    <x v="6"/>
    <s v="Banks"/>
    <x v="2"/>
    <n v="6195000000"/>
  </r>
  <r>
    <n v="1291"/>
    <x v="312"/>
    <s v="Year 4"/>
    <d v="2015-12-31T00:00:00"/>
    <n v="16270000000"/>
    <n v="403000000"/>
    <n v="9463000000"/>
    <n v="0"/>
    <n v="255000000"/>
    <x v="6"/>
    <s v="Banks"/>
    <x v="3"/>
    <n v="6149000000"/>
  </r>
  <r>
    <n v="1292"/>
    <x v="313"/>
    <s v="Year 1"/>
    <d v="2012-12-31T00:00:00"/>
    <n v="4306800000"/>
    <n v="3040900000"/>
    <n v="1117700000"/>
    <n v="92300000"/>
    <n v="0"/>
    <x v="0"/>
    <s v="Industrial Machinery"/>
    <x v="0"/>
    <n v="55900000"/>
  </r>
  <r>
    <n v="1293"/>
    <x v="313"/>
    <s v="Year 2"/>
    <d v="2013-12-31T00:00:00"/>
    <n v="6999700000"/>
    <n v="4629600000"/>
    <n v="1493700000"/>
    <n v="122800000"/>
    <n v="0"/>
    <x v="0"/>
    <s v="Industrial Machinery"/>
    <x v="1"/>
    <n v="753600000"/>
  </r>
  <r>
    <n v="1294"/>
    <x v="313"/>
    <s v="Year 3"/>
    <d v="2014-12-31T00:00:00"/>
    <n v="7039000000"/>
    <n v="4576000000"/>
    <n v="1493800000"/>
    <n v="117300000"/>
    <n v="0"/>
    <x v="0"/>
    <s v="Industrial Machinery"/>
    <x v="2"/>
    <n v="851900000"/>
  </r>
  <r>
    <n v="1295"/>
    <x v="313"/>
    <s v="Year 4"/>
    <d v="2015-12-31T00:00:00"/>
    <n v="6449000000"/>
    <n v="4263200000"/>
    <n v="1334300000"/>
    <n v="119600000"/>
    <n v="0"/>
    <x v="0"/>
    <s v="Industrial Machinery"/>
    <x v="3"/>
    <n v="731900000"/>
  </r>
  <r>
    <n v="1296"/>
    <x v="314"/>
    <s v="Year 1"/>
    <d v="2012-12-31T00:00:00"/>
    <n v="3301804000"/>
    <n v="1879559000"/>
    <n v="166154000"/>
    <n v="0"/>
    <n v="404336000"/>
    <x v="5"/>
    <s v="MultiUtilities"/>
    <x v="0"/>
    <n v="851755000"/>
  </r>
  <r>
    <n v="1297"/>
    <x v="314"/>
    <s v="Year 2"/>
    <d v="2013-12-31T00:00:00"/>
    <n v="3454628000"/>
    <n v="2020436000"/>
    <n v="172161000"/>
    <n v="0"/>
    <n v="415708000"/>
    <x v="5"/>
    <s v="MultiUtilities"/>
    <x v="1"/>
    <n v="846323000"/>
  </r>
  <r>
    <n v="1298"/>
    <x v="314"/>
    <s v="Year 3"/>
    <d v="2014-12-31T00:00:00"/>
    <n v="3491632000"/>
    <n v="2087854000"/>
    <n v="175178000"/>
    <n v="0"/>
    <n v="417358000"/>
    <x v="5"/>
    <s v="MultiUtilities"/>
    <x v="2"/>
    <n v="811242000"/>
  </r>
  <r>
    <n v="1299"/>
    <x v="314"/>
    <s v="Year 4"/>
    <d v="2015-12-31T00:00:00"/>
    <n v="3495443000"/>
    <n v="1969675000"/>
    <n v="176744000"/>
    <n v="0"/>
    <n v="494422000"/>
    <x v="5"/>
    <s v="MultiUtilities"/>
    <x v="3"/>
    <n v="854602000"/>
  </r>
  <r>
    <n v="1300"/>
    <x v="315"/>
    <s v="Year 1"/>
    <d v="2013-12-31T00:00:00"/>
    <n v="14265000000"/>
    <n v="8314000000"/>
    <n v="3486000000"/>
    <n v="463000000"/>
    <n v="452000000"/>
    <x v="8"/>
    <s v="Diversified Chemicals"/>
    <x v="1"/>
    <n v="1550000000"/>
  </r>
  <r>
    <n v="1301"/>
    <x v="315"/>
    <s v="Year 2"/>
    <d v="2014-12-31T00:00:00"/>
    <n v="14791000000"/>
    <n v="8348000000"/>
    <n v="4013000000"/>
    <n v="483000000"/>
    <n v="450000000"/>
    <x v="8"/>
    <s v="Diversified Chemicals"/>
    <x v="2"/>
    <n v="1497000000"/>
  </r>
  <r>
    <n v="1302"/>
    <x v="315"/>
    <s v="Year 3"/>
    <d v="2015-12-31T00:00:00"/>
    <n v="14766000000"/>
    <n v="8206000000"/>
    <n v="3624000000"/>
    <n v="476000000"/>
    <n v="471000000"/>
    <x v="8"/>
    <s v="Diversified Chemicals"/>
    <x v="3"/>
    <n v="1989000000"/>
  </r>
  <r>
    <n v="1303"/>
    <x v="315"/>
    <s v="Year 4"/>
    <d v="2016-12-31T00:00:00"/>
    <n v="14751000000"/>
    <n v="8063000000"/>
    <n v="4630000000"/>
    <n v="466000000"/>
    <n v="462000000"/>
    <x v="8"/>
    <s v="Diversified Chemicals"/>
    <x v="4"/>
    <n v="1130000000"/>
  </r>
  <r>
    <n v="1304"/>
    <x v="316"/>
    <s v="Year 1"/>
    <d v="2012-12-31T00:00:00"/>
    <n v="12132000000"/>
    <n v="4876000000"/>
    <n v="3143000000"/>
    <n v="0"/>
    <n v="1087000000"/>
    <x v="5"/>
    <s v="Electric Utilities"/>
    <x v="0"/>
    <n v="3026000000"/>
  </r>
  <r>
    <n v="1305"/>
    <x v="316"/>
    <s v="Year 2"/>
    <d v="2013-12-31T00:00:00"/>
    <n v="7263000000"/>
    <n v="1751000000"/>
    <n v="2108000000"/>
    <n v="0"/>
    <n v="843000000"/>
    <x v="5"/>
    <s v="Electric Utilities"/>
    <x v="1"/>
    <n v="2561000000"/>
  </r>
  <r>
    <n v="1306"/>
    <x v="316"/>
    <s v="Year 3"/>
    <d v="2014-12-31T00:00:00"/>
    <n v="7852000000"/>
    <n v="1889000000"/>
    <n v="2173000000"/>
    <n v="0"/>
    <n v="923000000"/>
    <x v="5"/>
    <s v="Electric Utilities"/>
    <x v="2"/>
    <n v="2867000000"/>
  </r>
  <r>
    <n v="1307"/>
    <x v="316"/>
    <s v="Year 4"/>
    <d v="2015-12-31T00:00:00"/>
    <n v="7669000000"/>
    <n v="1718000000"/>
    <n v="2237000000"/>
    <n v="0"/>
    <n v="883000000"/>
    <x v="5"/>
    <s v="Electric Utilities"/>
    <x v="3"/>
    <n v="2831000000"/>
  </r>
  <r>
    <n v="1308"/>
    <x v="317"/>
    <s v="Year 1"/>
    <d v="2012-12-31T00:00:00"/>
    <n v="84847000000"/>
    <n v="66635000000"/>
    <n v="17504000000"/>
    <n v="0"/>
    <n v="0"/>
    <x v="6"/>
    <s v="Diversified Financial Services"/>
    <x v="0"/>
    <n v="708000000"/>
  </r>
  <r>
    <n v="1309"/>
    <x v="317"/>
    <s v="Year 2"/>
    <d v="2013-12-31T00:00:00"/>
    <n v="41461000000"/>
    <n v="26973000000"/>
    <n v="16172000000"/>
    <n v="0"/>
    <n v="0"/>
    <x v="6"/>
    <s v="Diversified Financial Services"/>
    <x v="1"/>
    <n v="-1684000000"/>
  </r>
  <r>
    <n v="1310"/>
    <x v="317"/>
    <s v="Year 3"/>
    <d v="2014-12-31T00:00:00"/>
    <n v="54105000000"/>
    <n v="33560000000"/>
    <n v="18786000000"/>
    <n v="0"/>
    <n v="0"/>
    <x v="6"/>
    <s v="Diversified Financial Services"/>
    <x v="2"/>
    <n v="1759000000"/>
  </r>
  <r>
    <n v="1311"/>
    <x v="317"/>
    <s v="Year 4"/>
    <d v="2015-12-31T00:00:00"/>
    <n v="57119000000"/>
    <n v="32747000000"/>
    <n v="16603000000"/>
    <n v="0"/>
    <n v="0"/>
    <x v="6"/>
    <s v="Diversified Financial Services"/>
    <x v="3"/>
    <n v="7769000000"/>
  </r>
  <r>
    <n v="1312"/>
    <x v="318"/>
    <s v="Year 1"/>
    <d v="2012-12-31T00:00:00"/>
    <n v="179290000000"/>
    <n v="158446000000"/>
    <n v="15443000000"/>
    <n v="0"/>
    <n v="931000000"/>
    <x v="9"/>
    <s v="Oil &amp; Gas Refining &amp; Marketing &amp; Transportation"/>
    <x v="0"/>
    <n v="4470000000"/>
  </r>
  <r>
    <n v="1313"/>
    <x v="318"/>
    <s v="Year 2"/>
    <d v="2013-12-31T00:00:00"/>
    <n v="171596000000"/>
    <n v="152451000000"/>
    <n v="15597000000"/>
    <n v="0"/>
    <n v="971000000"/>
    <x v="9"/>
    <s v="Oil &amp; Gas Refining &amp; Marketing &amp; Transportation"/>
    <x v="1"/>
    <n v="2577000000"/>
  </r>
  <r>
    <n v="1314"/>
    <x v="318"/>
    <s v="Year 3"/>
    <d v="2014-12-31T00:00:00"/>
    <n v="161212000000"/>
    <n v="140183000000"/>
    <n v="16703000000"/>
    <n v="0"/>
    <n v="1019000000"/>
    <x v="9"/>
    <s v="Oil &amp; Gas Refining &amp; Marketing &amp; Transportation"/>
    <x v="2"/>
    <n v="3307000000"/>
  </r>
  <r>
    <n v="1315"/>
    <x v="318"/>
    <s v="Year 4"/>
    <d v="2015-12-31T00:00:00"/>
    <n v="98975000000"/>
    <n v="77693000000"/>
    <n v="15747000000"/>
    <n v="0"/>
    <n v="1099000000"/>
    <x v="9"/>
    <s v="Oil &amp; Gas Refining &amp; Marketing &amp; Transportation"/>
    <x v="3"/>
    <n v="4436000000"/>
  </r>
  <r>
    <n v="1316"/>
    <x v="319"/>
    <s v="Year 1"/>
    <d v="2013-02-03T00:00:00"/>
    <n v="6043000000"/>
    <n v="2793800000"/>
    <n v="2594300000"/>
    <n v="0"/>
    <n v="0"/>
    <x v="1"/>
    <s v="Apparel, Accessories &amp; Luxury Goods"/>
    <x v="1"/>
    <n v="654900000"/>
  </r>
  <r>
    <n v="1317"/>
    <x v="319"/>
    <s v="Year 2"/>
    <d v="2014-02-02T00:00:00"/>
    <n v="8186400000"/>
    <n v="3967100000"/>
    <n v="3673500000"/>
    <n v="0"/>
    <n v="0"/>
    <x v="1"/>
    <s v="Apparel, Accessories &amp; Luxury Goods"/>
    <x v="2"/>
    <n v="545800000"/>
  </r>
  <r>
    <n v="1318"/>
    <x v="319"/>
    <s v="Year 3"/>
    <d v="2015-02-01T00:00:00"/>
    <n v="8241200000"/>
    <n v="3914500000"/>
    <n v="3713600000"/>
    <n v="0"/>
    <n v="0"/>
    <x v="1"/>
    <s v="Apparel, Accessories &amp; Luxury Goods"/>
    <x v="3"/>
    <n v="613100000"/>
  </r>
  <r>
    <n v="1319"/>
    <x v="319"/>
    <s v="Year 4"/>
    <d v="2016-01-31T00:00:00"/>
    <n v="8020300000"/>
    <n v="3858700000"/>
    <n v="3417700000"/>
    <n v="0"/>
    <n v="0"/>
    <x v="1"/>
    <s v="Apparel, Accessories &amp; Luxury Goods"/>
    <x v="4"/>
    <n v="743900000"/>
  </r>
  <r>
    <n v="1320"/>
    <x v="320"/>
    <s v="Year 1"/>
    <d v="2012-12-31T00:00:00"/>
    <n v="5920269000"/>
    <n v="4982562000"/>
    <n v="434894000"/>
    <n v="0"/>
    <n v="37691000"/>
    <x v="0"/>
    <s v="Industrial Conglomerates"/>
    <x v="0"/>
    <n v="465122000"/>
  </r>
  <r>
    <n v="1321"/>
    <x v="320"/>
    <s v="Year 2"/>
    <d v="2013-12-31T00:00:00"/>
    <n v="6411577000"/>
    <n v="5424644000"/>
    <n v="485069000"/>
    <n v="0"/>
    <n v="25865000"/>
    <x v="0"/>
    <s v="Industrial Conglomerates"/>
    <x v="1"/>
    <n v="475999000"/>
  </r>
  <r>
    <n v="1322"/>
    <x v="320"/>
    <s v="Year 3"/>
    <d v="2014-12-31T00:00:00"/>
    <n v="7747229000"/>
    <n v="6578435000"/>
    <n v="705477000"/>
    <n v="0"/>
    <n v="34257000"/>
    <x v="0"/>
    <s v="Industrial Conglomerates"/>
    <x v="2"/>
    <n v="429060000"/>
  </r>
  <r>
    <n v="1323"/>
    <x v="320"/>
    <s v="Year 4"/>
    <d v="2015-12-31T00:00:00"/>
    <n v="7572436000"/>
    <n v="6648771000"/>
    <n v="592863000"/>
    <n v="0"/>
    <n v="34848000"/>
    <x v="0"/>
    <s v="Industrial Conglomerates"/>
    <x v="3"/>
    <n v="295954000"/>
  </r>
  <r>
    <n v="1324"/>
    <x v="321"/>
    <s v="Year 1"/>
    <d v="2012-12-31T00:00:00"/>
    <n v="11224000000"/>
    <n v="6396000000"/>
    <n v="1227000000"/>
    <n v="98000000"/>
    <n v="1001000000"/>
    <x v="8"/>
    <s v="Industrial Gases"/>
    <x v="0"/>
    <n v="2502000000"/>
  </r>
  <r>
    <n v="1325"/>
    <x v="321"/>
    <s v="Year 2"/>
    <d v="2013-12-31T00:00:00"/>
    <n v="11925000000"/>
    <n v="6744000000"/>
    <n v="1349000000"/>
    <n v="98000000"/>
    <n v="1109000000"/>
    <x v="8"/>
    <s v="Industrial Gases"/>
    <x v="1"/>
    <n v="2625000000"/>
  </r>
  <r>
    <n v="1326"/>
    <x v="321"/>
    <s v="Year 3"/>
    <d v="2014-12-31T00:00:00"/>
    <n v="12273000000"/>
    <n v="6962000000"/>
    <n v="1437000000"/>
    <n v="96000000"/>
    <n v="1170000000"/>
    <x v="8"/>
    <s v="Industrial Gases"/>
    <x v="2"/>
    <n v="2608000000"/>
  </r>
  <r>
    <n v="1327"/>
    <x v="321"/>
    <s v="Year 4"/>
    <d v="2015-12-31T00:00:00"/>
    <n v="10776000000"/>
    <n v="5960000000"/>
    <n v="1296000000"/>
    <n v="93000000"/>
    <n v="1106000000"/>
    <x v="8"/>
    <s v="Industrial Gases"/>
    <x v="3"/>
    <n v="2321000000"/>
  </r>
  <r>
    <n v="1331"/>
    <x v="322"/>
    <s v="Year 1"/>
    <d v="2013-09-29T00:00:00"/>
    <n v="24866000000"/>
    <n v="9820000000"/>
    <n v="2849000000"/>
    <n v="4967000000"/>
    <n v="0"/>
    <x v="2"/>
    <s v="Semiconductors"/>
    <x v="1"/>
    <n v="7230000000"/>
  </r>
  <r>
    <n v="1332"/>
    <x v="322"/>
    <s v="Year 2"/>
    <d v="2014-09-28T00:00:00"/>
    <n v="26487000000"/>
    <n v="10686000000"/>
    <n v="2774000000"/>
    <n v="5477000000"/>
    <n v="0"/>
    <x v="2"/>
    <s v="Semiconductors"/>
    <x v="2"/>
    <n v="7550000000"/>
  </r>
  <r>
    <n v="1333"/>
    <x v="322"/>
    <s v="Year 3"/>
    <d v="2015-09-27T00:00:00"/>
    <n v="25281000000"/>
    <n v="10378000000"/>
    <n v="3637000000"/>
    <n v="5490000000"/>
    <n v="0"/>
    <x v="2"/>
    <s v="Semiconductors"/>
    <x v="3"/>
    <n v="5776000000"/>
  </r>
  <r>
    <n v="1334"/>
    <x v="322"/>
    <s v="Year 4"/>
    <d v="2016-09-25T00:00:00"/>
    <n v="23554000000"/>
    <n v="9749000000"/>
    <n v="2159000000"/>
    <n v="5151000000"/>
    <n v="0"/>
    <x v="2"/>
    <s v="Semiconductors"/>
    <x v="4"/>
    <n v="6495000000"/>
  </r>
  <r>
    <n v="1335"/>
    <x v="323"/>
    <s v="Year 1"/>
    <d v="2014-03-29T00:00:00"/>
    <n v="1148231000"/>
    <n v="743304000"/>
    <n v="180317000"/>
    <n v="197269000"/>
    <n v="0"/>
    <x v="2"/>
    <s v="Semiconductors"/>
    <x v="2"/>
    <n v="27341000"/>
  </r>
  <r>
    <n v="1336"/>
    <x v="323"/>
    <s v="Year 2"/>
    <d v="2015-03-28T00:00:00"/>
    <n v="1710966000"/>
    <n v="1021658000"/>
    <n v="309348000"/>
    <n v="257494000"/>
    <n v="0"/>
    <x v="2"/>
    <s v="Semiconductors"/>
    <x v="3"/>
    <n v="122466000"/>
  </r>
  <r>
    <n v="1337"/>
    <x v="323"/>
    <s v="Year 3"/>
    <d v="2016-04-02T00:00:00"/>
    <n v="2610726000"/>
    <n v="1561173000"/>
    <n v="588822000"/>
    <n v="448763000"/>
    <n v="0"/>
    <x v="2"/>
    <s v="Semiconductors"/>
    <x v="4"/>
    <n v="11968000"/>
  </r>
  <r>
    <n v="1338"/>
    <x v="324"/>
    <s v="Year 1"/>
    <d v="2013-12-31T00:00:00"/>
    <n v="6419285000"/>
    <n v="5099484000"/>
    <n v="922340000"/>
    <n v="0"/>
    <n v="0"/>
    <x v="0"/>
    <s v="Industrial Conglomerates"/>
    <x v="1"/>
    <n v="397461000"/>
  </r>
  <r>
    <n v="1339"/>
    <x v="324"/>
    <s v="Year 2"/>
    <d v="2014-12-31T00:00:00"/>
    <n v="6638774000"/>
    <n v="5253040000"/>
    <n v="1030014000"/>
    <n v="0"/>
    <n v="0"/>
    <x v="0"/>
    <s v="Industrial Conglomerates"/>
    <x v="2"/>
    <n v="355720000"/>
  </r>
  <r>
    <n v="1340"/>
    <x v="324"/>
    <s v="Year 3"/>
    <d v="2015-12-31T00:00:00"/>
    <n v="6571893000"/>
    <n v="5086449000"/>
    <n v="961579000"/>
    <n v="0"/>
    <n v="0"/>
    <x v="0"/>
    <s v="Industrial Conglomerates"/>
    <x v="3"/>
    <n v="523865000"/>
  </r>
  <r>
    <n v="1341"/>
    <x v="324"/>
    <s v="Year 4"/>
    <d v="2016-12-31T00:00:00"/>
    <n v="6786984000"/>
    <n v="5285568000"/>
    <n v="956158000"/>
    <n v="0"/>
    <n v="0"/>
    <x v="0"/>
    <s v="Industrial Conglomerates"/>
    <x v="4"/>
    <n v="545258000"/>
  </r>
  <r>
    <n v="1342"/>
    <x v="325"/>
    <s v="Year 1"/>
    <d v="2012-12-31T00:00:00"/>
    <n v="7688024000"/>
    <n v="5157434000"/>
    <n v="1011543000"/>
    <n v="0"/>
    <n v="730493000"/>
    <x v="1"/>
    <s v="Hotels, Resorts &amp; Cruise Lines"/>
    <x v="0"/>
    <n v="788554000"/>
  </r>
  <r>
    <n v="1343"/>
    <x v="325"/>
    <s v="Year 2"/>
    <d v="2013-12-31T00:00:00"/>
    <n v="7959894000"/>
    <n v="5305270000"/>
    <n v="1044819000"/>
    <n v="0"/>
    <n v="754711000"/>
    <x v="1"/>
    <s v="Hotels, Resorts &amp; Cruise Lines"/>
    <x v="1"/>
    <n v="855094000"/>
  </r>
  <r>
    <n v="1344"/>
    <x v="325"/>
    <s v="Year 3"/>
    <d v="2014-12-31T00:00:00"/>
    <n v="8073855000"/>
    <n v="5306281000"/>
    <n v="1048952000"/>
    <n v="0"/>
    <n v="772445000"/>
    <x v="1"/>
    <s v="Hotels, Resorts &amp; Cruise Lines"/>
    <x v="2"/>
    <n v="946177000"/>
  </r>
  <r>
    <n v="1345"/>
    <x v="325"/>
    <s v="Year 4"/>
    <d v="2015-12-31T00:00:00"/>
    <n v="8299074000"/>
    <n v="5099393000"/>
    <n v="1086504000"/>
    <n v="0"/>
    <n v="827008000"/>
    <x v="1"/>
    <s v="Hotels, Resorts &amp; Cruise Lines"/>
    <x v="3"/>
    <n v="1286169000"/>
  </r>
  <r>
    <n v="1346"/>
    <x v="326"/>
    <s v="Year 1"/>
    <d v="2013-12-31T00:00:00"/>
    <n v="2104745000"/>
    <n v="155355000"/>
    <n v="346393000"/>
    <n v="859947000"/>
    <n v="0"/>
    <x v="3"/>
    <s v="Biotechnology"/>
    <x v="1"/>
    <n v="743050000"/>
  </r>
  <r>
    <n v="1347"/>
    <x v="326"/>
    <s v="Year 2"/>
    <d v="2014-12-31T00:00:00"/>
    <n v="2819557000"/>
    <n v="205018000"/>
    <n v="519267000"/>
    <n v="1271353000"/>
    <n v="0"/>
    <x v="3"/>
    <s v="Biotechnology"/>
    <x v="2"/>
    <n v="823919000"/>
  </r>
  <r>
    <n v="1348"/>
    <x v="326"/>
    <s v="Year 3"/>
    <d v="2015-12-31T00:00:00"/>
    <n v="4103728000"/>
    <n v="392709000"/>
    <n v="838526000"/>
    <n v="1620577000"/>
    <n v="0"/>
    <x v="3"/>
    <s v="Biotechnology"/>
    <x v="3"/>
    <n v="1251916000"/>
  </r>
  <r>
    <n v="1349"/>
    <x v="326"/>
    <s v="Year 4"/>
    <d v="2016-12-31T00:00:00"/>
    <n v="4860427000"/>
    <n v="299694000"/>
    <n v="1177697000"/>
    <n v="2052295000"/>
    <n v="0"/>
    <x v="3"/>
    <s v="Biotechnology"/>
    <x v="4"/>
    <n v="1330741000"/>
  </r>
  <r>
    <n v="1350"/>
    <x v="327"/>
    <s v="Year 1"/>
    <d v="2013-12-31T00:00:00"/>
    <n v="4245895000"/>
    <n v="2522803000"/>
    <n v="1324815000"/>
    <n v="0"/>
    <n v="1700000"/>
    <x v="0"/>
    <s v="Human Resource &amp; Employment Services"/>
    <x v="1"/>
    <n v="396577000"/>
  </r>
  <r>
    <n v="1351"/>
    <x v="327"/>
    <s v="Year 2"/>
    <d v="2014-12-31T00:00:00"/>
    <n v="4695014000"/>
    <n v="2772098000"/>
    <n v="1425734000"/>
    <n v="0"/>
    <n v="557000"/>
    <x v="0"/>
    <s v="Human Resource &amp; Employment Services"/>
    <x v="2"/>
    <n v="496625000"/>
  </r>
  <r>
    <n v="1352"/>
    <x v="327"/>
    <s v="Year 3"/>
    <d v="2015-12-31T00:00:00"/>
    <n v="5094933000"/>
    <n v="2980462000"/>
    <n v="1533799000"/>
    <n v="0"/>
    <n v="192000"/>
    <x v="0"/>
    <s v="Human Resource &amp; Employment Services"/>
    <x v="3"/>
    <n v="580480000"/>
  </r>
  <r>
    <n v="1353"/>
    <x v="327"/>
    <s v="Year 4"/>
    <d v="2016-12-31T00:00:00"/>
    <n v="5250399000"/>
    <n v="3089723000"/>
    <n v="1606217000"/>
    <n v="0"/>
    <n v="1237000"/>
    <x v="0"/>
    <s v="Human Resource &amp; Employment Services"/>
    <x v="4"/>
    <n v="553222000"/>
  </r>
  <r>
    <n v="1354"/>
    <x v="328"/>
    <s v="Year 1"/>
    <d v="2013-02-28T00:00:00"/>
    <n v="1328817000"/>
    <n v="200600000"/>
    <n v="660887000"/>
    <n v="263150000"/>
    <n v="0"/>
    <x v="2"/>
    <s v="Systems Software"/>
    <x v="1"/>
    <n v="204180000"/>
  </r>
  <r>
    <n v="1355"/>
    <x v="328"/>
    <s v="Year 2"/>
    <d v="2014-02-28T00:00:00"/>
    <n v="1534615000"/>
    <n v="232600000"/>
    <n v="750292000"/>
    <n v="317263000"/>
    <n v="0"/>
    <x v="2"/>
    <s v="Systems Software"/>
    <x v="2"/>
    <n v="234460000"/>
  </r>
  <r>
    <n v="1356"/>
    <x v="328"/>
    <s v="Year 3"/>
    <d v="2015-02-28T00:00:00"/>
    <n v="1789489000"/>
    <n v="273199000"/>
    <n v="898440000"/>
    <n v="367856000"/>
    <n v="0"/>
    <x v="2"/>
    <s v="Systems Software"/>
    <x v="3"/>
    <n v="249994000"/>
  </r>
  <r>
    <n v="1357"/>
    <x v="328"/>
    <s v="Year 4"/>
    <d v="2016-02-29T00:00:00"/>
    <n v="2052230000"/>
    <n v="309629000"/>
    <n v="1041231000"/>
    <n v="413322000"/>
    <n v="0"/>
    <x v="2"/>
    <s v="Systems Software"/>
    <x v="4"/>
    <n v="288048000"/>
  </r>
  <r>
    <n v="1358"/>
    <x v="329"/>
    <s v="Year 1"/>
    <d v="2013-03-30T00:00:00"/>
    <n v="6945000000"/>
    <n v="2789000000"/>
    <n v="2971000000"/>
    <n v="0"/>
    <n v="27000000"/>
    <x v="1"/>
    <s v="Apparel, Accessories &amp; Luxury Goods"/>
    <x v="1"/>
    <n v="1158000000"/>
  </r>
  <r>
    <n v="1359"/>
    <x v="329"/>
    <s v="Year 2"/>
    <d v="2014-03-29T00:00:00"/>
    <n v="7450000000"/>
    <n v="3140000000"/>
    <n v="3142000000"/>
    <n v="0"/>
    <n v="35000000"/>
    <x v="1"/>
    <s v="Apparel, Accessories &amp; Luxury Goods"/>
    <x v="2"/>
    <n v="1133000000"/>
  </r>
  <r>
    <n v="1360"/>
    <x v="329"/>
    <s v="Year 3"/>
    <d v="2015-03-28T00:00:00"/>
    <n v="7620000000"/>
    <n v="3242000000"/>
    <n v="3301000000"/>
    <n v="0"/>
    <n v="25000000"/>
    <x v="1"/>
    <s v="Apparel, Accessories &amp; Luxury Goods"/>
    <x v="3"/>
    <n v="1052000000"/>
  </r>
  <r>
    <n v="1361"/>
    <x v="329"/>
    <s v="Year 4"/>
    <d v="2016-04-02T00:00:00"/>
    <n v="7405000000"/>
    <n v="3218000000"/>
    <n v="3389000000"/>
    <n v="0"/>
    <n v="24000000"/>
    <x v="1"/>
    <s v="Apparel, Accessories &amp; Luxury Goods"/>
    <x v="4"/>
    <n v="774000000"/>
  </r>
  <r>
    <n v="1362"/>
    <x v="330"/>
    <s v="Year 1"/>
    <d v="2013-09-30T00:00:00"/>
    <n v="6351900000"/>
    <n v="3778100000"/>
    <n v="1537700000"/>
    <n v="0"/>
    <n v="0"/>
    <x v="0"/>
    <s v="Industrial Conglomerates"/>
    <x v="1"/>
    <n v="1036100000"/>
  </r>
  <r>
    <n v="1363"/>
    <x v="330"/>
    <s v="Year 2"/>
    <d v="2014-09-30T00:00:00"/>
    <n v="6623500000"/>
    <n v="3869600000"/>
    <n v="1570100000"/>
    <n v="0"/>
    <n v="0"/>
    <x v="0"/>
    <s v="Industrial Conglomerates"/>
    <x v="2"/>
    <n v="1183800000"/>
  </r>
  <r>
    <n v="1364"/>
    <x v="330"/>
    <s v="Year 3"/>
    <d v="2015-09-30T00:00:00"/>
    <n v="6307900000"/>
    <n v="3604800000"/>
    <n v="1506400000"/>
    <n v="0"/>
    <n v="0"/>
    <x v="0"/>
    <s v="Industrial Conglomerates"/>
    <x v="3"/>
    <n v="1196700000"/>
  </r>
  <r>
    <n v="1365"/>
    <x v="330"/>
    <s v="Year 4"/>
    <d v="2016-09-30T00:00:00"/>
    <n v="5879500000"/>
    <n v="3404000000"/>
    <n v="1467400000"/>
    <n v="0"/>
    <n v="0"/>
    <x v="0"/>
    <s v="Industrial Conglomerates"/>
    <x v="4"/>
    <n v="1008100000"/>
  </r>
  <r>
    <n v="1366"/>
    <x v="331"/>
    <s v="Year 1"/>
    <d v="2012-12-31T00:00:00"/>
    <n v="2993489000"/>
    <n v="1321772000"/>
    <n v="914130000"/>
    <n v="0"/>
    <n v="0"/>
    <x v="0"/>
    <s v="Industrial Conglomerates"/>
    <x v="0"/>
    <n v="757587000"/>
  </r>
  <r>
    <n v="1367"/>
    <x v="331"/>
    <s v="Year 2"/>
    <d v="2013-12-31T00:00:00"/>
    <n v="3238128000"/>
    <n v="1355200000"/>
    <n v="1040567000"/>
    <n v="0"/>
    <n v="0"/>
    <x v="0"/>
    <s v="Industrial Conglomerates"/>
    <x v="1"/>
    <n v="842361000"/>
  </r>
  <r>
    <n v="1368"/>
    <x v="331"/>
    <s v="Year 3"/>
    <d v="2014-12-31T00:00:00"/>
    <n v="3549494000"/>
    <n v="1447595000"/>
    <n v="1102426000"/>
    <n v="0"/>
    <n v="0"/>
    <x v="0"/>
    <s v="Industrial Conglomerates"/>
    <x v="2"/>
    <n v="999473000"/>
  </r>
  <r>
    <n v="1369"/>
    <x v="331"/>
    <s v="Year 4"/>
    <d v="2015-12-31T00:00:00"/>
    <n v="3582395000"/>
    <n v="1417749000"/>
    <n v="1136728000"/>
    <n v="0"/>
    <n v="0"/>
    <x v="0"/>
    <s v="Industrial Conglomerates"/>
    <x v="3"/>
    <n v="1027918000"/>
  </r>
  <r>
    <n v="1370"/>
    <x v="332"/>
    <s v="Year 1"/>
    <d v="2013-02-02T00:00:00"/>
    <n v="9721065000"/>
    <n v="7011428000"/>
    <n v="1437886000"/>
    <n v="0"/>
    <n v="0"/>
    <x v="1"/>
    <s v="Apparel Retail"/>
    <x v="1"/>
    <n v="1271751000"/>
  </r>
  <r>
    <n v="1371"/>
    <x v="332"/>
    <s v="Year 2"/>
    <d v="2014-02-01T00:00:00"/>
    <n v="10230353000"/>
    <n v="7360924000"/>
    <n v="1526366000"/>
    <n v="0"/>
    <n v="0"/>
    <x v="1"/>
    <s v="Apparel Retail"/>
    <x v="2"/>
    <n v="1343063000"/>
  </r>
  <r>
    <n v="1372"/>
    <x v="332"/>
    <s v="Year 3"/>
    <d v="2015-01-31T00:00:00"/>
    <n v="11041677000"/>
    <n v="7937956000"/>
    <n v="1615371000"/>
    <n v="0"/>
    <n v="0"/>
    <x v="1"/>
    <s v="Apparel Retail"/>
    <x v="3"/>
    <n v="1488350000"/>
  </r>
  <r>
    <n v="1373"/>
    <x v="332"/>
    <s v="Year 4"/>
    <d v="2016-01-30T00:00:00"/>
    <n v="11939999000"/>
    <n v="8576873000"/>
    <n v="1738755000"/>
    <n v="0"/>
    <n v="0"/>
    <x v="1"/>
    <s v="Apparel Retail"/>
    <x v="4"/>
    <n v="1624371000"/>
  </r>
  <r>
    <n v="1374"/>
    <x v="333"/>
    <s v="Year 1"/>
    <d v="2012-12-31T00:00:00"/>
    <n v="1367135000"/>
    <n v="328784000"/>
    <n v="248136000"/>
    <n v="0"/>
    <n v="445228000"/>
    <x v="9"/>
    <s v="Oil &amp; Gas Exploration &amp; Production"/>
    <x v="0"/>
    <n v="344987000"/>
  </r>
  <r>
    <n v="1375"/>
    <x v="333"/>
    <s v="Year 2"/>
    <d v="2013-12-31T00:00:00"/>
    <n v="1832253000"/>
    <n v="516119000"/>
    <n v="391707000"/>
    <n v="0"/>
    <n v="492397000"/>
    <x v="9"/>
    <s v="Oil &amp; Gas Exploration &amp; Production"/>
    <x v="1"/>
    <n v="432030000"/>
  </r>
  <r>
    <n v="1376"/>
    <x v="333"/>
    <s v="Year 3"/>
    <d v="2014-12-31T00:00:00"/>
    <n v="2042537000"/>
    <n v="605752000"/>
    <n v="191802000"/>
    <n v="0"/>
    <n v="551032000"/>
    <x v="9"/>
    <s v="Oil &amp; Gas Exploration &amp; Production"/>
    <x v="2"/>
    <n v="693951000"/>
  </r>
  <r>
    <n v="1377"/>
    <x v="333"/>
    <s v="Year 4"/>
    <d v="2015-12-31T00:00:00"/>
    <n v="1181704000"/>
    <n v="648968000"/>
    <n v="165318000"/>
    <n v="0"/>
    <n v="581155000"/>
    <x v="9"/>
    <s v="Oil &amp; Gas Exploration &amp; Production"/>
    <x v="3"/>
    <n v="-213737000"/>
  </r>
  <r>
    <n v="1378"/>
    <x v="334"/>
    <s v="Year 1"/>
    <d v="2013-12-31T00:00:00"/>
    <n v="8417200000"/>
    <n v="5234700000"/>
    <n v="1088100000"/>
    <n v="0"/>
    <n v="877400000"/>
    <x v="0"/>
    <s v="Industrial Conglomerates"/>
    <x v="1"/>
    <n v="1217000000"/>
  </r>
  <r>
    <n v="1379"/>
    <x v="334"/>
    <s v="Year 2"/>
    <d v="2014-12-31T00:00:00"/>
    <n v="8803300000"/>
    <n v="5643100000"/>
    <n v="998400000"/>
    <n v="0"/>
    <n v="906900000"/>
    <x v="0"/>
    <s v="Industrial Conglomerates"/>
    <x v="2"/>
    <n v="1254900000"/>
  </r>
  <r>
    <n v="1380"/>
    <x v="334"/>
    <s v="Year 3"/>
    <d v="2015-12-31T00:00:00"/>
    <n v="9115000000"/>
    <n v="5518600000"/>
    <n v="1067000000"/>
    <n v="0"/>
    <n v="970600000"/>
    <x v="0"/>
    <s v="Industrial Conglomerates"/>
    <x v="3"/>
    <n v="1558800000"/>
  </r>
  <r>
    <n v="1381"/>
    <x v="334"/>
    <s v="Year 4"/>
    <d v="2016-12-31T00:00:00"/>
    <n v="9387700000"/>
    <n v="5764000000"/>
    <n v="1054500000"/>
    <n v="0"/>
    <n v="991100000"/>
    <x v="0"/>
    <s v="Industrial Conglomerates"/>
    <x v="4"/>
    <n v="1578100000"/>
  </r>
  <r>
    <n v="1382"/>
    <x v="335"/>
    <s v="Year 1"/>
    <d v="2013-09-29T00:00:00"/>
    <n v="14866800000"/>
    <n v="6382300000"/>
    <n v="5655800000"/>
    <n v="0"/>
    <n v="621400000"/>
    <x v="1"/>
    <s v="Restaurants"/>
    <x v="1"/>
    <n v="2207300000"/>
  </r>
  <r>
    <n v="1383"/>
    <x v="335"/>
    <s v="Year 2"/>
    <d v="2014-09-28T00:00:00"/>
    <n v="16447800000"/>
    <n v="6858800000"/>
    <n v="6086800000"/>
    <n v="0"/>
    <n v="709600000"/>
    <x v="1"/>
    <s v="Restaurants"/>
    <x v="2"/>
    <n v="2792600000"/>
  </r>
  <r>
    <n v="1384"/>
    <x v="335"/>
    <s v="Year 3"/>
    <d v="2015-09-27T00:00:00"/>
    <n v="19162700000"/>
    <n v="7787500000"/>
    <n v="7130200000"/>
    <n v="0"/>
    <n v="893900000"/>
    <x v="1"/>
    <s v="Restaurants"/>
    <x v="3"/>
    <n v="3351100000"/>
  </r>
  <r>
    <n v="1385"/>
    <x v="335"/>
    <s v="Year 4"/>
    <d v="2016-10-02T00:00:00"/>
    <n v="21315900000"/>
    <n v="8511100000"/>
    <n v="7970300000"/>
    <n v="0"/>
    <n v="980800000"/>
    <x v="1"/>
    <s v="Restaurants"/>
    <x v="4"/>
    <n v="3853700000"/>
  </r>
  <r>
    <n v="1386"/>
    <x v="336"/>
    <s v="Year 1"/>
    <d v="2012-12-31T00:00:00"/>
    <n v="4176000000"/>
    <n v="2754000000"/>
    <n v="207000000"/>
    <n v="0"/>
    <n v="356000000"/>
    <x v="5"/>
    <s v="MultiUtilities"/>
    <x v="0"/>
    <n v="859000000"/>
  </r>
  <r>
    <n v="1387"/>
    <x v="336"/>
    <s v="Year 2"/>
    <d v="2013-12-31T00:00:00"/>
    <n v="4495000000"/>
    <n v="2987000000"/>
    <n v="220000000"/>
    <n v="0"/>
    <n v="378000000"/>
    <x v="5"/>
    <s v="MultiUtilities"/>
    <x v="1"/>
    <n v="910000000"/>
  </r>
  <r>
    <n v="1388"/>
    <x v="336"/>
    <s v="Year 3"/>
    <d v="2014-12-31T00:00:00"/>
    <n v="4951000000"/>
    <n v="3331000000"/>
    <n v="229000000"/>
    <n v="0"/>
    <n v="384000000"/>
    <x v="5"/>
    <s v="MultiUtilities"/>
    <x v="2"/>
    <n v="1007000000"/>
  </r>
  <r>
    <n v="1389"/>
    <x v="336"/>
    <s v="Year 4"/>
    <d v="2015-12-31T00:00:00"/>
    <n v="4380000000"/>
    <n v="2714000000"/>
    <n v="234000000"/>
    <n v="0"/>
    <n v="358000000"/>
    <x v="5"/>
    <s v="MultiUtilities"/>
    <x v="3"/>
    <n v="1074000000"/>
  </r>
  <r>
    <n v="1394"/>
    <x v="337"/>
    <s v="Year 1"/>
    <d v="2012-12-31T00:00:00"/>
    <n v="5075000000"/>
    <n v="2417000000"/>
    <n v="337000000"/>
    <n v="0"/>
    <n v="746000000"/>
    <x v="9"/>
    <s v="Oil &amp; Gas Refining &amp; Marketing &amp; Transportation"/>
    <x v="0"/>
    <n v="1575000000"/>
  </r>
  <r>
    <n v="1395"/>
    <x v="337"/>
    <s v="Year 2"/>
    <d v="2013-12-31T00:00:00"/>
    <n v="5518000000"/>
    <n v="2707000000"/>
    <n v="373000000"/>
    <n v="0"/>
    <n v="772000000"/>
    <x v="9"/>
    <s v="Oil &amp; Gas Refining &amp; Marketing &amp; Transportation"/>
    <x v="1"/>
    <n v="1666000000"/>
  </r>
  <r>
    <n v="1396"/>
    <x v="337"/>
    <s v="Year 3"/>
    <d v="2014-12-31T00:00:00"/>
    <n v="5903000000"/>
    <n v="2790000000"/>
    <n v="393000000"/>
    <n v="0"/>
    <n v="796000000"/>
    <x v="9"/>
    <s v="Oil &amp; Gas Refining &amp; Marketing &amp; Transportation"/>
    <x v="2"/>
    <n v="1924000000"/>
  </r>
  <r>
    <n v="1397"/>
    <x v="337"/>
    <s v="Year 4"/>
    <d v="2015-12-31T00:00:00"/>
    <n v="5234000000"/>
    <n v="2335000000"/>
    <n v="353000000"/>
    <n v="0"/>
    <n v="764000000"/>
    <x v="9"/>
    <s v="Oil &amp; Gas Refining &amp; Marketing &amp; Transportation"/>
    <x v="3"/>
    <n v="1782000000"/>
  </r>
  <r>
    <n v="1398"/>
    <x v="338"/>
    <s v="Year 1"/>
    <d v="2013-12-31T00:00:00"/>
    <n v="7690800000"/>
    <n v="5100900000"/>
    <n v="1788300000"/>
    <n v="0"/>
    <n v="123200000"/>
    <x v="8"/>
    <s v="Paper Packaging"/>
    <x v="1"/>
    <n v="678400000"/>
  </r>
  <r>
    <n v="1399"/>
    <x v="338"/>
    <s v="Year 2"/>
    <d v="2014-12-31T00:00:00"/>
    <n v="7750500000"/>
    <n v="5062900000"/>
    <n v="1849400000"/>
    <n v="0"/>
    <n v="118900000"/>
    <x v="8"/>
    <s v="Paper Packaging"/>
    <x v="2"/>
    <n v="719300000"/>
  </r>
  <r>
    <n v="1400"/>
    <x v="338"/>
    <s v="Year 3"/>
    <d v="2015-12-31T00:00:00"/>
    <n v="7031500000"/>
    <n v="4444900000"/>
    <n v="1656200000"/>
    <n v="0"/>
    <n v="88700000"/>
    <x v="8"/>
    <s v="Paper Packaging"/>
    <x v="3"/>
    <n v="841700000"/>
  </r>
  <r>
    <n v="1401"/>
    <x v="338"/>
    <s v="Year 4"/>
    <d v="2016-12-31T00:00:00"/>
    <n v="6778300000"/>
    <n v="4246700000"/>
    <n v="1604400000"/>
    <n v="0"/>
    <n v="94900000"/>
    <x v="8"/>
    <s v="Paper Packaging"/>
    <x v="4"/>
    <n v="832300000"/>
  </r>
  <r>
    <n v="1402"/>
    <x v="339"/>
    <s v="Year 1"/>
    <d v="2012-12-31T00:00:00"/>
    <n v="9534462000"/>
    <n v="5328236000"/>
    <n v="3264896000"/>
    <n v="0"/>
    <n v="0"/>
    <x v="8"/>
    <s v="Specialty Chemicals"/>
    <x v="0"/>
    <n v="941330000"/>
  </r>
  <r>
    <n v="1403"/>
    <x v="339"/>
    <s v="Year 2"/>
    <d v="2013-12-31T00:00:00"/>
    <n v="10185532000"/>
    <n v="5568966000"/>
    <n v="3470200000"/>
    <n v="0"/>
    <n v="0"/>
    <x v="8"/>
    <s v="Specialty Chemicals"/>
    <x v="1"/>
    <n v="1146366000"/>
  </r>
  <r>
    <n v="1404"/>
    <x v="339"/>
    <s v="Year 3"/>
    <d v="2014-12-31T00:00:00"/>
    <n v="11129533000"/>
    <n v="5965049000"/>
    <n v="3860448000"/>
    <n v="0"/>
    <n v="0"/>
    <x v="8"/>
    <s v="Specialty Chemicals"/>
    <x v="2"/>
    <n v="1304036000"/>
  </r>
  <r>
    <n v="1405"/>
    <x v="339"/>
    <s v="Year 4"/>
    <d v="2015-12-31T00:00:00"/>
    <n v="11339304000"/>
    <n v="5780078000"/>
    <n v="3943786000"/>
    <n v="0"/>
    <n v="0"/>
    <x v="8"/>
    <s v="Specialty Chemicals"/>
    <x v="3"/>
    <n v="1615440000"/>
  </r>
  <r>
    <n v="1406"/>
    <x v="340"/>
    <s v="Year 1"/>
    <d v="2013-02-02T00:00:00"/>
    <n v="3983400000"/>
    <n v="2446000000"/>
    <n v="976900000"/>
    <n v="0"/>
    <n v="0"/>
    <x v="1"/>
    <s v="Specialty Stores"/>
    <x v="1"/>
    <n v="560500000"/>
  </r>
  <r>
    <n v="1407"/>
    <x v="340"/>
    <s v="Year 2"/>
    <d v="2014-02-01T00:00:00"/>
    <n v="4209200000"/>
    <n v="2628700000"/>
    <n v="1010000000"/>
    <n v="0"/>
    <n v="0"/>
    <x v="1"/>
    <s v="Specialty Stores"/>
    <x v="2"/>
    <n v="570500000"/>
  </r>
  <r>
    <n v="1408"/>
    <x v="340"/>
    <s v="Year 3"/>
    <d v="2015-02-02T00:00:00"/>
    <n v="5736300000"/>
    <n v="3662100000"/>
    <n v="1497600000"/>
    <n v="0"/>
    <n v="0"/>
    <x v="1"/>
    <s v="Specialty Stores"/>
    <x v="3"/>
    <n v="576600000"/>
  </r>
  <r>
    <n v="1409"/>
    <x v="340"/>
    <s v="Year 4"/>
    <d v="2016-01-30T00:00:00"/>
    <n v="6550200000"/>
    <n v="4109800000"/>
    <n v="1736700000"/>
    <n v="0"/>
    <n v="0"/>
    <x v="1"/>
    <s v="Specialty Stores"/>
    <x v="4"/>
    <n v="703700000"/>
  </r>
  <r>
    <n v="1410"/>
    <x v="341"/>
    <s v="Year 1"/>
    <d v="2013-04-30T00:00:00"/>
    <n v="5897700000"/>
    <n v="3870100000"/>
    <n v="1020400000"/>
    <n v="0"/>
    <n v="96800000"/>
    <x v="4"/>
    <s v="Packaged Foods &amp; Meats"/>
    <x v="1"/>
    <n v="910400000"/>
  </r>
  <r>
    <n v="1411"/>
    <x v="341"/>
    <s v="Year 2"/>
    <d v="2014-04-30T00:00:00"/>
    <n v="5610600000"/>
    <n v="3579600000"/>
    <n v="1013100000"/>
    <n v="0"/>
    <n v="98900000"/>
    <x v="4"/>
    <s v="Packaged Foods &amp; Meats"/>
    <x v="2"/>
    <n v="919000000"/>
  </r>
  <r>
    <n v="1412"/>
    <x v="341"/>
    <s v="Year 3"/>
    <d v="2015-04-30T00:00:00"/>
    <n v="5692700000"/>
    <n v="3724000000"/>
    <n v="1085800000"/>
    <n v="0"/>
    <n v="110900000"/>
    <x v="4"/>
    <s v="Packaged Foods &amp; Meats"/>
    <x v="3"/>
    <n v="772000000"/>
  </r>
  <r>
    <n v="1413"/>
    <x v="341"/>
    <s v="Year 4"/>
    <d v="2016-04-30T00:00:00"/>
    <n v="7811200000"/>
    <n v="4843400000"/>
    <n v="1614100000"/>
    <n v="0"/>
    <n v="208400000"/>
    <x v="4"/>
    <s v="Packaged Foods &amp; Meats"/>
    <x v="4"/>
    <n v="1145300000"/>
  </r>
  <r>
    <n v="1414"/>
    <x v="342"/>
    <s v="Year 1"/>
    <d v="2012-12-31T00:00:00"/>
    <n v="1290052000"/>
    <n v="470243000"/>
    <n v="120310000"/>
    <n v="0"/>
    <n v="330418000"/>
    <x v="7"/>
    <s v="Office REITs"/>
    <x v="0"/>
    <n v="369081000"/>
  </r>
  <r>
    <n v="1415"/>
    <x v="342"/>
    <s v="Year 2"/>
    <d v="2013-12-31T00:00:00"/>
    <n v="1371065000"/>
    <n v="479665000"/>
    <n v="122128000"/>
    <n v="0"/>
    <n v="340316000"/>
    <x v="7"/>
    <s v="Office REITs"/>
    <x v="1"/>
    <n v="428956000"/>
  </r>
  <r>
    <n v="1416"/>
    <x v="342"/>
    <s v="Year 3"/>
    <d v="2014-12-31T00:00:00"/>
    <n v="1519978000"/>
    <n v="500126000"/>
    <n v="133502000"/>
    <n v="0"/>
    <n v="393987000"/>
    <x v="7"/>
    <s v="Office REITs"/>
    <x v="2"/>
    <n v="492363000"/>
  </r>
  <r>
    <n v="1417"/>
    <x v="342"/>
    <s v="Year 4"/>
    <d v="2015-12-31T00:00:00"/>
    <n v="1662829000"/>
    <n v="534326000"/>
    <n v="139137000"/>
    <n v="0"/>
    <n v="588235000"/>
    <x v="7"/>
    <s v="Office REITs"/>
    <x v="3"/>
    <n v="401131000"/>
  </r>
  <r>
    <n v="1418"/>
    <x v="343"/>
    <s v="Year 1"/>
    <d v="2013-12-31T00:00:00"/>
    <n v="3237500000"/>
    <n v="1638900000"/>
    <n v="1012400000"/>
    <n v="0"/>
    <n v="0"/>
    <x v="1"/>
    <s v="Household Appliances"/>
    <x v="1"/>
    <n v="586200000"/>
  </r>
  <r>
    <n v="1419"/>
    <x v="343"/>
    <s v="Year 2"/>
    <d v="2015-01-03T00:00:00"/>
    <n v="3492600000"/>
    <n v="1759200000"/>
    <n v="1048700000"/>
    <n v="0"/>
    <n v="0"/>
    <x v="1"/>
    <s v="Household Appliances"/>
    <x v="3"/>
    <n v="684700000"/>
  </r>
  <r>
    <n v="1420"/>
    <x v="343"/>
    <s v="Year 3"/>
    <d v="2016-01-02T00:00:00"/>
    <n v="3593100000"/>
    <n v="1774600000"/>
    <n v="1053700000"/>
    <n v="0"/>
    <n v="0"/>
    <x v="1"/>
    <s v="Household Appliances"/>
    <x v="4"/>
    <n v="764800000"/>
  </r>
  <r>
    <n v="1421"/>
    <x v="343"/>
    <s v="Year 4"/>
    <d v="2016-12-31T00:00:00"/>
    <n v="3711800000"/>
    <n v="1803500000"/>
    <n v="1054100000"/>
    <n v="0"/>
    <n v="0"/>
    <x v="1"/>
    <s v="Household Appliances"/>
    <x v="4"/>
    <n v="854200000"/>
  </r>
  <r>
    <n v="1422"/>
    <x v="344"/>
    <s v="Year 1"/>
    <d v="2012-12-31T00:00:00"/>
    <n v="2307182000"/>
    <n v="610836000"/>
    <n v="655473000"/>
    <n v="0"/>
    <n v="107591000"/>
    <x v="1"/>
    <s v="Broadcasting &amp; Cable TV"/>
    <x v="0"/>
    <n v="933282000"/>
  </r>
  <r>
    <n v="1423"/>
    <x v="344"/>
    <s v="Year 2"/>
    <d v="2013-12-31T00:00:00"/>
    <n v="2530809000"/>
    <n v="699294000"/>
    <n v="729055000"/>
    <n v="0"/>
    <n v="117580000"/>
    <x v="1"/>
    <s v="Broadcasting &amp; Cable TV"/>
    <x v="1"/>
    <n v="984880000"/>
  </r>
  <r>
    <n v="1424"/>
    <x v="344"/>
    <s v="Year 3"/>
    <d v="2014-12-31T00:00:00"/>
    <n v="2665456000"/>
    <n v="778896000"/>
    <n v="764799000"/>
    <n v="0"/>
    <n v="128582000"/>
    <x v="1"/>
    <s v="Broadcasting &amp; Cable TV"/>
    <x v="2"/>
    <n v="993179000"/>
  </r>
  <r>
    <n v="1425"/>
    <x v="344"/>
    <s v="Year 4"/>
    <d v="2015-12-31T00:00:00"/>
    <n v="3018227000"/>
    <n v="987357000"/>
    <n v="785179000"/>
    <n v="0"/>
    <n v="137596000"/>
    <x v="1"/>
    <s v="Broadcasting &amp; Cable TV"/>
    <x v="3"/>
    <n v="1108095000"/>
  </r>
  <r>
    <n v="1426"/>
    <x v="345"/>
    <s v="Year 1"/>
    <d v="2012-12-31T00:00:00"/>
    <n v="16537000000"/>
    <n v="9373000000"/>
    <n v="914000000"/>
    <n v="0"/>
    <n v="1787000000"/>
    <x v="5"/>
    <s v="Electric Utilities"/>
    <x v="0"/>
    <n v="4463000000"/>
  </r>
  <r>
    <n v="1427"/>
    <x v="345"/>
    <s v="Year 2"/>
    <d v="2013-12-31T00:00:00"/>
    <n v="17087000000"/>
    <n v="9817000000"/>
    <n v="934000000"/>
    <n v="0"/>
    <n v="1901000000"/>
    <x v="5"/>
    <s v="Electric Utilities"/>
    <x v="1"/>
    <n v="4435000000"/>
  </r>
  <r>
    <n v="1428"/>
    <x v="345"/>
    <s v="Year 3"/>
    <d v="2014-12-31T00:00:00"/>
    <n v="18467000000"/>
    <n v="11031000000"/>
    <n v="981000000"/>
    <n v="0"/>
    <n v="1945000000"/>
    <x v="5"/>
    <s v="Electric Utilities"/>
    <x v="2"/>
    <n v="4510000000"/>
  </r>
  <r>
    <n v="1429"/>
    <x v="345"/>
    <s v="Year 4"/>
    <d v="2015-12-31T00:00:00"/>
    <n v="17489000000"/>
    <n v="9811000000"/>
    <n v="997000000"/>
    <n v="0"/>
    <n v="2034000000"/>
    <x v="5"/>
    <s v="Electric Utilities"/>
    <x v="3"/>
    <n v="4647000000"/>
  </r>
  <r>
    <n v="1430"/>
    <x v="346"/>
    <s v="Year 1"/>
    <d v="2012-12-31T00:00:00"/>
    <n v="4256157000"/>
    <n v="800380000"/>
    <n v="376687000"/>
    <n v="0"/>
    <n v="1068382000"/>
    <x v="7"/>
    <s v="REITs"/>
    <x v="0"/>
    <n v="2010708000"/>
  </r>
  <r>
    <n v="1431"/>
    <x v="346"/>
    <s v="Year 2"/>
    <d v="2013-12-31T00:00:00"/>
    <n v="4543849000"/>
    <n v="837946000"/>
    <n v="402369000"/>
    <n v="0"/>
    <n v="1107700000"/>
    <x v="7"/>
    <s v="REITs"/>
    <x v="1"/>
    <n v="2195834000"/>
  </r>
  <r>
    <n v="1432"/>
    <x v="346"/>
    <s v="Year 3"/>
    <d v="2014-12-31T00:00:00"/>
    <n v="4870818000"/>
    <n v="882803000"/>
    <n v="446845000"/>
    <n v="0"/>
    <n v="1143827000"/>
    <x v="7"/>
    <s v="REITs"/>
    <x v="2"/>
    <n v="2397343000"/>
  </r>
  <r>
    <n v="1433"/>
    <x v="346"/>
    <s v="Year 4"/>
    <d v="2015-12-31T00:00:00"/>
    <n v="5266103000"/>
    <n v="960192000"/>
    <n v="452835000"/>
    <n v="0"/>
    <n v="1177568000"/>
    <x v="7"/>
    <s v="REITs"/>
    <x v="3"/>
    <n v="2675508000"/>
  </r>
  <r>
    <n v="1438"/>
    <x v="347"/>
    <s v="Year 1"/>
    <d v="2013-02-02T00:00:00"/>
    <n v="24380510000"/>
    <n v="17889249000"/>
    <n v="4884284000"/>
    <n v="0"/>
    <n v="78900000"/>
    <x v="1"/>
    <s v="Specialty Stores"/>
    <x v="1"/>
    <n v="1528077000"/>
  </r>
  <r>
    <n v="1439"/>
    <x v="347"/>
    <s v="Year 2"/>
    <d v="2014-02-01T00:00:00"/>
    <n v="23114000000"/>
    <n v="17082000000"/>
    <n v="4735000000"/>
    <n v="0"/>
    <n v="55000000"/>
    <x v="1"/>
    <s v="Specialty Stores"/>
    <x v="2"/>
    <n v="1242000000"/>
  </r>
  <r>
    <n v="1440"/>
    <x v="347"/>
    <s v="Year 3"/>
    <d v="2015-01-31T00:00:00"/>
    <n v="22492000000"/>
    <n v="16691000000"/>
    <n v="4816000000"/>
    <n v="0"/>
    <n v="62000000"/>
    <x v="1"/>
    <s v="Specialty Stores"/>
    <x v="3"/>
    <n v="923000000"/>
  </r>
  <r>
    <n v="1441"/>
    <x v="347"/>
    <s v="Year 4"/>
    <d v="2016-01-30T00:00:00"/>
    <n v="21059000000"/>
    <n v="15545000000"/>
    <n v="4600000000"/>
    <n v="0"/>
    <n v="67000000"/>
    <x v="1"/>
    <s v="Specialty Stores"/>
    <x v="4"/>
    <n v="847000000"/>
  </r>
  <r>
    <n v="1442"/>
    <x v="348"/>
    <s v="Year 1"/>
    <d v="2012-12-31T00:00:00"/>
    <n v="1913149000"/>
    <n v="1055844000"/>
    <n v="356817000"/>
    <n v="0"/>
    <n v="31652000"/>
    <x v="0"/>
    <s v="Industrial Conglomerates"/>
    <x v="0"/>
    <n v="468836000"/>
  </r>
  <r>
    <n v="1443"/>
    <x v="348"/>
    <s v="Year 2"/>
    <d v="2013-12-31T00:00:00"/>
    <n v="2142807000"/>
    <n v="1178173000"/>
    <n v="390610000"/>
    <n v="0"/>
    <n v="38405000"/>
    <x v="0"/>
    <s v="Industrial Conglomerates"/>
    <x v="1"/>
    <n v="535619000"/>
  </r>
  <r>
    <n v="1444"/>
    <x v="348"/>
    <s v="Year 3"/>
    <d v="2014-12-31T00:00:00"/>
    <n v="2555601000"/>
    <n v="1461190000"/>
    <n v="489937000"/>
    <n v="0"/>
    <n v="48138000"/>
    <x v="0"/>
    <s v="Industrial Conglomerates"/>
    <x v="2"/>
    <n v="556336000"/>
  </r>
  <r>
    <n v="1445"/>
    <x v="348"/>
    <s v="Year 4"/>
    <d v="2015-12-31T00:00:00"/>
    <n v="2985908000"/>
    <n v="1719723000"/>
    <n v="712803000"/>
    <n v="0"/>
    <n v="65770000"/>
    <x v="0"/>
    <s v="Industrial Conglomerates"/>
    <x v="3"/>
    <n v="487612000"/>
  </r>
  <r>
    <n v="1446"/>
    <x v="349"/>
    <s v="Year 1"/>
    <d v="2012-12-31T00:00:00"/>
    <n v="9647000000"/>
    <n v="6646000000"/>
    <n v="359000000"/>
    <n v="0"/>
    <n v="1090000000"/>
    <x v="5"/>
    <s v="MultiUtilities"/>
    <x v="0"/>
    <n v="1552000000"/>
  </r>
  <r>
    <n v="1447"/>
    <x v="349"/>
    <s v="Year 2"/>
    <d v="2013-12-31T00:00:00"/>
    <n v="10557000000"/>
    <n v="7186000000"/>
    <n v="574000000"/>
    <n v="0"/>
    <n v="1113000000"/>
    <x v="5"/>
    <s v="MultiUtilities"/>
    <x v="1"/>
    <n v="1684000000"/>
  </r>
  <r>
    <n v="1448"/>
    <x v="349"/>
    <s v="Year 3"/>
    <d v="2014-12-31T00:00:00"/>
    <n v="11035000000"/>
    <n v="7689000000"/>
    <n v="414000000"/>
    <n v="0"/>
    <n v="1156000000"/>
    <x v="5"/>
    <s v="MultiUtilities"/>
    <x v="2"/>
    <n v="1776000000"/>
  </r>
  <r>
    <n v="1449"/>
    <x v="349"/>
    <s v="Year 4"/>
    <d v="2015-12-31T00:00:00"/>
    <n v="10231000000"/>
    <n v="6648000000"/>
    <n v="397000000"/>
    <n v="0"/>
    <n v="1250000000"/>
    <x v="5"/>
    <s v="MultiUtilities"/>
    <x v="3"/>
    <n v="1936000000"/>
  </r>
  <r>
    <n v="1450"/>
    <x v="350"/>
    <s v="Year 1"/>
    <d v="2012-12-31T00:00:00"/>
    <n v="11240000000"/>
    <n v="429000000"/>
    <n v="6073000000"/>
    <n v="0"/>
    <n v="1441000000"/>
    <x v="6"/>
    <s v="Banks"/>
    <x v="0"/>
    <n v="3297000000"/>
  </r>
  <r>
    <n v="1451"/>
    <x v="350"/>
    <s v="Year 2"/>
    <d v="2013-12-31T00:00:00"/>
    <n v="8602000000"/>
    <n v="291000000"/>
    <n v="5808000000"/>
    <n v="0"/>
    <n v="576000000"/>
    <x v="6"/>
    <s v="Banks"/>
    <x v="1"/>
    <n v="1927000000"/>
  </r>
  <r>
    <n v="1452"/>
    <x v="350"/>
    <s v="Year 3"/>
    <d v="2014-12-31T00:00:00"/>
    <n v="8707000000"/>
    <n v="235000000"/>
    <n v="5518000000"/>
    <n v="0"/>
    <n v="367000000"/>
    <x v="6"/>
    <s v="Banks"/>
    <x v="2"/>
    <n v="2587000000"/>
  </r>
  <r>
    <n v="1453"/>
    <x v="350"/>
    <s v="Year 4"/>
    <d v="2015-12-31T00:00:00"/>
    <n v="8533000000"/>
    <n v="219000000"/>
    <n v="5120000000"/>
    <n v="0"/>
    <n v="205000000"/>
    <x v="6"/>
    <s v="Banks"/>
    <x v="3"/>
    <n v="2989000000"/>
  </r>
  <r>
    <n v="1458"/>
    <x v="351"/>
    <s v="Year 1"/>
    <d v="2013-06-28T00:00:00"/>
    <n v="14351000000"/>
    <n v="10411000000"/>
    <n v="635000000"/>
    <n v="1133000000"/>
    <n v="79000000"/>
    <x v="2"/>
    <s v="Computer Storage &amp; Peripherals"/>
    <x v="1"/>
    <n v="2093000000"/>
  </r>
  <r>
    <n v="1459"/>
    <x v="351"/>
    <s v="Year 2"/>
    <d v="2014-06-27T00:00:00"/>
    <n v="13724000000"/>
    <n v="9878000000"/>
    <n v="722000000"/>
    <n v="1226000000"/>
    <n v="98000000"/>
    <x v="2"/>
    <s v="Computer Storage &amp; Peripherals"/>
    <x v="2"/>
    <n v="1800000000"/>
  </r>
  <r>
    <n v="1460"/>
    <x v="351"/>
    <s v="Year 3"/>
    <d v="2015-07-03T00:00:00"/>
    <n v="13739000000"/>
    <n v="9930000000"/>
    <n v="237000000"/>
    <n v="1353000000"/>
    <n v="129000000"/>
    <x v="2"/>
    <s v="Computer Storage &amp; Peripherals"/>
    <x v="3"/>
    <n v="2090000000"/>
  </r>
  <r>
    <n v="1461"/>
    <x v="351"/>
    <s v="Year 4"/>
    <d v="2016-07-01T00:00:00"/>
    <n v="11160000000"/>
    <n v="8545000000"/>
    <n v="635000000"/>
    <n v="1237000000"/>
    <n v="123000000"/>
    <x v="2"/>
    <s v="Computer Storage &amp; Peripherals"/>
    <x v="4"/>
    <n v="620000000"/>
  </r>
  <r>
    <n v="1462"/>
    <x v="352"/>
    <s v="Year 1"/>
    <d v="2013-02-28T00:00:00"/>
    <n v="2796100000"/>
    <n v="1687800000"/>
    <n v="585400000"/>
    <n v="0"/>
    <n v="0"/>
    <x v="4"/>
    <s v="Distillers &amp; Vintners"/>
    <x v="1"/>
    <n v="522900000"/>
  </r>
  <r>
    <n v="1463"/>
    <x v="352"/>
    <s v="Year 2"/>
    <d v="2014-02-28T00:00:00"/>
    <n v="4867700000"/>
    <n v="2876000000"/>
    <n v="895100000"/>
    <n v="0"/>
    <n v="0"/>
    <x v="4"/>
    <s v="Distillers &amp; Vintners"/>
    <x v="2"/>
    <n v="1096600000"/>
  </r>
  <r>
    <n v="1464"/>
    <x v="352"/>
    <s v="Year 3"/>
    <d v="2015-02-28T00:00:00"/>
    <n v="6028000000"/>
    <n v="3449400000"/>
    <n v="1078400000"/>
    <n v="0"/>
    <n v="0"/>
    <x v="4"/>
    <s v="Distillers &amp; Vintners"/>
    <x v="3"/>
    <n v="1500200000"/>
  </r>
  <r>
    <n v="1465"/>
    <x v="352"/>
    <s v="Year 4"/>
    <d v="2016-02-29T00:00:00"/>
    <n v="6548400000"/>
    <n v="3606100000"/>
    <n v="1177200000"/>
    <n v="0"/>
    <n v="0"/>
    <x v="4"/>
    <s v="Distillers &amp; Vintners"/>
    <x v="4"/>
    <n v="1765100000"/>
  </r>
  <r>
    <n v="1466"/>
    <x v="353"/>
    <s v="Year 1"/>
    <d v="2013-12-28T00:00:00"/>
    <n v="10889500000"/>
    <n v="6985800000"/>
    <n v="2960300000"/>
    <n v="0"/>
    <n v="0"/>
    <x v="1"/>
    <s v="Household Appliances"/>
    <x v="1"/>
    <n v="943400000"/>
  </r>
  <r>
    <n v="1467"/>
    <x v="353"/>
    <s v="Year 2"/>
    <d v="2015-01-03T00:00:00"/>
    <n v="11338600000"/>
    <n v="7235900000"/>
    <n v="2814600000"/>
    <n v="0"/>
    <n v="0"/>
    <x v="1"/>
    <s v="Household Appliances"/>
    <x v="3"/>
    <n v="1288100000"/>
  </r>
  <r>
    <n v="1468"/>
    <x v="353"/>
    <s v="Year 3"/>
    <d v="2016-01-02T00:00:00"/>
    <n v="11171800000"/>
    <n v="7099800000"/>
    <n v="2681100000"/>
    <n v="0"/>
    <n v="0"/>
    <x v="1"/>
    <s v="Household Appliances"/>
    <x v="4"/>
    <n v="1390900000"/>
  </r>
  <r>
    <n v="1469"/>
    <x v="353"/>
    <s v="Year 4"/>
    <d v="2016-12-31T00:00:00"/>
    <n v="11406900000"/>
    <n v="7139700000"/>
    <n v="2798900000"/>
    <n v="0"/>
    <n v="0"/>
    <x v="1"/>
    <s v="Household Appliances"/>
    <x v="4"/>
    <n v="1468300000"/>
  </r>
  <r>
    <n v="1470"/>
    <x v="354"/>
    <s v="Year 1"/>
    <d v="2013-09-27T00:00:00"/>
    <n v="1792000000"/>
    <n v="1025400000"/>
    <n v="159700000"/>
    <n v="226300000"/>
    <n v="29100000"/>
    <x v="2"/>
    <s v="Semiconductors"/>
    <x v="1"/>
    <n v="351500000"/>
  </r>
  <r>
    <n v="1471"/>
    <x v="354"/>
    <s v="Year 2"/>
    <d v="2014-10-03T00:00:00"/>
    <n v="2291500000"/>
    <n v="1268800000"/>
    <n v="179100000"/>
    <n v="252200000"/>
    <n v="25900000"/>
    <x v="2"/>
    <s v="Semiconductors"/>
    <x v="2"/>
    <n v="565500000"/>
  </r>
  <r>
    <n v="1472"/>
    <x v="354"/>
    <s v="Year 3"/>
    <d v="2015-10-02T00:00:00"/>
    <n v="3258400000"/>
    <n v="1703900000"/>
    <n v="191300000"/>
    <n v="303200000"/>
    <n v="33500000"/>
    <x v="2"/>
    <s v="Semiconductors"/>
    <x v="3"/>
    <n v="1026500000"/>
  </r>
  <r>
    <n v="1473"/>
    <x v="354"/>
    <s v="Year 4"/>
    <d v="2016-09-30T00:00:00"/>
    <n v="3289000000"/>
    <n v="1623800000"/>
    <n v="195900000"/>
    <n v="312400000"/>
    <n v="33400000"/>
    <x v="2"/>
    <s v="Semiconductors"/>
    <x v="4"/>
    <n v="1123500000"/>
  </r>
  <r>
    <n v="1474"/>
    <x v="355"/>
    <s v="Year 1"/>
    <d v="2012-12-31T00:00:00"/>
    <n v="2730000000"/>
    <n v="245000000"/>
    <n v="835000000"/>
    <n v="0"/>
    <n v="811000000"/>
    <x v="9"/>
    <s v="Oil &amp; Gas Exploration &amp; Production"/>
    <x v="0"/>
    <n v="839000000"/>
  </r>
  <r>
    <n v="1475"/>
    <x v="355"/>
    <s v="Year 2"/>
    <d v="2013-12-31T00:00:00"/>
    <n v="3371000000"/>
    <n v="328000000"/>
    <n v="1052000000"/>
    <n v="0"/>
    <n v="787000000"/>
    <x v="9"/>
    <s v="Oil &amp; Gas Exploration &amp; Production"/>
    <x v="1"/>
    <n v="1204000000"/>
  </r>
  <r>
    <n v="1476"/>
    <x v="355"/>
    <s v="Year 3"/>
    <d v="2014-12-31T00:00:00"/>
    <n v="4038000000"/>
    <n v="427000000"/>
    <n v="1296000000"/>
    <n v="0"/>
    <n v="942000000"/>
    <x v="9"/>
    <s v="Oil &amp; Gas Exploration &amp; Production"/>
    <x v="2"/>
    <n v="1373000000"/>
  </r>
  <r>
    <n v="1477"/>
    <x v="355"/>
    <s v="Year 4"/>
    <d v="2015-12-31T00:00:00"/>
    <n v="3133000000"/>
    <n v="689000000"/>
    <n v="1208000000"/>
    <n v="0"/>
    <n v="1091000000"/>
    <x v="9"/>
    <s v="Oil &amp; Gas Exploration &amp; Production"/>
    <x v="3"/>
    <n v="145000000"/>
  </r>
  <r>
    <n v="1478"/>
    <x v="356"/>
    <s v="Year 1"/>
    <d v="2012-12-31T00:00:00"/>
    <n v="10793000000"/>
    <n v="362000000"/>
    <n v="2123000000"/>
    <n v="0"/>
    <n v="4549000000"/>
    <x v="6"/>
    <s v="Consumer Finance"/>
    <x v="0"/>
    <n v="3759000000"/>
  </r>
  <r>
    <n v="1479"/>
    <x v="356"/>
    <s v="Year 2"/>
    <d v="2013-12-31T00:00:00"/>
    <n v="11813000000"/>
    <n v="374000000"/>
    <n v="2484000000"/>
    <n v="0"/>
    <n v="5445000000"/>
    <x v="6"/>
    <s v="Consumer Finance"/>
    <x v="1"/>
    <n v="3510000000"/>
  </r>
  <r>
    <n v="1480"/>
    <x v="356"/>
    <s v="Year 3"/>
    <d v="2014-12-31T00:00:00"/>
    <n v="12727000000"/>
    <n v="470000000"/>
    <n v="2927000000"/>
    <n v="0"/>
    <n v="5492000000"/>
    <x v="6"/>
    <s v="Consumer Finance"/>
    <x v="2"/>
    <n v="3838000000"/>
  </r>
  <r>
    <n v="1481"/>
    <x v="356"/>
    <s v="Year 4"/>
    <d v="2015-12-31T00:00:00"/>
    <n v="13620000000"/>
    <n v="607000000"/>
    <n v="3264000000"/>
    <n v="0"/>
    <n v="5690000000"/>
    <x v="6"/>
    <s v="Consumer Finance"/>
    <x v="3"/>
    <n v="4059000000"/>
  </r>
  <r>
    <n v="1482"/>
    <x v="357"/>
    <s v="Year 1"/>
    <d v="2013-12-31T00:00:00"/>
    <n v="9021000000"/>
    <n v="3002000000"/>
    <n v="4089000000"/>
    <n v="536000000"/>
    <n v="138000000"/>
    <x v="3"/>
    <s v="Health Care Equipment"/>
    <x v="1"/>
    <n v="1256000000"/>
  </r>
  <r>
    <n v="1483"/>
    <x v="357"/>
    <s v="Year 2"/>
    <d v="2014-12-31T00:00:00"/>
    <n v="9675000000"/>
    <n v="3319000000"/>
    <n v="4308000000"/>
    <n v="614000000"/>
    <n v="188000000"/>
    <x v="3"/>
    <s v="Health Care Equipment"/>
    <x v="2"/>
    <n v="1246000000"/>
  </r>
  <r>
    <n v="1484"/>
    <x v="357"/>
    <s v="Year 3"/>
    <d v="2015-12-31T00:00:00"/>
    <n v="9946000000"/>
    <n v="3344000000"/>
    <n v="3906000000"/>
    <n v="625000000"/>
    <n v="210000000"/>
    <x v="3"/>
    <s v="Health Care Equipment"/>
    <x v="3"/>
    <n v="1861000000"/>
  </r>
  <r>
    <n v="1485"/>
    <x v="357"/>
    <s v="Year 4"/>
    <d v="2016-12-31T00:00:00"/>
    <n v="11325000000"/>
    <n v="3830000000"/>
    <n v="4295000000"/>
    <n v="715000000"/>
    <n v="319000000"/>
    <x v="3"/>
    <s v="Health Care Equipment"/>
    <x v="4"/>
    <n v="2166000000"/>
  </r>
  <r>
    <n v="1486"/>
    <x v="358"/>
    <s v="Year 1"/>
    <d v="2013-03-29T00:00:00"/>
    <n v="6906000000"/>
    <n v="1175000000"/>
    <n v="3236000000"/>
    <n v="1026000000"/>
    <n v="286000000"/>
    <x v="2"/>
    <s v="Application Software"/>
    <x v="1"/>
    <n v="1183000000"/>
  </r>
  <r>
    <n v="1487"/>
    <x v="358"/>
    <s v="Year 2"/>
    <d v="2014-03-28T00:00:00"/>
    <n v="4183000000"/>
    <n v="791000000"/>
    <n v="2186000000"/>
    <n v="722000000"/>
    <n v="93000000"/>
    <x v="2"/>
    <s v="Application Software"/>
    <x v="2"/>
    <n v="391000000"/>
  </r>
  <r>
    <n v="1488"/>
    <x v="358"/>
    <s v="Year 3"/>
    <d v="2015-04-03T00:00:00"/>
    <n v="3956000000"/>
    <n v="727000000"/>
    <n v="2012000000"/>
    <n v="812000000"/>
    <n v="87000000"/>
    <x v="2"/>
    <s v="Application Software"/>
    <x v="3"/>
    <n v="318000000"/>
  </r>
  <r>
    <n v="1489"/>
    <x v="358"/>
    <s v="Year 4"/>
    <d v="2016-04-01T00:00:00"/>
    <n v="3600000000"/>
    <n v="615000000"/>
    <n v="1587000000"/>
    <n v="748000000"/>
    <n v="57000000"/>
    <x v="2"/>
    <s v="Application Software"/>
    <x v="4"/>
    <n v="593000000"/>
  </r>
  <r>
    <n v="1490"/>
    <x v="359"/>
    <s v="Year 1"/>
    <d v="2013-06-29T00:00:00"/>
    <n v="44411233000"/>
    <n v="36414626000"/>
    <n v="6338129000"/>
    <n v="0"/>
    <n v="0"/>
    <x v="4"/>
    <s v="Food Distributors"/>
    <x v="1"/>
    <n v="1658478000"/>
  </r>
  <r>
    <n v="1491"/>
    <x v="359"/>
    <s v="Year 2"/>
    <d v="2014-06-28T00:00:00"/>
    <n v="46516712000"/>
    <n v="38335677000"/>
    <n v="0"/>
    <n v="0"/>
    <n v="0"/>
    <x v="4"/>
    <s v="Food Distributors"/>
    <x v="2"/>
    <n v="8181035000"/>
  </r>
  <r>
    <n v="1492"/>
    <x v="359"/>
    <s v="Year 3"/>
    <d v="2015-06-27T00:00:00"/>
    <n v="48680752000"/>
    <n v="40129236000"/>
    <n v="0"/>
    <n v="0"/>
    <n v="0"/>
    <x v="4"/>
    <s v="Food Distributors"/>
    <x v="3"/>
    <n v="8551516000"/>
  </r>
  <r>
    <n v="1493"/>
    <x v="359"/>
    <s v="Year 4"/>
    <d v="2016-07-02T00:00:00"/>
    <n v="50366919000"/>
    <n v="41326447000"/>
    <n v="0"/>
    <n v="0"/>
    <n v="0"/>
    <x v="4"/>
    <s v="Food Distributors"/>
    <x v="4"/>
    <n v="9040472000"/>
  </r>
  <r>
    <n v="1494"/>
    <x v="360"/>
    <s v="Year 1"/>
    <d v="2012-12-31T00:00:00"/>
    <n v="127434000000"/>
    <n v="55228000000"/>
    <n v="41066000000"/>
    <n v="0"/>
    <n v="18143000000"/>
    <x v="10"/>
    <s v="Integrated Telecommunications Services"/>
    <x v="0"/>
    <n v="12997000000"/>
  </r>
  <r>
    <n v="1495"/>
    <x v="360"/>
    <s v="Year 2"/>
    <d v="2013-12-31T00:00:00"/>
    <n v="128752000000"/>
    <n v="51191000000"/>
    <n v="28414000000"/>
    <n v="0"/>
    <n v="18395000000"/>
    <x v="10"/>
    <s v="Integrated Telecommunications Services"/>
    <x v="1"/>
    <n v="30752000000"/>
  </r>
  <r>
    <n v="1496"/>
    <x v="360"/>
    <s v="Year 3"/>
    <d v="2014-12-31T00:00:00"/>
    <n v="132447000000"/>
    <n v="60145000000"/>
    <n v="41817000000"/>
    <n v="0"/>
    <n v="18273000000"/>
    <x v="10"/>
    <s v="Integrated Telecommunications Services"/>
    <x v="2"/>
    <n v="12212000000"/>
  </r>
  <r>
    <n v="1497"/>
    <x v="360"/>
    <s v="Year 4"/>
    <d v="2015-12-31T00:00:00"/>
    <n v="146801000000"/>
    <n v="67046000000"/>
    <n v="32954000000"/>
    <n v="0"/>
    <n v="22016000000"/>
    <x v="10"/>
    <s v="Integrated Telecommunications Services"/>
    <x v="3"/>
    <n v="24785000000"/>
  </r>
  <r>
    <n v="1498"/>
    <x v="361"/>
    <s v="Year 1"/>
    <d v="2013-12-31T00:00:00"/>
    <n v="4206100000"/>
    <n v="2545600000"/>
    <n v="1193800000"/>
    <n v="0"/>
    <n v="0"/>
    <x v="4"/>
    <s v="Brewers"/>
    <x v="1"/>
    <n v="466700000"/>
  </r>
  <r>
    <n v="1499"/>
    <x v="361"/>
    <s v="Year 2"/>
    <d v="2014-12-31T00:00:00"/>
    <n v="4146300000"/>
    <n v="2493300000"/>
    <n v="1163900000"/>
    <n v="0"/>
    <n v="0"/>
    <x v="4"/>
    <s v="Brewers"/>
    <x v="2"/>
    <n v="489100000"/>
  </r>
  <r>
    <n v="1500"/>
    <x v="361"/>
    <s v="Year 3"/>
    <d v="2015-12-31T00:00:00"/>
    <n v="3567500000"/>
    <n v="2163500000"/>
    <n v="1051800000"/>
    <n v="0"/>
    <n v="0"/>
    <x v="4"/>
    <s v="Brewers"/>
    <x v="3"/>
    <n v="352200000"/>
  </r>
  <r>
    <n v="1501"/>
    <x v="361"/>
    <s v="Year 4"/>
    <d v="2016-12-31T00:00:00"/>
    <n v="4885000000"/>
    <n v="3003100000"/>
    <n v="1597300000"/>
    <n v="0"/>
    <n v="0"/>
    <x v="4"/>
    <s v="Brewers"/>
    <x v="4"/>
    <n v="284600000"/>
  </r>
  <r>
    <n v="1502"/>
    <x v="362"/>
    <s v="Year 1"/>
    <d v="2012-12-31T00:00:00"/>
    <n v="2665000000"/>
    <n v="1174000000"/>
    <n v="728000000"/>
    <n v="183000000"/>
    <n v="0"/>
    <x v="2"/>
    <s v="Application Software"/>
    <x v="0"/>
    <n v="580000000"/>
  </r>
  <r>
    <n v="1503"/>
    <x v="362"/>
    <s v="Year 2"/>
    <d v="2013-12-31T00:00:00"/>
    <n v="2692000000"/>
    <n v="1219000000"/>
    <n v="757000000"/>
    <n v="184000000"/>
    <n v="0"/>
    <x v="2"/>
    <s v="Application Software"/>
    <x v="1"/>
    <n v="532000000"/>
  </r>
  <r>
    <n v="1504"/>
    <x v="362"/>
    <s v="Year 3"/>
    <d v="2014-12-31T00:00:00"/>
    <n v="2732000000"/>
    <n v="1253000000"/>
    <n v="770000000"/>
    <n v="206000000"/>
    <n v="0"/>
    <x v="2"/>
    <s v="Application Software"/>
    <x v="2"/>
    <n v="503000000"/>
  </r>
  <r>
    <n v="1505"/>
    <x v="362"/>
    <s v="Year 4"/>
    <d v="2015-12-31T00:00:00"/>
    <n v="2530000000"/>
    <n v="1254000000"/>
    <n v="765000000"/>
    <n v="228000000"/>
    <n v="0"/>
    <x v="2"/>
    <s v="Application Software"/>
    <x v="3"/>
    <n v="283000000"/>
  </r>
  <r>
    <n v="1506"/>
    <x v="363"/>
    <s v="Year 1"/>
    <d v="2013-09-30T00:00:00"/>
    <n v="1924400000"/>
    <n v="874838000"/>
    <n v="254468000"/>
    <n v="0"/>
    <n v="45639000"/>
    <x v="0"/>
    <s v="Aerospace &amp; Defense"/>
    <x v="1"/>
    <n v="749455000"/>
  </r>
  <r>
    <n v="1507"/>
    <x v="363"/>
    <s v="Year 2"/>
    <d v="2014-09-30T00:00:00"/>
    <n v="2372906000"/>
    <n v="1105032000"/>
    <n v="276446000"/>
    <n v="0"/>
    <n v="63608000"/>
    <x v="0"/>
    <s v="Aerospace &amp; Defense"/>
    <x v="2"/>
    <n v="927820000"/>
  </r>
  <r>
    <n v="1508"/>
    <x v="363"/>
    <s v="Year 3"/>
    <d v="2015-09-30T00:00:00"/>
    <n v="2707115000"/>
    <n v="1257270000"/>
    <n v="321624000"/>
    <n v="0"/>
    <n v="54219000"/>
    <x v="0"/>
    <s v="Aerospace &amp; Defense"/>
    <x v="3"/>
    <n v="1074002000"/>
  </r>
  <r>
    <n v="1509"/>
    <x v="363"/>
    <s v="Year 4"/>
    <d v="2016-09-30T00:00:00"/>
    <n v="3171411000"/>
    <n v="1443348000"/>
    <n v="382858000"/>
    <n v="0"/>
    <n v="77445000"/>
    <x v="0"/>
    <s v="Aerospace &amp; Defense"/>
    <x v="4"/>
    <n v="1267760000"/>
  </r>
  <r>
    <n v="1510"/>
    <x v="364"/>
    <s v="Year 1"/>
    <d v="2013-09-27T00:00:00"/>
    <n v="11390000000"/>
    <n v="7739000000"/>
    <n v="1440000000"/>
    <n v="590000000"/>
    <n v="0"/>
    <x v="2"/>
    <s v="Electronic Manufacturing Services"/>
    <x v="1"/>
    <n v="1621000000"/>
  </r>
  <r>
    <n v="1511"/>
    <x v="364"/>
    <s v="Year 2"/>
    <d v="2014-09-26T00:00:00"/>
    <n v="11973000000"/>
    <n v="8001000000"/>
    <n v="1534000000"/>
    <n v="583000000"/>
    <n v="0"/>
    <x v="2"/>
    <s v="Electronic Manufacturing Services"/>
    <x v="2"/>
    <n v="1855000000"/>
  </r>
  <r>
    <n v="1512"/>
    <x v="364"/>
    <s v="Year 3"/>
    <d v="2015-09-25T00:00:00"/>
    <n v="12233000000"/>
    <n v="8146000000"/>
    <n v="1504000000"/>
    <n v="627000000"/>
    <n v="0"/>
    <x v="2"/>
    <s v="Electronic Manufacturing Services"/>
    <x v="3"/>
    <n v="1956000000"/>
  </r>
  <r>
    <n v="1513"/>
    <x v="364"/>
    <s v="Year 4"/>
    <d v="2016-09-30T00:00:00"/>
    <n v="12238000000"/>
    <n v="8205000000"/>
    <n v="1463000000"/>
    <n v="644000000"/>
    <n v="0"/>
    <x v="2"/>
    <s v="Electronic Manufacturing Services"/>
    <x v="4"/>
    <n v="1926000000"/>
  </r>
  <r>
    <n v="1514"/>
    <x v="365"/>
    <s v="Year 1"/>
    <d v="2012-12-30T00:00:00"/>
    <n v="5353197000"/>
    <n v="2943847000"/>
    <n v="1303427000"/>
    <n v="0"/>
    <n v="194039000"/>
    <x v="1"/>
    <s v="Publishing"/>
    <x v="0"/>
    <n v="911884000"/>
  </r>
  <r>
    <n v="1515"/>
    <x v="365"/>
    <s v="Year 2"/>
    <d v="2013-12-29T00:00:00"/>
    <n v="1603123000"/>
    <n v="662769000"/>
    <n v="531932000"/>
    <n v="0"/>
    <n v="74833000"/>
    <x v="1"/>
    <s v="Publishing"/>
    <x v="1"/>
    <n v="333589000"/>
  </r>
  <r>
    <n v="1516"/>
    <x v="365"/>
    <s v="Year 3"/>
    <d v="2014-12-31T00:00:00"/>
    <n v="2626141000"/>
    <n v="954990000"/>
    <n v="766854000"/>
    <n v="0"/>
    <n v="151837000"/>
    <x v="1"/>
    <s v="Publishing"/>
    <x v="2"/>
    <n v="752460000"/>
  </r>
  <r>
    <n v="1517"/>
    <x v="365"/>
    <s v="Year 4"/>
    <d v="2015-12-31T00:00:00"/>
    <n v="3050945000"/>
    <n v="923336000"/>
    <n v="1068221000"/>
    <n v="0"/>
    <n v="205087000"/>
    <x v="1"/>
    <s v="Publishing"/>
    <x v="3"/>
    <n v="854301000"/>
  </r>
  <r>
    <n v="1518"/>
    <x v="366"/>
    <s v="Year 1"/>
    <d v="2013-02-02T00:00:00"/>
    <n v="73301000000"/>
    <n v="50568000000"/>
    <n v="15110000000"/>
    <n v="0"/>
    <n v="2044000000"/>
    <x v="1"/>
    <s v="General Merchandise Stores"/>
    <x v="1"/>
    <n v="5579000000"/>
  </r>
  <r>
    <n v="1519"/>
    <x v="366"/>
    <s v="Year 2"/>
    <d v="2014-02-01T00:00:00"/>
    <n v="71279000000"/>
    <n v="50039000000"/>
    <n v="14465000000"/>
    <n v="0"/>
    <n v="1996000000"/>
    <x v="1"/>
    <s v="General Merchandise Stores"/>
    <x v="2"/>
    <n v="4779000000"/>
  </r>
  <r>
    <n v="1520"/>
    <x v="366"/>
    <s v="Year 3"/>
    <d v="2015-01-31T00:00:00"/>
    <n v="72618000000"/>
    <n v="51278000000"/>
    <n v="14676000000"/>
    <n v="0"/>
    <n v="2129000000"/>
    <x v="1"/>
    <s v="General Merchandise Stores"/>
    <x v="3"/>
    <n v="4535000000"/>
  </r>
  <r>
    <n v="1521"/>
    <x v="366"/>
    <s v="Year 4"/>
    <d v="2016-01-30T00:00:00"/>
    <n v="73785000000"/>
    <n v="51997000000"/>
    <n v="14665000000"/>
    <n v="0"/>
    <n v="2213000000"/>
    <x v="1"/>
    <s v="General Merchandise Stores"/>
    <x v="4"/>
    <n v="4910000000"/>
  </r>
  <r>
    <n v="1522"/>
    <x v="367"/>
    <s v="Year 1"/>
    <d v="2013-01-31T00:00:00"/>
    <n v="3794249000"/>
    <n v="1630965000"/>
    <n v="1466067000"/>
    <n v="0"/>
    <n v="0"/>
    <x v="1"/>
    <s v="Apparel, Accessories &amp; Luxury Goods"/>
    <x v="1"/>
    <n v="697217000"/>
  </r>
  <r>
    <n v="1523"/>
    <x v="367"/>
    <s v="Year 2"/>
    <d v="2014-01-31T00:00:00"/>
    <n v="4031100000"/>
    <n v="1690700000"/>
    <n v="2036100000"/>
    <n v="0"/>
    <n v="0"/>
    <x v="1"/>
    <s v="Apparel, Accessories &amp; Luxury Goods"/>
    <x v="2"/>
    <n v="304300000"/>
  </r>
  <r>
    <n v="1524"/>
    <x v="367"/>
    <s v="Year 3"/>
    <d v="2015-01-31T00:00:00"/>
    <n v="4249900000"/>
    <n v="1712700000"/>
    <n v="1645800000"/>
    <n v="0"/>
    <n v="0"/>
    <x v="1"/>
    <s v="Apparel, Accessories &amp; Luxury Goods"/>
    <x v="3"/>
    <n v="891400000"/>
  </r>
  <r>
    <n v="1525"/>
    <x v="367"/>
    <s v="Year 4"/>
    <d v="2016-01-31T00:00:00"/>
    <n v="4104900000"/>
    <n v="1613600000"/>
    <n v="1731200000"/>
    <n v="0"/>
    <n v="0"/>
    <x v="1"/>
    <s v="Apparel, Accessories &amp; Luxury Goods"/>
    <x v="4"/>
    <n v="760100000"/>
  </r>
  <r>
    <n v="1526"/>
    <x v="368"/>
    <s v="Year 1"/>
    <d v="2013-02-02T00:00:00"/>
    <n v="25878372000"/>
    <n v="18521400000"/>
    <n v="4250446000"/>
    <n v="0"/>
    <n v="0"/>
    <x v="1"/>
    <s v="Apparel Retail"/>
    <x v="1"/>
    <n v="3106526000"/>
  </r>
  <r>
    <n v="1527"/>
    <x v="368"/>
    <s v="Year 2"/>
    <d v="2014-02-01T00:00:00"/>
    <n v="27422696000"/>
    <n v="19605037000"/>
    <n v="4467089000"/>
    <n v="0"/>
    <n v="0"/>
    <x v="1"/>
    <s v="Apparel Retail"/>
    <x v="2"/>
    <n v="3350570000"/>
  </r>
  <r>
    <n v="1528"/>
    <x v="368"/>
    <s v="Year 3"/>
    <d v="2015-01-31T00:00:00"/>
    <n v="29078407000"/>
    <n v="20776522000"/>
    <n v="4695384000"/>
    <n v="0"/>
    <n v="0"/>
    <x v="1"/>
    <s v="Apparel Retail"/>
    <x v="3"/>
    <n v="3606501000"/>
  </r>
  <r>
    <n v="1529"/>
    <x v="368"/>
    <s v="Year 4"/>
    <d v="2016-01-30T00:00:00"/>
    <n v="30944938000"/>
    <n v="22034523000"/>
    <n v="5205715000"/>
    <n v="0"/>
    <n v="0"/>
    <x v="1"/>
    <s v="Apparel Retail"/>
    <x v="4"/>
    <n v="3704700000"/>
  </r>
  <r>
    <n v="1530"/>
    <x v="369"/>
    <s v="Year 1"/>
    <d v="2012-12-31T00:00:00"/>
    <n v="3589516000"/>
    <n v="1955682000"/>
    <n v="0"/>
    <n v="0"/>
    <n v="787329000"/>
    <x v="6"/>
    <s v="Life &amp; Health Insurance"/>
    <x v="0"/>
    <n v="846505000"/>
  </r>
  <r>
    <n v="1531"/>
    <x v="369"/>
    <s v="Year 2"/>
    <d v="2013-12-31T00:00:00"/>
    <n v="3494253000"/>
    <n v="1838766000"/>
    <n v="0"/>
    <n v="0"/>
    <n v="819711000"/>
    <x v="6"/>
    <s v="Life &amp; Health Insurance"/>
    <x v="1"/>
    <n v="835776000"/>
  </r>
  <r>
    <n v="1532"/>
    <x v="369"/>
    <s v="Year 3"/>
    <d v="2014-12-31T00:00:00"/>
    <n v="3620095000"/>
    <n v="1903384000"/>
    <n v="0"/>
    <n v="0"/>
    <n v="855908000"/>
    <x v="6"/>
    <s v="Life &amp; Health Insurance"/>
    <x v="2"/>
    <n v="860803000"/>
  </r>
  <r>
    <n v="1533"/>
    <x v="369"/>
    <s v="Year 4"/>
    <d v="2015-12-31T00:00:00"/>
    <n v="3766065000"/>
    <n v="2016212000"/>
    <n v="0"/>
    <n v="0"/>
    <n v="907024000"/>
    <x v="6"/>
    <s v="Life &amp; Health Insurance"/>
    <x v="3"/>
    <n v="842829000"/>
  </r>
  <r>
    <n v="1534"/>
    <x v="370"/>
    <s v="Year 1"/>
    <d v="2012-12-31T00:00:00"/>
    <n v="12509900000"/>
    <n v="7214400000"/>
    <n v="3354900000"/>
    <n v="376400000"/>
    <n v="0"/>
    <x v="3"/>
    <s v="Health Care Equipment"/>
    <x v="0"/>
    <n v="1564200000"/>
  </r>
  <r>
    <n v="1535"/>
    <x v="370"/>
    <s v="Year 2"/>
    <d v="2013-12-31T00:00:00"/>
    <n v="13090300000"/>
    <n v="7561200000"/>
    <n v="3446300000"/>
    <n v="395500000"/>
    <n v="0"/>
    <x v="3"/>
    <s v="Health Care Equipment"/>
    <x v="1"/>
    <n v="1687300000"/>
  </r>
  <r>
    <n v="1536"/>
    <x v="370"/>
    <s v="Year 3"/>
    <d v="2014-12-31T00:00:00"/>
    <n v="16889600000"/>
    <n v="9397600000"/>
    <n v="4896100000"/>
    <n v="691100000"/>
    <n v="0"/>
    <x v="3"/>
    <s v="Health Care Equipment"/>
    <x v="2"/>
    <n v="1904800000"/>
  </r>
  <r>
    <n v="1537"/>
    <x v="370"/>
    <s v="Year 4"/>
    <d v="2015-12-31T00:00:00"/>
    <n v="16965400000"/>
    <n v="9209500000"/>
    <n v="4612100000"/>
    <n v="692300000"/>
    <n v="0"/>
    <x v="3"/>
    <s v="Health Care Equipment"/>
    <x v="3"/>
    <n v="2451500000"/>
  </r>
  <r>
    <n v="1538"/>
    <x v="371"/>
    <s v="Year 1"/>
    <d v="2012-12-31T00:00:00"/>
    <n v="763000000"/>
    <n v="12000000"/>
    <n v="429000000"/>
    <n v="0"/>
    <n v="26000000"/>
    <x v="1"/>
    <s v="Internet &amp; Direct Marketing Retail"/>
    <x v="0"/>
    <n v="296000000"/>
  </r>
  <r>
    <n v="1539"/>
    <x v="371"/>
    <s v="Year 2"/>
    <d v="2013-12-31T00:00:00"/>
    <n v="945000000"/>
    <n v="18000000"/>
    <n v="597000000"/>
    <n v="0"/>
    <n v="36000000"/>
    <x v="1"/>
    <s v="Internet &amp; Direct Marketing Retail"/>
    <x v="1"/>
    <n v="294000000"/>
  </r>
  <r>
    <n v="1540"/>
    <x v="371"/>
    <s v="Year 3"/>
    <d v="2014-12-31T00:00:00"/>
    <n v="1246000000"/>
    <n v="40000000"/>
    <n v="801000000"/>
    <n v="0"/>
    <n v="65000000"/>
    <x v="1"/>
    <s v="Internet &amp; Direct Marketing Retail"/>
    <x v="2"/>
    <n v="340000000"/>
  </r>
  <r>
    <n v="1541"/>
    <x v="371"/>
    <s v="Year 4"/>
    <d v="2015-12-31T00:00:00"/>
    <n v="1492000000"/>
    <n v="58000000"/>
    <n v="1109000000"/>
    <n v="0"/>
    <n v="93000000"/>
    <x v="1"/>
    <s v="Internet &amp; Direct Marketing Retail"/>
    <x v="3"/>
    <n v="232000000"/>
  </r>
  <r>
    <n v="1542"/>
    <x v="372"/>
    <s v="Year 1"/>
    <d v="2013-12-31T00:00:00"/>
    <n v="26191000000"/>
    <n v="13307000000"/>
    <n v="3757000000"/>
    <n v="0"/>
    <n v="3821000000"/>
    <x v="6"/>
    <s v="Property &amp; Casualty Insurance"/>
    <x v="1"/>
    <n v="5306000000"/>
  </r>
  <r>
    <n v="1543"/>
    <x v="372"/>
    <s v="Year 2"/>
    <d v="2014-12-31T00:00:00"/>
    <n v="27174000000"/>
    <n v="13870000000"/>
    <n v="3964000000"/>
    <n v="0"/>
    <n v="3882000000"/>
    <x v="6"/>
    <s v="Property &amp; Casualty Insurance"/>
    <x v="2"/>
    <n v="5458000000"/>
  </r>
  <r>
    <n v="1544"/>
    <x v="372"/>
    <s v="Year 3"/>
    <d v="2015-12-31T00:00:00"/>
    <n v="26815000000"/>
    <n v="13723000000"/>
    <n v="4094000000"/>
    <n v="0"/>
    <n v="3885000000"/>
    <x v="6"/>
    <s v="Property &amp; Casualty Insurance"/>
    <x v="3"/>
    <n v="5113000000"/>
  </r>
  <r>
    <n v="1545"/>
    <x v="372"/>
    <s v="Year 4"/>
    <d v="2016-12-31T00:00:00"/>
    <n v="27625000000"/>
    <n v="15070000000"/>
    <n v="4154000000"/>
    <n v="0"/>
    <n v="3985000000"/>
    <x v="6"/>
    <s v="Property &amp; Casualty Insurance"/>
    <x v="4"/>
    <n v="4416000000"/>
  </r>
  <r>
    <n v="1546"/>
    <x v="373"/>
    <s v="Year 1"/>
    <d v="2012-12-29T00:00:00"/>
    <n v="4664120000"/>
    <n v="3098066000"/>
    <n v="1040287000"/>
    <n v="0"/>
    <n v="88975000"/>
    <x v="1"/>
    <s v="Specialty Retail"/>
    <x v="0"/>
    <n v="436792000"/>
  </r>
  <r>
    <n v="1547"/>
    <x v="373"/>
    <s v="Year 2"/>
    <d v="2013-12-28T00:00:00"/>
    <n v="5164784000"/>
    <n v="3411175000"/>
    <n v="1138934000"/>
    <n v="0"/>
    <n v="100025000"/>
    <x v="1"/>
    <s v="Specialty Retail"/>
    <x v="1"/>
    <n v="514650000"/>
  </r>
  <r>
    <n v="1548"/>
    <x v="373"/>
    <s v="Year 3"/>
    <d v="2014-12-27T00:00:00"/>
    <n v="5711715000"/>
    <n v="3761300000"/>
    <n v="1246308000"/>
    <n v="0"/>
    <n v="114635000"/>
    <x v="1"/>
    <s v="Specialty Retail"/>
    <x v="2"/>
    <n v="589472000"/>
  </r>
  <r>
    <n v="1549"/>
    <x v="373"/>
    <s v="Year 4"/>
    <d v="2015-12-26T00:00:00"/>
    <n v="6226507000"/>
    <n v="4083333000"/>
    <n v="1369097000"/>
    <n v="0"/>
    <n v="123569000"/>
    <x v="1"/>
    <s v="Specialty Retail"/>
    <x v="3"/>
    <n v="650508000"/>
  </r>
  <r>
    <n v="1550"/>
    <x v="374"/>
    <s v="Year 1"/>
    <d v="2013-10-03T00:00:00"/>
    <n v="34374000000"/>
    <n v="32016000000"/>
    <n v="983000000"/>
    <n v="0"/>
    <n v="0"/>
    <x v="4"/>
    <s v="Packaged Foods &amp; Meats"/>
    <x v="1"/>
    <n v="1375000000"/>
  </r>
  <r>
    <n v="1551"/>
    <x v="374"/>
    <s v="Year 2"/>
    <d v="2014-10-03T00:00:00"/>
    <n v="37580000000"/>
    <n v="34895000000"/>
    <n v="1255000000"/>
    <n v="0"/>
    <n v="0"/>
    <x v="4"/>
    <s v="Packaged Foods &amp; Meats"/>
    <x v="2"/>
    <n v="1430000000"/>
  </r>
  <r>
    <n v="1552"/>
    <x v="374"/>
    <s v="Year 3"/>
    <d v="2015-10-03T00:00:00"/>
    <n v="41373000000"/>
    <n v="37456000000"/>
    <n v="1748000000"/>
    <n v="0"/>
    <n v="0"/>
    <x v="4"/>
    <s v="Packaged Foods &amp; Meats"/>
    <x v="3"/>
    <n v="2169000000"/>
  </r>
  <r>
    <n v="1553"/>
    <x v="374"/>
    <s v="Year 4"/>
    <d v="2016-10-01T00:00:00"/>
    <n v="36881000000"/>
    <n v="32184000000"/>
    <n v="1864000000"/>
    <n v="0"/>
    <n v="0"/>
    <x v="4"/>
    <s v="Packaged Foods &amp; Meats"/>
    <x v="4"/>
    <n v="2833000000"/>
  </r>
  <r>
    <n v="1554"/>
    <x v="375"/>
    <s v="Year 1"/>
    <d v="2012-12-31T00:00:00"/>
    <n v="29809000000"/>
    <n v="26045000000"/>
    <n v="1702000000"/>
    <n v="0"/>
    <n v="418000000"/>
    <x v="9"/>
    <s v="Oil &amp; Gas Refining &amp; Marketing &amp; Transportation"/>
    <x v="0"/>
    <n v="1644000000"/>
  </r>
  <r>
    <n v="1555"/>
    <x v="375"/>
    <s v="Year 2"/>
    <d v="2013-12-31T00:00:00"/>
    <n v="37601000000"/>
    <n v="34085000000"/>
    <n v="2248000000"/>
    <n v="0"/>
    <n v="489000000"/>
    <x v="9"/>
    <s v="Oil &amp; Gas Refining &amp; Marketing &amp; Transportation"/>
    <x v="1"/>
    <n v="779000000"/>
  </r>
  <r>
    <n v="1556"/>
    <x v="375"/>
    <s v="Year 3"/>
    <d v="2014-12-31T00:00:00"/>
    <n v="40633000000"/>
    <n v="35673000000"/>
    <n v="2762000000"/>
    <n v="0"/>
    <n v="562000000"/>
    <x v="9"/>
    <s v="Oil &amp; Gas Refining &amp; Marketing &amp; Transportation"/>
    <x v="2"/>
    <n v="1636000000"/>
  </r>
  <r>
    <n v="1557"/>
    <x v="375"/>
    <s v="Year 4"/>
    <d v="2015-12-31T00:00:00"/>
    <n v="28711000000"/>
    <n v="22466000000"/>
    <n v="2620000000"/>
    <n v="0"/>
    <n v="756000000"/>
    <x v="9"/>
    <s v="Oil &amp; Gas Refining &amp; Marketing &amp; Transportation"/>
    <x v="3"/>
    <n v="2869000000"/>
  </r>
  <r>
    <n v="1558"/>
    <x v="376"/>
    <s v="Year 1"/>
    <d v="2012-12-31T00:00:00"/>
    <n v="1793557000"/>
    <n v="1189341000"/>
    <n v="247597000"/>
    <n v="0"/>
    <n v="0"/>
    <x v="2"/>
    <s v="Internet Software &amp; Services"/>
    <x v="0"/>
    <n v="356619000"/>
  </r>
  <r>
    <n v="1559"/>
    <x v="376"/>
    <s v="Year 2"/>
    <d v="2013-12-31T00:00:00"/>
    <n v="2064305000"/>
    <n v="1369438000"/>
    <n v="312367000"/>
    <n v="0"/>
    <n v="0"/>
    <x v="2"/>
    <s v="Internet Software &amp; Services"/>
    <x v="1"/>
    <n v="382500000"/>
  </r>
  <r>
    <n v="1560"/>
    <x v="376"/>
    <s v="Year 3"/>
    <d v="2014-12-31T00:00:00"/>
    <n v="2446877000"/>
    <n v="1668892000"/>
    <n v="346345000"/>
    <n v="0"/>
    <n v="0"/>
    <x v="2"/>
    <s v="Internet Software &amp; Services"/>
    <x v="2"/>
    <n v="431640000"/>
  </r>
  <r>
    <n v="1561"/>
    <x v="376"/>
    <s v="Year 4"/>
    <d v="2015-12-31T00:00:00"/>
    <n v="2779541000"/>
    <n v="1855181000"/>
    <n v="390253000"/>
    <n v="0"/>
    <n v="0"/>
    <x v="2"/>
    <s v="Internet Software &amp; Services"/>
    <x v="3"/>
    <n v="534107000"/>
  </r>
  <r>
    <n v="1562"/>
    <x v="377"/>
    <s v="Year 1"/>
    <d v="2012-12-31T00:00:00"/>
    <n v="12825000000"/>
    <n v="6457000000"/>
    <n v="1804000000"/>
    <n v="1877000000"/>
    <n v="0"/>
    <x v="2"/>
    <s v="Semiconductors"/>
    <x v="0"/>
    <n v="2687000000"/>
  </r>
  <r>
    <n v="1563"/>
    <x v="377"/>
    <s v="Year 2"/>
    <d v="2013-12-31T00:00:00"/>
    <n v="12205000000"/>
    <n v="5841000000"/>
    <n v="1858000000"/>
    <n v="1522000000"/>
    <n v="0"/>
    <x v="2"/>
    <s v="Semiconductors"/>
    <x v="1"/>
    <n v="2984000000"/>
  </r>
  <r>
    <n v="1564"/>
    <x v="377"/>
    <s v="Year 3"/>
    <d v="2014-12-31T00:00:00"/>
    <n v="13045000000"/>
    <n v="5618000000"/>
    <n v="1843000000"/>
    <n v="1358000000"/>
    <n v="0"/>
    <x v="2"/>
    <s v="Semiconductors"/>
    <x v="2"/>
    <n v="4226000000"/>
  </r>
  <r>
    <n v="1565"/>
    <x v="377"/>
    <s v="Year 4"/>
    <d v="2015-12-31T00:00:00"/>
    <n v="13000000000"/>
    <n v="5440000000"/>
    <n v="1748000000"/>
    <n v="1280000000"/>
    <n v="0"/>
    <x v="2"/>
    <s v="Semiconductors"/>
    <x v="3"/>
    <n v="4532000000"/>
  </r>
  <r>
    <n v="1566"/>
    <x v="378"/>
    <s v="Year 1"/>
    <d v="2012-12-29T00:00:00"/>
    <n v="12237000000"/>
    <n v="10019000000"/>
    <n v="1165000000"/>
    <n v="0"/>
    <n v="0"/>
    <x v="0"/>
    <s v="Industrial Conglomerates"/>
    <x v="0"/>
    <n v="1053000000"/>
  </r>
  <r>
    <n v="1567"/>
    <x v="378"/>
    <s v="Year 2"/>
    <d v="2013-12-28T00:00:00"/>
    <n v="12104000000"/>
    <n v="10131000000"/>
    <n v="1126000000"/>
    <n v="0"/>
    <n v="0"/>
    <x v="0"/>
    <s v="Industrial Conglomerates"/>
    <x v="1"/>
    <n v="847000000"/>
  </r>
  <r>
    <n v="1568"/>
    <x v="378"/>
    <s v="Year 3"/>
    <d v="2015-01-03T00:00:00"/>
    <n v="13878000000"/>
    <n v="11421000000"/>
    <n v="1361000000"/>
    <n v="0"/>
    <n v="0"/>
    <x v="0"/>
    <s v="Industrial Conglomerates"/>
    <x v="3"/>
    <n v="1096000000"/>
  </r>
  <r>
    <n v="1569"/>
    <x v="378"/>
    <s v="Year 4"/>
    <d v="2016-01-02T00:00:00"/>
    <n v="13423000000"/>
    <n v="10979000000"/>
    <n v="1304000000"/>
    <n v="0"/>
    <n v="0"/>
    <x v="0"/>
    <s v="Industrial Conglomerates"/>
    <x v="4"/>
    <n v="1140000000"/>
  </r>
  <r>
    <n v="1570"/>
    <x v="379"/>
    <s v="Year 1"/>
    <d v="2012-12-31T00:00:00"/>
    <n v="1834921000"/>
    <n v="955624000"/>
    <n v="670602000"/>
    <n v="0"/>
    <n v="0"/>
    <x v="1"/>
    <s v="Apparel, Accessories &amp; Luxury Goods"/>
    <x v="0"/>
    <n v="208695000"/>
  </r>
  <r>
    <n v="1571"/>
    <x v="379"/>
    <s v="Year 2"/>
    <d v="2013-12-31T00:00:00"/>
    <n v="2332051000"/>
    <n v="1195381000"/>
    <n v="871572000"/>
    <n v="0"/>
    <n v="0"/>
    <x v="1"/>
    <s v="Apparel, Accessories &amp; Luxury Goods"/>
    <x v="1"/>
    <n v="265098000"/>
  </r>
  <r>
    <n v="1572"/>
    <x v="379"/>
    <s v="Year 3"/>
    <d v="2014-12-31T00:00:00"/>
    <n v="3084370000"/>
    <n v="1572164000"/>
    <n v="1158251000"/>
    <n v="0"/>
    <n v="0"/>
    <x v="1"/>
    <s v="Apparel, Accessories &amp; Luxury Goods"/>
    <x v="2"/>
    <n v="353955000"/>
  </r>
  <r>
    <n v="1573"/>
    <x v="379"/>
    <s v="Year 4"/>
    <d v="2015-12-31T00:00:00"/>
    <n v="3963313000"/>
    <n v="2057766000"/>
    <n v="1497000000"/>
    <n v="0"/>
    <n v="0"/>
    <x v="1"/>
    <s v="Apparel, Accessories &amp; Luxury Goods"/>
    <x v="3"/>
    <n v="408547000"/>
  </r>
  <r>
    <n v="1574"/>
    <x v="380"/>
    <s v="Year 1"/>
    <d v="2012-12-31T00:00:00"/>
    <n v="1834921000"/>
    <n v="955624000"/>
    <n v="670602000"/>
    <n v="0"/>
    <n v="0"/>
    <x v="1"/>
    <s v="Apparel, Accessories &amp; Luxury Goods"/>
    <x v="0"/>
    <n v="208695000"/>
  </r>
  <r>
    <n v="1575"/>
    <x v="380"/>
    <s v="Year 2"/>
    <d v="2013-12-31T00:00:00"/>
    <n v="2332051000"/>
    <n v="1195381000"/>
    <n v="871572000"/>
    <n v="0"/>
    <n v="0"/>
    <x v="1"/>
    <s v="Apparel, Accessories &amp; Luxury Goods"/>
    <x v="1"/>
    <n v="265098000"/>
  </r>
  <r>
    <n v="1576"/>
    <x v="380"/>
    <s v="Year 3"/>
    <d v="2014-12-31T00:00:00"/>
    <n v="3084370000"/>
    <n v="1572164000"/>
    <n v="1158251000"/>
    <n v="0"/>
    <n v="0"/>
    <x v="1"/>
    <s v="Apparel, Accessories &amp; Luxury Goods"/>
    <x v="2"/>
    <n v="353955000"/>
  </r>
  <r>
    <n v="1577"/>
    <x v="380"/>
    <s v="Year 4"/>
    <d v="2015-12-31T00:00:00"/>
    <n v="3963313000"/>
    <n v="2057766000"/>
    <n v="1497000000"/>
    <n v="0"/>
    <n v="0"/>
    <x v="1"/>
    <s v="Apparel, Accessories &amp; Luxury Goods"/>
    <x v="3"/>
    <n v="408547000"/>
  </r>
  <r>
    <n v="1578"/>
    <x v="381"/>
    <s v="Year 1"/>
    <d v="2012-12-31T00:00:00"/>
    <n v="37152000000"/>
    <n v="17820000000"/>
    <n v="16448000000"/>
    <n v="0"/>
    <n v="1522000000"/>
    <x v="0"/>
    <s v="Airlines"/>
    <x v="0"/>
    <n v="1362000000"/>
  </r>
  <r>
    <n v="1579"/>
    <x v="381"/>
    <s v="Year 2"/>
    <d v="2013-12-31T00:00:00"/>
    <n v="38279000000"/>
    <n v="17192000000"/>
    <n v="17629000000"/>
    <n v="0"/>
    <n v="1689000000"/>
    <x v="0"/>
    <s v="Airlines"/>
    <x v="1"/>
    <n v="1769000000"/>
  </r>
  <r>
    <n v="1580"/>
    <x v="381"/>
    <s v="Year 3"/>
    <d v="2014-12-31T00:00:00"/>
    <n v="38901000000"/>
    <n v="16611000000"/>
    <n v="17795000000"/>
    <n v="0"/>
    <n v="1679000000"/>
    <x v="0"/>
    <s v="Airlines"/>
    <x v="2"/>
    <n v="2816000000"/>
  </r>
  <r>
    <n v="1581"/>
    <x v="381"/>
    <s v="Year 4"/>
    <d v="2015-12-31T00:00:00"/>
    <n v="37864000000"/>
    <n v="12130000000"/>
    <n v="18423000000"/>
    <n v="0"/>
    <n v="1819000000"/>
    <x v="0"/>
    <s v="Airlines"/>
    <x v="3"/>
    <n v="5492000000"/>
  </r>
  <r>
    <n v="1582"/>
    <x v="382"/>
    <s v="Year 1"/>
    <d v="2012-12-31T00:00:00"/>
    <n v="716612000"/>
    <n v="245316000"/>
    <n v="58005000"/>
    <n v="0"/>
    <n v="346031000"/>
    <x v="7"/>
    <s v="Residential REITs"/>
    <x v="0"/>
    <n v="67260000"/>
  </r>
  <r>
    <n v="1583"/>
    <x v="382"/>
    <s v="Year 2"/>
    <d v="2013-12-31T00:00:00"/>
    <n v="758926000"/>
    <n v="258612000"/>
    <n v="37121000"/>
    <n v="0"/>
    <n v="346273000"/>
    <x v="7"/>
    <s v="Residential REITs"/>
    <x v="1"/>
    <n v="116920000"/>
  </r>
  <r>
    <n v="1584"/>
    <x v="382"/>
    <s v="Year 3"/>
    <d v="2014-12-31T00:00:00"/>
    <n v="818046000"/>
    <n v="270741000"/>
    <n v="56612000"/>
    <n v="0"/>
    <n v="363929000"/>
    <x v="7"/>
    <s v="Residential REITs"/>
    <x v="2"/>
    <n v="126764000"/>
  </r>
  <r>
    <n v="1585"/>
    <x v="382"/>
    <s v="Year 4"/>
    <d v="2015-12-31T00:00:00"/>
    <n v="894638000"/>
    <n v="282037000"/>
    <n v="71733000"/>
    <n v="0"/>
    <n v="381277000"/>
    <x v="7"/>
    <s v="Residential REITs"/>
    <x v="3"/>
    <n v="159591000"/>
  </r>
  <r>
    <n v="1590"/>
    <x v="383"/>
    <s v="Year 1"/>
    <d v="2013-02-02T00:00:00"/>
    <n v="2220256000"/>
    <n v="1436582000"/>
    <n v="488880000"/>
    <n v="0"/>
    <n v="0"/>
    <x v="1"/>
    <s v="Specialty Stores"/>
    <x v="1"/>
    <n v="294794000"/>
  </r>
  <r>
    <n v="1591"/>
    <x v="383"/>
    <s v="Year 2"/>
    <d v="2014-02-02T00:00:00"/>
    <n v="2670573000"/>
    <n v="1729325000"/>
    <n v="596390000"/>
    <n v="0"/>
    <n v="0"/>
    <x v="1"/>
    <s v="Specialty Stores"/>
    <x v="2"/>
    <n v="344858000"/>
  </r>
  <r>
    <n v="1592"/>
    <x v="383"/>
    <s v="Year 3"/>
    <d v="2015-01-31T00:00:00"/>
    <n v="3241369000"/>
    <n v="2104582000"/>
    <n v="712006000"/>
    <n v="0"/>
    <n v="0"/>
    <x v="1"/>
    <s v="Specialty Stores"/>
    <x v="3"/>
    <n v="424781000"/>
  </r>
  <r>
    <n v="1593"/>
    <x v="383"/>
    <s v="Year 4"/>
    <d v="2016-01-31T00:00:00"/>
    <n v="3924116000"/>
    <n v="2539783000"/>
    <n v="863354000"/>
    <n v="0"/>
    <n v="0"/>
    <x v="1"/>
    <s v="Specialty Stores"/>
    <x v="4"/>
    <n v="520979000"/>
  </r>
  <r>
    <n v="1594"/>
    <x v="384"/>
    <s v="Year 1"/>
    <d v="2013-12-31T00:00:00"/>
    <n v="122489000000"/>
    <n v="89659000000"/>
    <n v="0"/>
    <n v="0"/>
    <n v="23207000000"/>
    <x v="3"/>
    <s v="Managed Health Care"/>
    <x v="1"/>
    <n v="9623000000"/>
  </r>
  <r>
    <n v="1595"/>
    <x v="384"/>
    <s v="Year 2"/>
    <d v="2014-12-31T00:00:00"/>
    <n v="130474000000"/>
    <n v="93633000000"/>
    <n v="0"/>
    <n v="0"/>
    <n v="26567000000"/>
    <x v="3"/>
    <s v="Managed Health Care"/>
    <x v="2"/>
    <n v="10274000000"/>
  </r>
  <r>
    <n v="1596"/>
    <x v="384"/>
    <s v="Year 3"/>
    <d v="2015-12-31T00:00:00"/>
    <n v="157107000000"/>
    <n v="103875000000"/>
    <n v="0"/>
    <n v="0"/>
    <n v="42211000000"/>
    <x v="3"/>
    <s v="Managed Health Care"/>
    <x v="3"/>
    <n v="11021000000"/>
  </r>
  <r>
    <n v="1597"/>
    <x v="384"/>
    <s v="Year 4"/>
    <d v="2016-12-31T00:00:00"/>
    <n v="184840000000"/>
    <n v="117038000000"/>
    <n v="0"/>
    <n v="0"/>
    <n v="54872000000"/>
    <x v="3"/>
    <s v="Managed Health Care"/>
    <x v="4"/>
    <n v="12930000000"/>
  </r>
  <r>
    <n v="1598"/>
    <x v="385"/>
    <s v="Year 1"/>
    <d v="2012-12-31T00:00:00"/>
    <n v="10515400000"/>
    <n v="7172100000"/>
    <n v="786800000"/>
    <n v="0"/>
    <n v="1161600000"/>
    <x v="6"/>
    <s v="Diversified Financial Services"/>
    <x v="0"/>
    <n v="1394900000"/>
  </r>
  <r>
    <n v="1599"/>
    <x v="385"/>
    <s v="Year 2"/>
    <d v="2013-12-31T00:00:00"/>
    <n v="10368600000"/>
    <n v="7038400000"/>
    <n v="790400000"/>
    <n v="0"/>
    <n v="1170400000"/>
    <x v="6"/>
    <s v="Diversified Financial Services"/>
    <x v="1"/>
    <n v="1369400000"/>
  </r>
  <r>
    <n v="1600"/>
    <x v="385"/>
    <s v="Year 3"/>
    <d v="2014-12-31T00:00:00"/>
    <n v="10524500000"/>
    <n v="7722100000"/>
    <n v="820900000"/>
    <n v="0"/>
    <n v="1272000000"/>
    <x v="6"/>
    <s v="Diversified Financial Services"/>
    <x v="2"/>
    <n v="709500000"/>
  </r>
  <r>
    <n v="1601"/>
    <x v="385"/>
    <s v="Year 4"/>
    <d v="2015-12-31T00:00:00"/>
    <n v="10731300000"/>
    <n v="7209400000"/>
    <n v="835100000"/>
    <n v="0"/>
    <n v="1295700000"/>
    <x v="6"/>
    <s v="Diversified Financial Services"/>
    <x v="3"/>
    <n v="1391100000"/>
  </r>
  <r>
    <n v="1602"/>
    <x v="386"/>
    <s v="Year 1"/>
    <d v="2013-12-31T00:00:00"/>
    <n v="21963000000"/>
    <n v="5849000000"/>
    <n v="6891000000"/>
    <n v="0"/>
    <n v="1777000000"/>
    <x v="0"/>
    <s v="Railroads"/>
    <x v="1"/>
    <n v="7446000000"/>
  </r>
  <r>
    <n v="1603"/>
    <x v="386"/>
    <s v="Year 2"/>
    <d v="2014-12-31T00:00:00"/>
    <n v="23988000000"/>
    <n v="6097000000"/>
    <n v="7234000000"/>
    <n v="0"/>
    <n v="1904000000"/>
    <x v="0"/>
    <s v="Railroads"/>
    <x v="2"/>
    <n v="8753000000"/>
  </r>
  <r>
    <n v="1604"/>
    <x v="386"/>
    <s v="Year 3"/>
    <d v="2015-12-31T00:00:00"/>
    <n v="21813000000"/>
    <n v="4434000000"/>
    <n v="7315000000"/>
    <n v="0"/>
    <n v="2012000000"/>
    <x v="0"/>
    <s v="Railroads"/>
    <x v="3"/>
    <n v="8052000000"/>
  </r>
  <r>
    <n v="1605"/>
    <x v="386"/>
    <s v="Year 4"/>
    <d v="2016-12-31T00:00:00"/>
    <n v="19941000000"/>
    <n v="3747000000"/>
    <n v="6884000000"/>
    <n v="0"/>
    <n v="2038000000"/>
    <x v="0"/>
    <s v="Railroads"/>
    <x v="4"/>
    <n v="7272000000"/>
  </r>
  <r>
    <n v="1606"/>
    <x v="387"/>
    <s v="Year 1"/>
    <d v="2012-12-31T00:00:00"/>
    <n v="54127000000"/>
    <n v="13574000000"/>
    <n v="37352000000"/>
    <n v="0"/>
    <n v="1858000000"/>
    <x v="0"/>
    <s v="Air Freight &amp; Logistics"/>
    <x v="0"/>
    <n v="1343000000"/>
  </r>
  <r>
    <n v="1607"/>
    <x v="387"/>
    <s v="Year 2"/>
    <d v="2013-12-31T00:00:00"/>
    <n v="55438000000"/>
    <n v="13703000000"/>
    <n v="32834000000"/>
    <n v="0"/>
    <n v="1867000000"/>
    <x v="0"/>
    <s v="Air Freight &amp; Logistics"/>
    <x v="1"/>
    <n v="7034000000"/>
  </r>
  <r>
    <n v="1608"/>
    <x v="387"/>
    <s v="Year 3"/>
    <d v="2014-12-31T00:00:00"/>
    <n v="58232000000"/>
    <n v="14758000000"/>
    <n v="36583000000"/>
    <n v="0"/>
    <n v="1923000000"/>
    <x v="0"/>
    <s v="Air Freight &amp; Logistics"/>
    <x v="2"/>
    <n v="4968000000"/>
  </r>
  <r>
    <n v="1609"/>
    <x v="387"/>
    <s v="Year 4"/>
    <d v="2015-12-31T00:00:00"/>
    <n v="58363000000"/>
    <n v="12947000000"/>
    <n v="35664000000"/>
    <n v="0"/>
    <n v="2084000000"/>
    <x v="0"/>
    <s v="Air Freight &amp; Logistics"/>
    <x v="3"/>
    <n v="7668000000"/>
  </r>
  <r>
    <n v="1610"/>
    <x v="388"/>
    <s v="Year 1"/>
    <d v="2013-01-31T00:00:00"/>
    <n v="2794925000"/>
    <n v="1763394000"/>
    <n v="657246000"/>
    <n v="0"/>
    <n v="0"/>
    <x v="1"/>
    <s v="Apparel Retail"/>
    <x v="1"/>
    <n v="374285000"/>
  </r>
  <r>
    <n v="1611"/>
    <x v="388"/>
    <s v="Year 2"/>
    <d v="2014-01-31T00:00:00"/>
    <n v="3086608000"/>
    <n v="1925266000"/>
    <n v="734511000"/>
    <n v="0"/>
    <n v="0"/>
    <x v="1"/>
    <s v="Apparel Retail"/>
    <x v="2"/>
    <n v="426831000"/>
  </r>
  <r>
    <n v="1612"/>
    <x v="388"/>
    <s v="Year 3"/>
    <d v="2015-01-31T00:00:00"/>
    <n v="3323077000"/>
    <n v="2148147000"/>
    <n v="809545000"/>
    <n v="0"/>
    <n v="0"/>
    <x v="1"/>
    <s v="Apparel Retail"/>
    <x v="3"/>
    <n v="365385000"/>
  </r>
  <r>
    <n v="1613"/>
    <x v="388"/>
    <s v="Year 4"/>
    <d v="2016-01-31T00:00:00"/>
    <n v="3445134000"/>
    <n v="2243232000"/>
    <n v="848323000"/>
    <n v="0"/>
    <n v="0"/>
    <x v="1"/>
    <s v="Apparel Retail"/>
    <x v="4"/>
    <n v="353579000"/>
  </r>
  <r>
    <n v="1614"/>
    <x v="389"/>
    <s v="Year 1"/>
    <d v="2013-07-31T00:00:00"/>
    <n v="2436948000"/>
    <n v="1589821000"/>
    <n v="441168000"/>
    <n v="62630000"/>
    <n v="0"/>
    <x v="6"/>
    <s v="Banks"/>
    <x v="1"/>
    <n v="343329000"/>
  </r>
  <r>
    <n v="1615"/>
    <x v="389"/>
    <s v="Year 2"/>
    <d v="2014-07-31T00:00:00"/>
    <n v="2473500000"/>
    <n v="1595700000"/>
    <n v="460300000"/>
    <n v="61800000"/>
    <n v="0"/>
    <x v="6"/>
    <s v="Banks"/>
    <x v="2"/>
    <n v="355700000"/>
  </r>
  <r>
    <n v="1616"/>
    <x v="389"/>
    <s v="Year 3"/>
    <d v="2015-07-31T00:00:00"/>
    <n v="2371200000"/>
    <n v="1562600000"/>
    <n v="460100000"/>
    <n v="60200000"/>
    <n v="0"/>
    <x v="6"/>
    <s v="Banks"/>
    <x v="3"/>
    <n v="288300000"/>
  </r>
  <r>
    <n v="1617"/>
    <x v="389"/>
    <s v="Year 4"/>
    <d v="2016-07-31T00:00:00"/>
    <n v="2220300000"/>
    <n v="1465500000"/>
    <n v="425100000"/>
    <n v="55500000"/>
    <n v="0"/>
    <x v="6"/>
    <s v="Banks"/>
    <x v="4"/>
    <n v="274200000"/>
  </r>
  <r>
    <n v="1618"/>
    <x v="390"/>
    <s v="Year 1"/>
    <d v="2013-12-31T00:00:00"/>
    <n v="56600000000"/>
    <n v="40468000000"/>
    <n v="5241000000"/>
    <n v="2342000000"/>
    <n v="0"/>
    <x v="0"/>
    <s v="Industrial Conglomerates"/>
    <x v="1"/>
    <n v="8549000000"/>
  </r>
  <r>
    <n v="1619"/>
    <x v="390"/>
    <s v="Year 2"/>
    <d v="2014-12-31T00:00:00"/>
    <n v="57900000000"/>
    <n v="40898000000"/>
    <n v="4934000000"/>
    <n v="2475000000"/>
    <n v="0"/>
    <x v="0"/>
    <s v="Industrial Conglomerates"/>
    <x v="2"/>
    <n v="9593000000"/>
  </r>
  <r>
    <n v="1620"/>
    <x v="390"/>
    <s v="Year 3"/>
    <d v="2015-12-31T00:00:00"/>
    <n v="56098000000"/>
    <n v="40431000000"/>
    <n v="6097000000"/>
    <n v="2279000000"/>
    <n v="0"/>
    <x v="0"/>
    <s v="Industrial Conglomerates"/>
    <x v="3"/>
    <n v="7291000000"/>
  </r>
  <r>
    <n v="1621"/>
    <x v="390"/>
    <s v="Year 4"/>
    <d v="2016-12-31T00:00:00"/>
    <n v="57244000000"/>
    <n v="41460000000"/>
    <n v="5275000000"/>
    <n v="2337000000"/>
    <n v="0"/>
    <x v="0"/>
    <s v="Industrial Conglomerates"/>
    <x v="4"/>
    <n v="8172000000"/>
  </r>
  <r>
    <n v="1622"/>
    <x v="391"/>
    <s v="Year 1"/>
    <d v="2013-09-30T00:00:00"/>
    <n v="11778000000"/>
    <n v="1932000000"/>
    <n v="2207000000"/>
    <n v="0"/>
    <n v="397000000"/>
    <x v="2"/>
    <s v="Internet Software &amp; Services"/>
    <x v="1"/>
    <n v="7242000000"/>
  </r>
  <r>
    <n v="1623"/>
    <x v="391"/>
    <s v="Year 2"/>
    <d v="2014-09-30T00:00:00"/>
    <n v="12702000000"/>
    <n v="1875000000"/>
    <n v="2242000000"/>
    <n v="0"/>
    <n v="435000000"/>
    <x v="2"/>
    <s v="Internet Software &amp; Services"/>
    <x v="2"/>
    <n v="8150000000"/>
  </r>
  <r>
    <n v="1624"/>
    <x v="391"/>
    <s v="Year 3"/>
    <d v="2015-09-30T00:00:00"/>
    <n v="13880000000"/>
    <n v="2079000000"/>
    <n v="2229000000"/>
    <n v="0"/>
    <n v="494000000"/>
    <x v="2"/>
    <s v="Internet Software &amp; Services"/>
    <x v="3"/>
    <n v="9078000000"/>
  </r>
  <r>
    <n v="1625"/>
    <x v="391"/>
    <s v="Year 4"/>
    <d v="2016-09-30T00:00:00"/>
    <n v="15082000000"/>
    <n v="2226000000"/>
    <n v="4469000000"/>
    <n v="0"/>
    <n v="502000000"/>
    <x v="2"/>
    <s v="Internet Software &amp; Services"/>
    <x v="4"/>
    <n v="7885000000"/>
  </r>
  <r>
    <n v="1626"/>
    <x v="392"/>
    <s v="Year 1"/>
    <d v="2013-09-27T00:00:00"/>
    <n v="2942897000"/>
    <n v="1693210000"/>
    <n v="432589000"/>
    <n v="208208000"/>
    <n v="0"/>
    <x v="3"/>
    <s v="Health Care Equipment"/>
    <x v="1"/>
    <n v="608890000"/>
  </r>
  <r>
    <n v="1627"/>
    <x v="392"/>
    <s v="Year 2"/>
    <d v="2014-09-26T00:00:00"/>
    <n v="3049800000"/>
    <n v="1748100000"/>
    <n v="470600000"/>
    <n v="234800000"/>
    <n v="0"/>
    <x v="3"/>
    <s v="Health Care Equipment"/>
    <x v="2"/>
    <n v="596300000"/>
  </r>
  <r>
    <n v="1628"/>
    <x v="392"/>
    <s v="Year 3"/>
    <d v="2015-10-02T00:00:00"/>
    <n v="3099100000"/>
    <n v="1816400000"/>
    <n v="488500000"/>
    <n v="245200000"/>
    <n v="0"/>
    <x v="3"/>
    <s v="Health Care Equipment"/>
    <x v="3"/>
    <n v="549000000"/>
  </r>
  <r>
    <n v="1629"/>
    <x v="392"/>
    <s v="Year 4"/>
    <d v="2016-09-30T00:00:00"/>
    <n v="3217800000"/>
    <n v="1856500000"/>
    <n v="557000000"/>
    <n v="253500000"/>
    <n v="0"/>
    <x v="3"/>
    <s v="Health Care Equipment"/>
    <x v="4"/>
    <n v="550800000"/>
  </r>
  <r>
    <n v="1630"/>
    <x v="393"/>
    <s v="Year 1"/>
    <d v="2012-12-31T00:00:00"/>
    <n v="10879855000"/>
    <n v="5817880000"/>
    <n v="3596708000"/>
    <n v="0"/>
    <n v="0"/>
    <x v="1"/>
    <s v="Apparel, Accessories &amp; Luxury Goods"/>
    <x v="0"/>
    <n v="1465267000"/>
  </r>
  <r>
    <n v="1631"/>
    <x v="393"/>
    <s v="Year 2"/>
    <d v="2013-12-31T00:00:00"/>
    <n v="11419648000"/>
    <n v="5931469000"/>
    <n v="3841032000"/>
    <n v="0"/>
    <n v="0"/>
    <x v="1"/>
    <s v="Apparel, Accessories &amp; Luxury Goods"/>
    <x v="1"/>
    <n v="1647147000"/>
  </r>
  <r>
    <n v="1632"/>
    <x v="393"/>
    <s v="Year 3"/>
    <d v="2015-01-03T00:00:00"/>
    <n v="12282161000"/>
    <n v="6288190000"/>
    <n v="4159885000"/>
    <n v="0"/>
    <n v="0"/>
    <x v="1"/>
    <s v="Apparel, Accessories &amp; Luxury Goods"/>
    <x v="3"/>
    <n v="1834086000"/>
  </r>
  <r>
    <n v="1633"/>
    <x v="393"/>
    <s v="Year 4"/>
    <d v="2016-01-02T00:00:00"/>
    <n v="12376744000"/>
    <n v="6393800000"/>
    <n v="4178386000"/>
    <n v="0"/>
    <n v="0"/>
    <x v="1"/>
    <s v="Apparel, Accessories &amp; Luxury Goods"/>
    <x v="4"/>
    <n v="1804558000"/>
  </r>
  <r>
    <n v="1634"/>
    <x v="394"/>
    <s v="Year 1"/>
    <d v="2013-09-30T00:00:00"/>
    <n v="13794000000"/>
    <n v="6799000000"/>
    <n v="2829000000"/>
    <n v="0"/>
    <n v="237000000"/>
    <x v="1"/>
    <s v="Broadcasting &amp; Cable TV"/>
    <x v="1"/>
    <n v="3929000000"/>
  </r>
  <r>
    <n v="1635"/>
    <x v="394"/>
    <s v="Year 2"/>
    <d v="2014-09-30T00:00:00"/>
    <n v="13783000000"/>
    <n v="6542000000"/>
    <n v="2899000000"/>
    <n v="0"/>
    <n v="217000000"/>
    <x v="1"/>
    <s v="Broadcasting &amp; Cable TV"/>
    <x v="2"/>
    <n v="4125000000"/>
  </r>
  <r>
    <n v="1636"/>
    <x v="394"/>
    <s v="Year 3"/>
    <d v="2015-09-30T00:00:00"/>
    <n v="13268000000"/>
    <n v="6868000000"/>
    <n v="2860000000"/>
    <n v="0"/>
    <n v="222000000"/>
    <x v="1"/>
    <s v="Broadcasting &amp; Cable TV"/>
    <x v="3"/>
    <n v="3318000000"/>
  </r>
  <r>
    <n v="1637"/>
    <x v="394"/>
    <s v="Year 4"/>
    <d v="2016-09-30T00:00:00"/>
    <n v="12488000000"/>
    <n v="6684000000"/>
    <n v="2851000000"/>
    <n v="0"/>
    <n v="221000000"/>
    <x v="1"/>
    <s v="Broadcasting &amp; Cable TV"/>
    <x v="4"/>
    <n v="2732000000"/>
  </r>
  <r>
    <n v="1638"/>
    <x v="395"/>
    <s v="Year 1"/>
    <d v="2012-12-31T00:00:00"/>
    <n v="138393000000"/>
    <n v="126485000000"/>
    <n v="5229000000"/>
    <n v="0"/>
    <n v="1549000000"/>
    <x v="9"/>
    <s v="Oil &amp; Gas Refining &amp; Marketing &amp; Transportation"/>
    <x v="0"/>
    <n v="5130000000"/>
  </r>
  <r>
    <n v="1639"/>
    <x v="395"/>
    <s v="Year 2"/>
    <d v="2013-12-31T00:00:00"/>
    <n v="138074000000"/>
    <n v="127316000000"/>
    <n v="5081000000"/>
    <n v="0"/>
    <n v="1720000000"/>
    <x v="9"/>
    <s v="Oil &amp; Gas Refining &amp; Marketing &amp; Transportation"/>
    <x v="1"/>
    <n v="3957000000"/>
  </r>
  <r>
    <n v="1640"/>
    <x v="395"/>
    <s v="Year 3"/>
    <d v="2014-12-31T00:00:00"/>
    <n v="130844000000"/>
    <n v="118141000000"/>
    <n v="5111000000"/>
    <n v="0"/>
    <n v="1690000000"/>
    <x v="9"/>
    <s v="Oil &amp; Gas Refining &amp; Marketing &amp; Transportation"/>
    <x v="2"/>
    <n v="5902000000"/>
  </r>
  <r>
    <n v="1641"/>
    <x v="395"/>
    <s v="Year 4"/>
    <d v="2015-12-31T00:00:00"/>
    <n v="87804000000"/>
    <n v="74651000000"/>
    <n v="4953000000"/>
    <n v="0"/>
    <n v="1842000000"/>
    <x v="9"/>
    <s v="Oil &amp; Gas Refining &amp; Marketing &amp; Transportation"/>
    <x v="3"/>
    <n v="6358000000"/>
  </r>
  <r>
    <n v="1642"/>
    <x v="396"/>
    <s v="Year 1"/>
    <d v="2012-12-31T00:00:00"/>
    <n v="2567310000"/>
    <n v="2233284000"/>
    <n v="308143000"/>
    <n v="0"/>
    <n v="0"/>
    <x v="8"/>
    <s v="Construction Materials"/>
    <x v="0"/>
    <n v="25883000"/>
  </r>
  <r>
    <n v="1643"/>
    <x v="396"/>
    <s v="Year 2"/>
    <d v="2013-12-31T00:00:00"/>
    <n v="2770709000"/>
    <n v="2343829000"/>
    <n v="274217000"/>
    <n v="0"/>
    <n v="0"/>
    <x v="8"/>
    <s v="Construction Materials"/>
    <x v="1"/>
    <n v="152663000"/>
  </r>
  <r>
    <n v="1644"/>
    <x v="396"/>
    <s v="Year 3"/>
    <d v="2014-12-31T00:00:00"/>
    <n v="2994169000"/>
    <n v="2406587000"/>
    <n v="292358000"/>
    <n v="0"/>
    <n v="0"/>
    <x v="8"/>
    <s v="Construction Materials"/>
    <x v="2"/>
    <n v="295224000"/>
  </r>
  <r>
    <n v="1645"/>
    <x v="396"/>
    <s v="Year 4"/>
    <d v="2015-12-31T00:00:00"/>
    <n v="3422181000"/>
    <n v="2564648000"/>
    <n v="312694000"/>
    <n v="0"/>
    <n v="0"/>
    <x v="8"/>
    <s v="Construction Materials"/>
    <x v="3"/>
    <n v="544839000"/>
  </r>
  <r>
    <n v="1646"/>
    <x v="397"/>
    <s v="Year 1"/>
    <d v="2013-12-31T00:00:00"/>
    <n v="2299176000"/>
    <n v="928565000"/>
    <n v="177366000"/>
    <n v="32210000"/>
    <n v="461627000"/>
    <x v="7"/>
    <s v="REITs"/>
    <x v="1"/>
    <n v="699408000"/>
  </r>
  <r>
    <n v="1647"/>
    <x v="397"/>
    <s v="Year 2"/>
    <d v="2014-12-31T00:00:00"/>
    <n v="2312512000"/>
    <n v="953611000"/>
    <n v="169270000"/>
    <n v="0"/>
    <n v="481303000"/>
    <x v="7"/>
    <s v="REITs"/>
    <x v="2"/>
    <n v="708328000"/>
  </r>
  <r>
    <n v="1648"/>
    <x v="397"/>
    <s v="Year 3"/>
    <d v="2015-12-31T00:00:00"/>
    <n v="2502267000"/>
    <n v="1011249000"/>
    <n v="175307000"/>
    <n v="0"/>
    <n v="542952000"/>
    <x v="7"/>
    <s v="REITs"/>
    <x v="3"/>
    <n v="772759000"/>
  </r>
  <r>
    <n v="1649"/>
    <x v="397"/>
    <s v="Year 4"/>
    <d v="2016-12-31T00:00:00"/>
    <n v="2506202000"/>
    <n v="1024336000"/>
    <n v="179279000"/>
    <n v="0"/>
    <n v="565059000"/>
    <x v="7"/>
    <s v="REITs"/>
    <x v="4"/>
    <n v="737528000"/>
  </r>
  <r>
    <n v="1650"/>
    <x v="398"/>
    <s v="Year 1"/>
    <d v="2012-12-31T00:00:00"/>
    <n v="1407848000"/>
    <n v="516708000"/>
    <n v="220068000"/>
    <n v="0"/>
    <n v="98844000"/>
    <x v="0"/>
    <s v="Research &amp; Consulting Services"/>
    <x v="0"/>
    <n v="572228000"/>
  </r>
  <r>
    <n v="1651"/>
    <x v="398"/>
    <s v="Year 2"/>
    <d v="2013-12-31T00:00:00"/>
    <n v="1595703000"/>
    <n v="622523000"/>
    <n v="228982000"/>
    <n v="0"/>
    <n v="129931000"/>
    <x v="0"/>
    <s v="Research &amp; Consulting Services"/>
    <x v="1"/>
    <n v="614267000"/>
  </r>
  <r>
    <n v="1652"/>
    <x v="398"/>
    <s v="Year 3"/>
    <d v="2014-12-31T00:00:00"/>
    <n v="1746726000"/>
    <n v="716598000"/>
    <n v="227306000"/>
    <n v="0"/>
    <n v="142376000"/>
    <x v="0"/>
    <s v="Research &amp; Consulting Services"/>
    <x v="2"/>
    <n v="660446000"/>
  </r>
  <r>
    <n v="1653"/>
    <x v="398"/>
    <s v="Year 4"/>
    <d v="2015-12-31T00:00:00"/>
    <n v="2068010000"/>
    <n v="803274000"/>
    <n v="312690000"/>
    <n v="0"/>
    <n v="215484000"/>
    <x v="0"/>
    <s v="Research &amp; Consulting Services"/>
    <x v="3"/>
    <n v="736562000"/>
  </r>
  <r>
    <n v="1654"/>
    <x v="399"/>
    <s v="Year 1"/>
    <d v="2012-12-31T00:00:00"/>
    <n v="873592000"/>
    <n v="167600000"/>
    <n v="186971000"/>
    <n v="61694000"/>
    <n v="0"/>
    <x v="2"/>
    <s v="Internet Software &amp; Services"/>
    <x v="0"/>
    <n v="457327000"/>
  </r>
  <r>
    <n v="1655"/>
    <x v="399"/>
    <s v="Year 2"/>
    <d v="2013-12-31T00:00:00"/>
    <n v="965087000"/>
    <n v="187013000"/>
    <n v="179545000"/>
    <n v="70297000"/>
    <n v="0"/>
    <x v="2"/>
    <s v="Internet Software &amp; Services"/>
    <x v="1"/>
    <n v="528232000"/>
  </r>
  <r>
    <n v="1656"/>
    <x v="399"/>
    <s v="Year 3"/>
    <d v="2014-12-31T00:00:00"/>
    <n v="1010117000"/>
    <n v="188425000"/>
    <n v="189488000"/>
    <n v="67777000"/>
    <n v="0"/>
    <x v="2"/>
    <s v="Internet Software &amp; Services"/>
    <x v="2"/>
    <n v="564427000"/>
  </r>
  <r>
    <n v="1657"/>
    <x v="399"/>
    <s v="Year 4"/>
    <d v="2015-12-31T00:00:00"/>
    <n v="1059366000"/>
    <n v="192788000"/>
    <n v="196914000"/>
    <n v="63718000"/>
    <n v="0"/>
    <x v="2"/>
    <s v="Internet Software &amp; Services"/>
    <x v="3"/>
    <n v="605946000"/>
  </r>
  <r>
    <n v="1658"/>
    <x v="400"/>
    <s v="Year 1"/>
    <d v="2012-12-31T00:00:00"/>
    <n v="1527042000"/>
    <n v="279885000"/>
    <n v="432681000"/>
    <n v="765905000"/>
    <n v="0"/>
    <x v="3"/>
    <s v="Biotechnology"/>
    <x v="0"/>
    <n v="48571000"/>
  </r>
  <r>
    <n v="1659"/>
    <x v="400"/>
    <s v="Year 2"/>
    <d v="2013-12-31T00:00:00"/>
    <n v="1211975000"/>
    <n v="130277000"/>
    <n v="356188000"/>
    <n v="882097000"/>
    <n v="0"/>
    <x v="3"/>
    <s v="Biotechnology"/>
    <x v="1"/>
    <n v="-156587000"/>
  </r>
  <r>
    <n v="1660"/>
    <x v="400"/>
    <s v="Year 3"/>
    <d v="2014-12-31T00:00:00"/>
    <n v="580415000"/>
    <n v="60987000"/>
    <n v="305409000"/>
    <n v="855506000"/>
    <n v="0"/>
    <x v="3"/>
    <s v="Biotechnology"/>
    <x v="2"/>
    <n v="-641487000"/>
  </r>
  <r>
    <n v="1661"/>
    <x v="400"/>
    <s v="Year 4"/>
    <d v="2015-12-31T00:00:00"/>
    <n v="1032336000"/>
    <n v="124512000"/>
    <n v="376575000"/>
    <n v="995922000"/>
    <n v="0"/>
    <x v="3"/>
    <s v="Biotechnology"/>
    <x v="3"/>
    <n v="-464673000"/>
  </r>
  <r>
    <n v="1662"/>
    <x v="401"/>
    <s v="Year 1"/>
    <d v="2013-12-31T00:00:00"/>
    <n v="2514595000"/>
    <n v="1118240000"/>
    <n v="132447000"/>
    <n v="0"/>
    <n v="629908000"/>
    <x v="7"/>
    <s v="REITs"/>
    <x v="1"/>
    <n v="634000000"/>
  </r>
  <r>
    <n v="1663"/>
    <x v="401"/>
    <s v="Year 2"/>
    <d v="2014-12-31T00:00:00"/>
    <n v="2772550000"/>
    <n v="1212480000"/>
    <n v="147481000"/>
    <n v="0"/>
    <n v="725216000"/>
    <x v="7"/>
    <s v="REITs"/>
    <x v="2"/>
    <n v="687373000"/>
  </r>
  <r>
    <n v="1664"/>
    <x v="401"/>
    <s v="Year 3"/>
    <d v="2015-12-31T00:00:00"/>
    <n v="3285346000"/>
    <n v="1410205000"/>
    <n v="145992000"/>
    <n v="0"/>
    <n v="894057000"/>
    <x v="7"/>
    <s v="REITs"/>
    <x v="3"/>
    <n v="835092000"/>
  </r>
  <r>
    <n v="1665"/>
    <x v="401"/>
    <s v="Year 4"/>
    <d v="2016-12-31T00:00:00"/>
    <n v="3442646000"/>
    <n v="1442073000"/>
    <n v="136863000"/>
    <n v="0"/>
    <n v="898924000"/>
    <x v="7"/>
    <s v="REITs"/>
    <x v="4"/>
    <n v="964786000"/>
  </r>
  <r>
    <n v="1666"/>
    <x v="402"/>
    <s v="Year 1"/>
    <d v="2012-12-31T00:00:00"/>
    <n v="115846000000"/>
    <n v="46275000000"/>
    <n v="39951000000"/>
    <n v="0"/>
    <n v="16460000000"/>
    <x v="10"/>
    <s v="Integrated Telecommunications Services"/>
    <x v="0"/>
    <n v="13160000000"/>
  </r>
  <r>
    <n v="1667"/>
    <x v="402"/>
    <s v="Year 2"/>
    <d v="2013-12-31T00:00:00"/>
    <n v="120550000000"/>
    <n v="44887000000"/>
    <n v="27089000000"/>
    <n v="0"/>
    <n v="16606000000"/>
    <x v="10"/>
    <s v="Integrated Telecommunications Services"/>
    <x v="1"/>
    <n v="31968000000"/>
  </r>
  <r>
    <n v="1668"/>
    <x v="402"/>
    <s v="Year 3"/>
    <d v="2014-12-31T00:00:00"/>
    <n v="127079000000"/>
    <n v="49931000000"/>
    <n v="41016000000"/>
    <n v="0"/>
    <n v="16533000000"/>
    <x v="10"/>
    <s v="Integrated Telecommunications Services"/>
    <x v="2"/>
    <n v="19599000000"/>
  </r>
  <r>
    <n v="1669"/>
    <x v="402"/>
    <s v="Year 4"/>
    <d v="2015-12-31T00:00:00"/>
    <n v="131620000000"/>
    <n v="52557000000"/>
    <n v="29986000000"/>
    <n v="0"/>
    <n v="16017000000"/>
    <x v="10"/>
    <s v="Integrated Telecommunications Services"/>
    <x v="3"/>
    <n v="33060000000"/>
  </r>
  <r>
    <n v="1670"/>
    <x v="403"/>
    <s v="Year 1"/>
    <d v="2012-12-31T00:00:00"/>
    <n v="1843641000"/>
    <n v="737614000"/>
    <n v="477270000"/>
    <n v="96004000"/>
    <n v="13829000"/>
    <x v="3"/>
    <s v="Health Care Distributors"/>
    <x v="0"/>
    <n v="518924000"/>
  </r>
  <r>
    <n v="1671"/>
    <x v="403"/>
    <s v="Year 2"/>
    <d v="2013-12-31T00:00:00"/>
    <n v="1904218000"/>
    <n v="783456000"/>
    <n v="492965000"/>
    <n v="100536000"/>
    <n v="9918000"/>
    <x v="3"/>
    <s v="Health Care Distributors"/>
    <x v="1"/>
    <n v="517343000"/>
  </r>
  <r>
    <n v="1672"/>
    <x v="403"/>
    <s v="Year 3"/>
    <d v="2014-12-31T00:00:00"/>
    <n v="1989344000"/>
    <n v="824913000"/>
    <n v="512707000"/>
    <n v="107726000"/>
    <n v="10634000"/>
    <x v="3"/>
    <s v="Health Care Distributors"/>
    <x v="2"/>
    <n v="533364000"/>
  </r>
  <r>
    <n v="1673"/>
    <x v="403"/>
    <s v="Year 4"/>
    <d v="2015-12-31T00:00:00"/>
    <n v="2042332000"/>
    <n v="842672000"/>
    <n v="495747000"/>
    <n v="118545000"/>
    <n v="10123000"/>
    <x v="3"/>
    <s v="Health Care Distributors"/>
    <x v="3"/>
    <n v="575245000"/>
  </r>
  <r>
    <n v="1674"/>
    <x v="404"/>
    <s v="Year 1"/>
    <d v="2013-06-28T00:00:00"/>
    <n v="15351000000"/>
    <n v="10988000000"/>
    <n v="1525000000"/>
    <n v="1572000000"/>
    <n v="0"/>
    <x v="2"/>
    <s v="Computer Storage &amp; Peripherals"/>
    <x v="1"/>
    <n v="1266000000"/>
  </r>
  <r>
    <n v="1675"/>
    <x v="404"/>
    <s v="Year 2"/>
    <d v="2014-06-27T00:00:00"/>
    <n v="15130000000"/>
    <n v="10770000000"/>
    <n v="908000000"/>
    <n v="1661000000"/>
    <n v="0"/>
    <x v="2"/>
    <s v="Computer Storage &amp; Peripherals"/>
    <x v="2"/>
    <n v="1791000000"/>
  </r>
  <r>
    <n v="1676"/>
    <x v="404"/>
    <s v="Year 3"/>
    <d v="2015-07-03T00:00:00"/>
    <n v="14572000000"/>
    <n v="10351000000"/>
    <n v="964000000"/>
    <n v="1646000000"/>
    <n v="0"/>
    <x v="2"/>
    <s v="Computer Storage &amp; Peripherals"/>
    <x v="3"/>
    <n v="1611000000"/>
  </r>
  <r>
    <n v="1677"/>
    <x v="404"/>
    <s v="Year 4"/>
    <d v="2016-07-01T00:00:00"/>
    <n v="12994000000"/>
    <n v="9559000000"/>
    <n v="1342000000"/>
    <n v="1627000000"/>
    <n v="0"/>
    <x v="2"/>
    <s v="Computer Storage &amp; Peripherals"/>
    <x v="4"/>
    <n v="466000000"/>
  </r>
  <r>
    <n v="1678"/>
    <x v="405"/>
    <s v="Year 1"/>
    <d v="2012-12-31T00:00:00"/>
    <n v="4246400000"/>
    <n v="2760500000"/>
    <n v="121400000"/>
    <n v="0"/>
    <n v="364200000"/>
    <x v="5"/>
    <s v="Electric Utilities"/>
    <x v="0"/>
    <n v="1000300000"/>
  </r>
  <r>
    <n v="1679"/>
    <x v="405"/>
    <s v="Year 2"/>
    <d v="2013-12-31T00:00:00"/>
    <n v="4519000000"/>
    <n v="2982100000"/>
    <n v="116700000"/>
    <n v="0"/>
    <n v="340100000"/>
    <x v="5"/>
    <s v="Electric Utilities"/>
    <x v="1"/>
    <n v="1080100000"/>
  </r>
  <r>
    <n v="1680"/>
    <x v="405"/>
    <s v="Year 3"/>
    <d v="2014-12-31T00:00:00"/>
    <n v="4997100000"/>
    <n v="3371800000"/>
    <n v="121800000"/>
    <n v="0"/>
    <n v="391400000"/>
    <x v="5"/>
    <s v="Electric Utilities"/>
    <x v="2"/>
    <n v="1112100000"/>
  </r>
  <r>
    <n v="1681"/>
    <x v="405"/>
    <s v="Year 4"/>
    <d v="2015-12-31T00:00:00"/>
    <n v="5926100000"/>
    <n v="3949400000"/>
    <n v="164400000"/>
    <n v="0"/>
    <n v="561800000"/>
    <x v="5"/>
    <s v="Electric Utilities"/>
    <x v="3"/>
    <n v="1250500000"/>
  </r>
  <r>
    <n v="1682"/>
    <x v="406"/>
    <s v="Year 1"/>
    <d v="2012-12-31T00:00:00"/>
    <n v="91247000000"/>
    <n v="1727000000"/>
    <n v="48724000000"/>
    <n v="0"/>
    <n v="8891000000"/>
    <x v="6"/>
    <s v="Banks"/>
    <x v="0"/>
    <n v="31905000000"/>
  </r>
  <r>
    <n v="1683"/>
    <x v="406"/>
    <s v="Year 2"/>
    <d v="2013-12-31T00:00:00"/>
    <n v="88069000000"/>
    <n v="1337000000"/>
    <n v="47338000000"/>
    <n v="0"/>
    <n v="3813000000"/>
    <x v="6"/>
    <s v="Banks"/>
    <x v="1"/>
    <n v="35581000000"/>
  </r>
  <r>
    <n v="1684"/>
    <x v="406"/>
    <s v="Year 3"/>
    <d v="2014-12-31T00:00:00"/>
    <n v="88372000000"/>
    <n v="1096000000"/>
    <n v="47667000000"/>
    <n v="0"/>
    <n v="2765000000"/>
    <x v="6"/>
    <s v="Banks"/>
    <x v="2"/>
    <n v="36844000000"/>
  </r>
  <r>
    <n v="1685"/>
    <x v="406"/>
    <s v="Year 4"/>
    <d v="2015-12-31T00:00:00"/>
    <n v="90033000000"/>
    <n v="963000000"/>
    <n v="48728000000"/>
    <n v="0"/>
    <n v="3688000000"/>
    <x v="6"/>
    <s v="Banks"/>
    <x v="3"/>
    <n v="36654000000"/>
  </r>
  <r>
    <n v="1686"/>
    <x v="407"/>
    <s v="Year 1"/>
    <d v="2013-09-29T00:00:00"/>
    <n v="12917000000"/>
    <n v="8288000000"/>
    <n v="3682000000"/>
    <n v="0"/>
    <n v="0"/>
    <x v="4"/>
    <s v="Food Retail"/>
    <x v="1"/>
    <n v="947000000"/>
  </r>
  <r>
    <n v="1687"/>
    <x v="407"/>
    <s v="Year 2"/>
    <d v="2014-09-28T00:00:00"/>
    <n v="14194000000"/>
    <n v="9150000000"/>
    <n v="4032000000"/>
    <n v="0"/>
    <n v="0"/>
    <x v="4"/>
    <s v="Food Retail"/>
    <x v="2"/>
    <n v="1012000000"/>
  </r>
  <r>
    <n v="1688"/>
    <x v="407"/>
    <s v="Year 3"/>
    <d v="2015-09-27T00:00:00"/>
    <n v="15389000000"/>
    <n v="9973000000"/>
    <n v="4472000000"/>
    <n v="0"/>
    <n v="0"/>
    <x v="4"/>
    <s v="Food Retail"/>
    <x v="3"/>
    <n v="944000000"/>
  </r>
  <r>
    <n v="1689"/>
    <x v="407"/>
    <s v="Year 4"/>
    <d v="2016-09-25T00:00:00"/>
    <n v="15724000000"/>
    <n v="10313000000"/>
    <n v="4477000000"/>
    <n v="0"/>
    <n v="0"/>
    <x v="4"/>
    <s v="Food Retail"/>
    <x v="4"/>
    <n v="934000000"/>
  </r>
  <r>
    <n v="1690"/>
    <x v="408"/>
    <s v="Year 1"/>
    <d v="2013-12-31T00:00:00"/>
    <n v="18769000000"/>
    <n v="15471000000"/>
    <n v="1828000000"/>
    <n v="0"/>
    <n v="25000000"/>
    <x v="1"/>
    <s v="Household Appliances"/>
    <x v="1"/>
    <n v="1445000000"/>
  </r>
  <r>
    <n v="1691"/>
    <x v="408"/>
    <s v="Year 2"/>
    <d v="2014-12-31T00:00:00"/>
    <n v="19872000000"/>
    <n v="16477000000"/>
    <n v="2038000000"/>
    <n v="0"/>
    <n v="33000000"/>
    <x v="1"/>
    <s v="Household Appliances"/>
    <x v="2"/>
    <n v="1324000000"/>
  </r>
  <r>
    <n v="1692"/>
    <x v="408"/>
    <s v="Year 3"/>
    <d v="2015-12-31T00:00:00"/>
    <n v="20891000000"/>
    <n v="17201000000"/>
    <n v="2130000000"/>
    <n v="0"/>
    <n v="74000000"/>
    <x v="1"/>
    <s v="Household Appliances"/>
    <x v="3"/>
    <n v="1486000000"/>
  </r>
  <r>
    <n v="1693"/>
    <x v="408"/>
    <s v="Year 4"/>
    <d v="2016-12-31T00:00:00"/>
    <n v="20718000000"/>
    <n v="17036000000"/>
    <n v="2084000000"/>
    <n v="0"/>
    <n v="71000000"/>
    <x v="1"/>
    <s v="Household Appliances"/>
    <x v="4"/>
    <n v="1527000000"/>
  </r>
  <r>
    <n v="1698"/>
    <x v="409"/>
    <s v="Year 1"/>
    <d v="2013-12-31T00:00:00"/>
    <n v="13983000000"/>
    <n v="9112000000"/>
    <n v="1468000000"/>
    <n v="0"/>
    <n v="1333000000"/>
    <x v="0"/>
    <s v="Environmental Services"/>
    <x v="1"/>
    <n v="2070000000"/>
  </r>
  <r>
    <n v="1699"/>
    <x v="409"/>
    <s v="Year 2"/>
    <d v="2014-12-31T00:00:00"/>
    <n v="13996000000"/>
    <n v="9002000000"/>
    <n v="1481000000"/>
    <n v="0"/>
    <n v="1292000000"/>
    <x v="0"/>
    <s v="Environmental Services"/>
    <x v="2"/>
    <n v="2221000000"/>
  </r>
  <r>
    <n v="1700"/>
    <x v="409"/>
    <s v="Year 3"/>
    <d v="2015-12-31T00:00:00"/>
    <n v="12961000000"/>
    <n v="8231000000"/>
    <n v="1343000000"/>
    <n v="0"/>
    <n v="1245000000"/>
    <x v="0"/>
    <s v="Environmental Services"/>
    <x v="3"/>
    <n v="2142000000"/>
  </r>
  <r>
    <n v="1701"/>
    <x v="409"/>
    <s v="Year 4"/>
    <d v="2016-12-31T00:00:00"/>
    <n v="13609000000"/>
    <n v="8486000000"/>
    <n v="1410000000"/>
    <n v="0"/>
    <n v="1301000000"/>
    <x v="0"/>
    <s v="Environmental Services"/>
    <x v="4"/>
    <n v="2412000000"/>
  </r>
  <r>
    <n v="1702"/>
    <x v="410"/>
    <s v="Year 1"/>
    <d v="2012-12-31T00:00:00"/>
    <n v="7486000000"/>
    <n v="4523000000"/>
    <n v="595000000"/>
    <n v="0"/>
    <n v="756000000"/>
    <x v="9"/>
    <s v="Oil &amp; Gas Exploration &amp; Production"/>
    <x v="0"/>
    <n v="1612000000"/>
  </r>
  <r>
    <n v="1703"/>
    <x v="410"/>
    <s v="Year 2"/>
    <d v="2013-12-31T00:00:00"/>
    <n v="6860000000"/>
    <n v="4124000000"/>
    <n v="546000000"/>
    <n v="0"/>
    <n v="815000000"/>
    <x v="9"/>
    <s v="Oil &amp; Gas Exploration &amp; Production"/>
    <x v="1"/>
    <n v="1375000000"/>
  </r>
  <r>
    <n v="1704"/>
    <x v="410"/>
    <s v="Year 3"/>
    <d v="2014-12-31T00:00:00"/>
    <n v="7637000000"/>
    <n v="4508000000"/>
    <n v="384000000"/>
    <n v="0"/>
    <n v="1176000000"/>
    <x v="9"/>
    <s v="Oil &amp; Gas Exploration &amp; Production"/>
    <x v="2"/>
    <n v="1569000000"/>
  </r>
  <r>
    <n v="1705"/>
    <x v="410"/>
    <s v="Year 4"/>
    <d v="2015-12-31T00:00:00"/>
    <n v="7360000000"/>
    <n v="3434000000"/>
    <n v="864000000"/>
    <n v="0"/>
    <n v="1738000000"/>
    <x v="9"/>
    <s v="Oil &amp; Gas Exploration &amp; Production"/>
    <x v="3"/>
    <n v="1324000000"/>
  </r>
  <r>
    <n v="1706"/>
    <x v="411"/>
    <s v="Year 1"/>
    <d v="2013-01-31T00:00:00"/>
    <n v="468651000000"/>
    <n v="352297000000"/>
    <n v="88629000000"/>
    <n v="0"/>
    <n v="0"/>
    <x v="4"/>
    <s v="Hypermarkets &amp; Super Centers"/>
    <x v="1"/>
    <n v="27725000000"/>
  </r>
  <r>
    <n v="1707"/>
    <x v="411"/>
    <s v="Year 2"/>
    <d v="2014-01-31T00:00:00"/>
    <n v="476294000000"/>
    <n v="358069000000"/>
    <n v="91353000000"/>
    <n v="0"/>
    <n v="0"/>
    <x v="4"/>
    <s v="Hypermarkets &amp; Super Centers"/>
    <x v="2"/>
    <n v="26872000000"/>
  </r>
  <r>
    <n v="1708"/>
    <x v="411"/>
    <s v="Year 3"/>
    <d v="2015-01-31T00:00:00"/>
    <n v="485651000000"/>
    <n v="365086000000"/>
    <n v="93418000000"/>
    <n v="0"/>
    <n v="0"/>
    <x v="4"/>
    <s v="Hypermarkets &amp; Super Centers"/>
    <x v="3"/>
    <n v="27147000000"/>
  </r>
  <r>
    <n v="1709"/>
    <x v="411"/>
    <s v="Year 4"/>
    <d v="2016-01-31T00:00:00"/>
    <n v="482130000000"/>
    <n v="360984000000"/>
    <n v="97041000000"/>
    <n v="0"/>
    <n v="0"/>
    <x v="4"/>
    <s v="Hypermarkets &amp; Super Centers"/>
    <x v="4"/>
    <n v="24105000000"/>
  </r>
  <r>
    <n v="1710"/>
    <x v="412"/>
    <s v="Year 1"/>
    <d v="2014-09-30T00:00:00"/>
    <n v="9895100000"/>
    <n v="7961500000"/>
    <n v="937600000"/>
    <n v="0"/>
    <n v="86000000"/>
    <x v="8"/>
    <s v="Paper Packaging"/>
    <x v="2"/>
    <n v="910000000"/>
  </r>
  <r>
    <n v="1711"/>
    <x v="412"/>
    <s v="Year 2"/>
    <d v="2015-09-30T00:00:00"/>
    <n v="11124800000"/>
    <n v="8986500000"/>
    <n v="1026100000"/>
    <n v="0"/>
    <n v="118900000"/>
    <x v="8"/>
    <s v="Paper Packaging"/>
    <x v="3"/>
    <n v="993300000"/>
  </r>
  <r>
    <n v="1712"/>
    <x v="412"/>
    <s v="Year 3"/>
    <d v="2016-09-30T00:00:00"/>
    <n v="14171800000"/>
    <n v="11413200000"/>
    <n v="1750100000"/>
    <n v="0"/>
    <n v="211800000"/>
    <x v="8"/>
    <s v="Paper Packaging"/>
    <x v="4"/>
    <n v="796700000"/>
  </r>
  <r>
    <n v="1713"/>
    <x v="413"/>
    <s v="Year 1"/>
    <d v="2012-12-31T00:00:00"/>
    <n v="5664800000"/>
    <n v="3194200000"/>
    <n v="1140600000"/>
    <n v="0"/>
    <n v="0"/>
    <x v="2"/>
    <s v="Internet Software &amp; Services"/>
    <x v="0"/>
    <n v="1330000000"/>
  </r>
  <r>
    <n v="1714"/>
    <x v="413"/>
    <s v="Year 2"/>
    <d v="2013-12-31T00:00:00"/>
    <n v="5542000000"/>
    <n v="3235000000"/>
    <n v="1199600000"/>
    <n v="0"/>
    <n v="0"/>
    <x v="2"/>
    <s v="Internet Software &amp; Services"/>
    <x v="1"/>
    <n v="1107400000"/>
  </r>
  <r>
    <n v="1715"/>
    <x v="413"/>
    <s v="Year 3"/>
    <d v="2014-12-31T00:00:00"/>
    <n v="5607200000"/>
    <n v="3297400000"/>
    <n v="1169300000"/>
    <n v="0"/>
    <n v="0"/>
    <x v="2"/>
    <s v="Internet Software &amp; Services"/>
    <x v="2"/>
    <n v="1140500000"/>
  </r>
  <r>
    <n v="1716"/>
    <x v="413"/>
    <s v="Year 4"/>
    <d v="2015-12-31T00:00:00"/>
    <n v="5483700000"/>
    <n v="3199400000"/>
    <n v="1174900000"/>
    <n v="0"/>
    <n v="0"/>
    <x v="2"/>
    <s v="Internet Software &amp; Services"/>
    <x v="3"/>
    <n v="1109400000"/>
  </r>
  <r>
    <n v="1717"/>
    <x v="414"/>
    <s v="Year 1"/>
    <d v="2012-12-31T00:00:00"/>
    <n v="5989000000"/>
    <n v="4993000000"/>
    <n v="320000000"/>
    <n v="32000000"/>
    <n v="0"/>
    <x v="7"/>
    <s v="REITs"/>
    <x v="0"/>
    <n v="644000000"/>
  </r>
  <r>
    <n v="1718"/>
    <x v="414"/>
    <s v="Year 2"/>
    <d v="2013-12-31T00:00:00"/>
    <n v="7254000000"/>
    <n v="5716000000"/>
    <n v="494000000"/>
    <n v="33000000"/>
    <n v="0"/>
    <x v="7"/>
    <s v="REITs"/>
    <x v="1"/>
    <n v="1011000000"/>
  </r>
  <r>
    <n v="1719"/>
    <x v="414"/>
    <s v="Year 3"/>
    <d v="2014-12-31T00:00:00"/>
    <n v="7403000000"/>
    <n v="5763000000"/>
    <n v="249000000"/>
    <n v="27000000"/>
    <n v="0"/>
    <x v="7"/>
    <s v="REITs"/>
    <x v="2"/>
    <n v="1364000000"/>
  </r>
  <r>
    <n v="1720"/>
    <x v="414"/>
    <s v="Year 4"/>
    <d v="2015-12-31T00:00:00"/>
    <n v="7082000000"/>
    <n v="5694000000"/>
    <n v="420000000"/>
    <n v="24000000"/>
    <n v="0"/>
    <x v="7"/>
    <s v="REITs"/>
    <x v="3"/>
    <n v="944000000"/>
  </r>
  <r>
    <n v="1721"/>
    <x v="415"/>
    <s v="Year 1"/>
    <d v="2012-12-31T00:00:00"/>
    <n v="4534000000"/>
    <n v="2093000000"/>
    <n v="1389000000"/>
    <n v="0"/>
    <n v="185000000"/>
    <x v="1"/>
    <s v="Hotels, Resorts &amp; Cruise Lines"/>
    <x v="0"/>
    <n v="867000000"/>
  </r>
  <r>
    <n v="1722"/>
    <x v="415"/>
    <s v="Year 2"/>
    <d v="2013-12-31T00:00:00"/>
    <n v="5009000000"/>
    <n v="2394000000"/>
    <n v="1471000000"/>
    <n v="0"/>
    <n v="216000000"/>
    <x v="1"/>
    <s v="Hotels, Resorts &amp; Cruise Lines"/>
    <x v="1"/>
    <n v="928000000"/>
  </r>
  <r>
    <n v="1723"/>
    <x v="415"/>
    <s v="Year 3"/>
    <d v="2014-12-31T00:00:00"/>
    <n v="5281000000"/>
    <n v="2504000000"/>
    <n v="1557000000"/>
    <n v="0"/>
    <n v="233000000"/>
    <x v="1"/>
    <s v="Hotels, Resorts &amp; Cruise Lines"/>
    <x v="2"/>
    <n v="987000000"/>
  </r>
  <r>
    <n v="1724"/>
    <x v="415"/>
    <s v="Year 4"/>
    <d v="2015-12-31T00:00:00"/>
    <n v="5536000000"/>
    <n v="2700000000"/>
    <n v="1574000000"/>
    <n v="0"/>
    <n v="234000000"/>
    <x v="1"/>
    <s v="Hotels, Resorts &amp; Cruise Lines"/>
    <x v="3"/>
    <n v="1028000000"/>
  </r>
  <r>
    <n v="1725"/>
    <x v="416"/>
    <s v="Year 1"/>
    <d v="2012-12-31T00:00:00"/>
    <n v="5154284000"/>
    <n v="3251575000"/>
    <n v="481677000"/>
    <n v="0"/>
    <n v="373199000"/>
    <x v="1"/>
    <s v="Casinos &amp; Gaming"/>
    <x v="0"/>
    <n v="1047833000"/>
  </r>
  <r>
    <n v="1726"/>
    <x v="416"/>
    <s v="Year 2"/>
    <d v="2013-12-31T00:00:00"/>
    <n v="5620936000"/>
    <n v="3478822000"/>
    <n v="465926000"/>
    <n v="0"/>
    <n v="371051000"/>
    <x v="1"/>
    <s v="Casinos &amp; Gaming"/>
    <x v="1"/>
    <n v="1305137000"/>
  </r>
  <r>
    <n v="1727"/>
    <x v="416"/>
    <s v="Year 3"/>
    <d v="2014-12-31T00:00:00"/>
    <n v="5433661000"/>
    <n v="3316311000"/>
    <n v="502901000"/>
    <n v="0"/>
    <n v="314119000"/>
    <x v="1"/>
    <s v="Casinos &amp; Gaming"/>
    <x v="2"/>
    <n v="1300330000"/>
  </r>
  <r>
    <n v="1728"/>
    <x v="416"/>
    <s v="Year 4"/>
    <d v="2015-12-31T00:00:00"/>
    <n v="4075883000"/>
    <n v="2530374000"/>
    <n v="475328000"/>
    <n v="0"/>
    <n v="322629000"/>
    <x v="1"/>
    <s v="Casinos &amp; Gaming"/>
    <x v="3"/>
    <n v="747552000"/>
  </r>
  <r>
    <n v="1729"/>
    <x v="417"/>
    <s v="Year 1"/>
    <d v="2012-12-31T00:00:00"/>
    <n v="1623938000"/>
    <n v="337903000"/>
    <n v="188302000"/>
    <n v="0"/>
    <n v="513916000"/>
    <x v="9"/>
    <s v="Oil &amp; Gas Exploration &amp; Production"/>
    <x v="0"/>
    <n v="583817000"/>
  </r>
  <r>
    <n v="1730"/>
    <x v="417"/>
    <s v="Year 2"/>
    <d v="2013-12-31T00:00:00"/>
    <n v="1998051000"/>
    <n v="406198000"/>
    <n v="72143000"/>
    <n v="0"/>
    <n v="615874000"/>
    <x v="9"/>
    <s v="Oil &amp; Gas Exploration &amp; Production"/>
    <x v="1"/>
    <n v="903836000"/>
  </r>
  <r>
    <n v="1731"/>
    <x v="417"/>
    <s v="Year 3"/>
    <d v="2014-12-31T00:00:00"/>
    <n v="2424176000"/>
    <n v="572831000"/>
    <n v="225070000"/>
    <n v="0"/>
    <n v="806021000"/>
    <x v="9"/>
    <s v="Oil &amp; Gas Exploration &amp; Production"/>
    <x v="2"/>
    <n v="820254000"/>
  </r>
  <r>
    <n v="1732"/>
    <x v="417"/>
    <s v="Year 4"/>
    <d v="2015-12-31T00:00:00"/>
    <n v="1452619000"/>
    <n v="519874000"/>
    <n v="179867000"/>
    <n v="0"/>
    <n v="778923000"/>
    <x v="9"/>
    <s v="Oil &amp; Gas Exploration &amp; Production"/>
    <x v="3"/>
    <n v="-26045000"/>
  </r>
  <r>
    <n v="1733"/>
    <x v="418"/>
    <s v="Year 1"/>
    <d v="2012-12-31T00:00:00"/>
    <n v="10128223000"/>
    <n v="6710036000"/>
    <n v="669451000"/>
    <n v="0"/>
    <n v="926053000"/>
    <x v="5"/>
    <s v="MultiUtilities"/>
    <x v="0"/>
    <n v="1822683000"/>
  </r>
  <r>
    <n v="1734"/>
    <x v="418"/>
    <s v="Year 2"/>
    <d v="2013-12-31T00:00:00"/>
    <n v="10914922000"/>
    <n v="7408278000"/>
    <n v="681226000"/>
    <n v="0"/>
    <n v="977863000"/>
    <x v="5"/>
    <s v="MultiUtilities"/>
    <x v="1"/>
    <n v="1847555000"/>
  </r>
  <r>
    <n v="1735"/>
    <x v="418"/>
    <s v="Year 3"/>
    <d v="2014-12-31T00:00:00"/>
    <n v="11686135000"/>
    <n v="7951352000"/>
    <n v="767608000"/>
    <n v="0"/>
    <n v="1019045000"/>
    <x v="5"/>
    <s v="MultiUtilities"/>
    <x v="2"/>
    <n v="1948130000"/>
  </r>
  <r>
    <n v="1736"/>
    <x v="418"/>
    <s v="Year 4"/>
    <d v="2015-12-31T00:00:00"/>
    <n v="11024486000"/>
    <n v="7033633000"/>
    <n v="865817000"/>
    <n v="0"/>
    <n v="1124524000"/>
    <x v="5"/>
    <s v="MultiUtilities"/>
    <x v="3"/>
    <n v="2000512000"/>
  </r>
  <r>
    <n v="1737"/>
    <x v="419"/>
    <s v="Year 1"/>
    <d v="2012-12-31T00:00:00"/>
    <n v="7232397000"/>
    <n v="5165169000"/>
    <n v="0"/>
    <n v="0"/>
    <n v="1173955000"/>
    <x v="6"/>
    <s v="Property &amp; Casualty Insurance"/>
    <x v="0"/>
    <n v="893273000"/>
  </r>
  <r>
    <n v="1738"/>
    <x v="419"/>
    <s v="Year 2"/>
    <d v="2013-12-31T00:00:00"/>
    <n v="7541234000"/>
    <n v="5106489000"/>
    <n v="0"/>
    <n v="0"/>
    <n v="1213178000"/>
    <x v="6"/>
    <s v="Property &amp; Casualty Insurance"/>
    <x v="1"/>
    <n v="1221567000"/>
  </r>
  <r>
    <n v="1739"/>
    <x v="419"/>
    <s v="Year 3"/>
    <d v="2014-12-31T00:00:00"/>
    <n v="6602267000"/>
    <n v="4239474000"/>
    <n v="0"/>
    <n v="0"/>
    <n v="1341315000"/>
    <x v="6"/>
    <s v="Property &amp; Casualty Insurance"/>
    <x v="2"/>
    <n v="1021478000"/>
  </r>
  <r>
    <n v="1740"/>
    <x v="419"/>
    <s v="Year 4"/>
    <d v="2015-12-31T00:00:00"/>
    <n v="9308926000"/>
    <n v="6199645000"/>
    <n v="0"/>
    <n v="0"/>
    <n v="1966939000"/>
    <x v="6"/>
    <s v="Property &amp; Casualty Insurance"/>
    <x v="3"/>
    <n v="1142342000"/>
  </r>
  <r>
    <n v="1741"/>
    <x v="420"/>
    <s v="Year 1"/>
    <d v="2013-03-30T00:00:00"/>
    <n v="2168652000"/>
    <n v="737206000"/>
    <n v="365684000"/>
    <n v="475522000"/>
    <n v="9508000"/>
    <x v="2"/>
    <s v="Semiconductors"/>
    <x v="1"/>
    <n v="580732000"/>
  </r>
  <r>
    <n v="1742"/>
    <x v="420"/>
    <s v="Year 2"/>
    <d v="2014-03-29T00:00:00"/>
    <n v="2382531000"/>
    <n v="743253000"/>
    <n v="378607000"/>
    <n v="492447000"/>
    <n v="9887000"/>
    <x v="2"/>
    <s v="Semiconductors"/>
    <x v="2"/>
    <n v="758337000"/>
  </r>
  <r>
    <n v="1743"/>
    <x v="420"/>
    <s v="Year 3"/>
    <d v="2015-03-28T00:00:00"/>
    <n v="2377344000"/>
    <n v="708823000"/>
    <n v="353670000"/>
    <n v="525745000"/>
    <n v="9537000"/>
    <x v="2"/>
    <s v="Semiconductors"/>
    <x v="3"/>
    <n v="779569000"/>
  </r>
  <r>
    <n v="1744"/>
    <x v="420"/>
    <s v="Year 4"/>
    <d v="2016-04-02T00:00:00"/>
    <n v="2213881000"/>
    <n v="671907000"/>
    <n v="331652000"/>
    <n v="533891000"/>
    <n v="6550000"/>
    <x v="2"/>
    <s v="Semiconductors"/>
    <x v="4"/>
    <n v="669881000"/>
  </r>
  <r>
    <n v="1745"/>
    <x v="421"/>
    <s v="Year 1"/>
    <d v="2012-12-31T00:00:00"/>
    <n v="451509000000"/>
    <n v="302056000000"/>
    <n v="81844000000"/>
    <n v="0"/>
    <n v="15888000000"/>
    <x v="9"/>
    <s v="Integrated Oil &amp; Gas"/>
    <x v="0"/>
    <n v="51721000000"/>
  </r>
  <r>
    <n v="1746"/>
    <x v="421"/>
    <s v="Year 2"/>
    <d v="2013-12-31T00:00:00"/>
    <n v="420836000000"/>
    <n v="284681000000"/>
    <n v="76696000000"/>
    <n v="0"/>
    <n v="17182000000"/>
    <x v="9"/>
    <s v="Integrated Oil &amp; Gas"/>
    <x v="1"/>
    <n v="42277000000"/>
  </r>
  <r>
    <n v="1747"/>
    <x v="421"/>
    <s v="Year 3"/>
    <d v="2014-12-31T00:00:00"/>
    <n v="394105000000"/>
    <n v="266831000000"/>
    <n v="74226000000"/>
    <n v="0"/>
    <n v="17297000000"/>
    <x v="9"/>
    <s v="Integrated Oil &amp; Gas"/>
    <x v="2"/>
    <n v="35751000000"/>
  </r>
  <r>
    <n v="1748"/>
    <x v="421"/>
    <s v="Year 4"/>
    <d v="2015-12-31T00:00:00"/>
    <n v="259488000000"/>
    <n v="165590000000"/>
    <n v="61444000000"/>
    <n v="0"/>
    <n v="18048000000"/>
    <x v="9"/>
    <s v="Integrated Oil &amp; Gas"/>
    <x v="3"/>
    <n v="14406000000"/>
  </r>
  <r>
    <n v="1749"/>
    <x v="422"/>
    <s v="Year 1"/>
    <d v="2012-12-31T00:00:00"/>
    <n v="2928429000"/>
    <n v="1372042000"/>
    <n v="1148731000"/>
    <n v="0"/>
    <n v="0"/>
    <x v="3"/>
    <s v="Health Care Supplies"/>
    <x v="0"/>
    <n v="407656000"/>
  </r>
  <r>
    <n v="1750"/>
    <x v="422"/>
    <s v="Year 2"/>
    <d v="2013-12-31T00:00:00"/>
    <n v="2950800000"/>
    <n v="1373400000"/>
    <n v="1144800000"/>
    <n v="0"/>
    <n v="0"/>
    <x v="3"/>
    <s v="Health Care Supplies"/>
    <x v="1"/>
    <n v="432600000"/>
  </r>
  <r>
    <n v="1751"/>
    <x v="422"/>
    <s v="Year 3"/>
    <d v="2014-12-31T00:00:00"/>
    <n v="2922600000"/>
    <n v="1322800000"/>
    <n v="1143100000"/>
    <n v="0"/>
    <n v="0"/>
    <x v="3"/>
    <s v="Health Care Supplies"/>
    <x v="2"/>
    <n v="456700000"/>
  </r>
  <r>
    <n v="1752"/>
    <x v="422"/>
    <s v="Year 4"/>
    <d v="2015-12-31T00:00:00"/>
    <n v="2674300000"/>
    <n v="1157100000"/>
    <n v="1077300000"/>
    <n v="0"/>
    <n v="0"/>
    <x v="3"/>
    <s v="Health Care Supplies"/>
    <x v="3"/>
    <n v="439900000"/>
  </r>
  <r>
    <n v="1753"/>
    <x v="423"/>
    <s v="Year 1"/>
    <d v="2012-12-31T00:00:00"/>
    <n v="20421000000"/>
    <n v="13634000000"/>
    <n v="4398000000"/>
    <n v="655000000"/>
    <n v="301000000"/>
    <x v="2"/>
    <s v="IT Consulting &amp; Other Services"/>
    <x v="0"/>
    <n v="1433000000"/>
  </r>
  <r>
    <n v="1754"/>
    <x v="423"/>
    <s v="Year 2"/>
    <d v="2013-12-31T00:00:00"/>
    <n v="20006000000"/>
    <n v="13521000000"/>
    <n v="4219000000"/>
    <n v="603000000"/>
    <n v="305000000"/>
    <x v="2"/>
    <s v="IT Consulting &amp; Other Services"/>
    <x v="1"/>
    <n v="1358000000"/>
  </r>
  <r>
    <n v="1755"/>
    <x v="423"/>
    <s v="Year 3"/>
    <d v="2014-12-31T00:00:00"/>
    <n v="19540000000"/>
    <n v="13294000000"/>
    <n v="4020000000"/>
    <n v="577000000"/>
    <n v="315000000"/>
    <x v="2"/>
    <s v="IT Consulting &amp; Other Services"/>
    <x v="2"/>
    <n v="1334000000"/>
  </r>
  <r>
    <n v="1756"/>
    <x v="423"/>
    <s v="Year 4"/>
    <d v="2015-12-31T00:00:00"/>
    <n v="18045000000"/>
    <n v="12782000000"/>
    <n v="3792000000"/>
    <n v="563000000"/>
    <n v="310000000"/>
    <x v="2"/>
    <s v="IT Consulting &amp; Other Services"/>
    <x v="3"/>
    <n v="598000000"/>
  </r>
  <r>
    <n v="1757"/>
    <x v="424"/>
    <s v="Year 1"/>
    <d v="2012-12-31T00:00:00"/>
    <n v="3791000000"/>
    <n v="2289000000"/>
    <n v="936000000"/>
    <n v="106000000"/>
    <n v="0"/>
    <x v="0"/>
    <s v="Industrial Conglomerates"/>
    <x v="0"/>
    <n v="460000000"/>
  </r>
  <r>
    <n v="1758"/>
    <x v="424"/>
    <s v="Year 2"/>
    <d v="2013-12-31T00:00:00"/>
    <n v="3837000000"/>
    <n v="2338000000"/>
    <n v="990000000"/>
    <n v="104000000"/>
    <n v="0"/>
    <x v="0"/>
    <s v="Industrial Conglomerates"/>
    <x v="1"/>
    <n v="405000000"/>
  </r>
  <r>
    <n v="1759"/>
    <x v="424"/>
    <s v="Year 3"/>
    <d v="2014-12-31T00:00:00"/>
    <n v="3916000000"/>
    <n v="2403000000"/>
    <n v="920000000"/>
    <n v="104000000"/>
    <n v="0"/>
    <x v="0"/>
    <s v="Industrial Conglomerates"/>
    <x v="2"/>
    <n v="489000000"/>
  </r>
  <r>
    <n v="1760"/>
    <x v="424"/>
    <s v="Year 4"/>
    <d v="2015-12-31T00:00:00"/>
    <n v="3653000000"/>
    <n v="2249000000"/>
    <n v="854000000"/>
    <n v="95000000"/>
    <n v="0"/>
    <x v="0"/>
    <s v="Industrial Conglomerates"/>
    <x v="3"/>
    <n v="455000000"/>
  </r>
  <r>
    <n v="1761"/>
    <x v="425"/>
    <s v="Year 1"/>
    <d v="2012-12-31T00:00:00"/>
    <n v="4986566000"/>
    <n v="1620566000"/>
    <n v="1641819000"/>
    <n v="885824000"/>
    <n v="35819000"/>
    <x v="2"/>
    <s v="Internet Software &amp; Services"/>
    <x v="0"/>
    <n v="802538000"/>
  </r>
  <r>
    <n v="1762"/>
    <x v="425"/>
    <s v="Year 2"/>
    <d v="2013-12-31T00:00:00"/>
    <n v="4680380000"/>
    <n v="1349380000"/>
    <n v="1751275000"/>
    <n v="957587000"/>
    <n v="44841000"/>
    <x v="2"/>
    <s v="Internet Software &amp; Services"/>
    <x v="1"/>
    <n v="577297000"/>
  </r>
  <r>
    <n v="1763"/>
    <x v="425"/>
    <s v="Year 3"/>
    <d v="2014-12-31T00:00:00"/>
    <n v="4618133000"/>
    <n v="1387375000"/>
    <n v="1770710000"/>
    <n v="1156386000"/>
    <n v="66750000"/>
    <x v="2"/>
    <s v="Internet Software &amp; Services"/>
    <x v="2"/>
    <n v="236912000"/>
  </r>
  <r>
    <n v="1764"/>
    <x v="425"/>
    <s v="Year 4"/>
    <d v="2015-12-31T00:00:00"/>
    <n v="4968301000"/>
    <n v="2077748000"/>
    <n v="1768522000"/>
    <n v="1177923000"/>
    <n v="79042000"/>
    <x v="2"/>
    <s v="Internet Software &amp; Services"/>
    <x v="3"/>
    <n v="-134934000"/>
  </r>
  <r>
    <n v="1765"/>
    <x v="426"/>
    <s v="Year 1"/>
    <d v="2012-12-29T00:00:00"/>
    <n v="13633000000"/>
    <n v="9852000000"/>
    <n v="1450000000"/>
    <n v="0"/>
    <n v="0"/>
    <x v="1"/>
    <s v="Restaurants"/>
    <x v="0"/>
    <n v="2331000000"/>
  </r>
  <r>
    <n v="1766"/>
    <x v="426"/>
    <s v="Year 2"/>
    <d v="2013-12-28T00:00:00"/>
    <n v="13084000000"/>
    <n v="9501000000"/>
    <n v="1454000000"/>
    <n v="0"/>
    <n v="0"/>
    <x v="1"/>
    <s v="Restaurants"/>
    <x v="1"/>
    <n v="2129000000"/>
  </r>
  <r>
    <n v="1767"/>
    <x v="426"/>
    <s v="Year 3"/>
    <d v="2014-12-27T00:00:00"/>
    <n v="13279000000"/>
    <n v="9682000000"/>
    <n v="1505000000"/>
    <n v="0"/>
    <n v="0"/>
    <x v="1"/>
    <s v="Restaurants"/>
    <x v="2"/>
    <n v="2092000000"/>
  </r>
  <r>
    <n v="1768"/>
    <x v="426"/>
    <s v="Year 4"/>
    <d v="2015-12-26T00:00:00"/>
    <n v="13105000000"/>
    <n v="9359000000"/>
    <n v="1746000000"/>
    <n v="0"/>
    <n v="0"/>
    <x v="1"/>
    <s v="Restaurants"/>
    <x v="3"/>
    <n v="2000000000"/>
  </r>
  <r>
    <n v="1769"/>
    <x v="427"/>
    <s v="Year 1"/>
    <d v="2012-12-31T00:00:00"/>
    <n v="4471700000"/>
    <n v="1125200000"/>
    <n v="1822100000"/>
    <n v="225600000"/>
    <n v="0"/>
    <x v="3"/>
    <s v="Health Care Equipment"/>
    <x v="0"/>
    <n v="1298800000"/>
  </r>
  <r>
    <n v="1770"/>
    <x v="427"/>
    <s v="Year 2"/>
    <d v="2013-12-31T00:00:00"/>
    <n v="4623400000"/>
    <n v="1266700000"/>
    <n v="1796300000"/>
    <n v="203000000"/>
    <n v="78500000"/>
    <x v="3"/>
    <s v="Health Care Equipment"/>
    <x v="1"/>
    <n v="1278900000"/>
  </r>
  <r>
    <n v="1771"/>
    <x v="427"/>
    <s v="Year 3"/>
    <d v="2014-12-31T00:00:00"/>
    <n v="4673300000"/>
    <n v="1242800000"/>
    <n v="1772200000"/>
    <n v="187400000"/>
    <n v="92500000"/>
    <x v="3"/>
    <s v="Health Care Equipment"/>
    <x v="2"/>
    <n v="1378400000"/>
  </r>
  <r>
    <n v="1772"/>
    <x v="427"/>
    <s v="Year 4"/>
    <d v="2015-12-31T00:00:00"/>
    <n v="5997800000"/>
    <n v="1800600000"/>
    <n v="2291900000"/>
    <n v="268800000"/>
    <n v="337400000"/>
    <x v="3"/>
    <s v="Health Care Equipment"/>
    <x v="3"/>
    <n v="1299100000"/>
  </r>
  <r>
    <n v="1773"/>
    <x v="428"/>
    <s v="Year 1"/>
    <d v="2012-12-31T00:00:00"/>
    <n v="2458592000"/>
    <n v="80146000"/>
    <n v="1579007000"/>
    <n v="0"/>
    <n v="31237000"/>
    <x v="6"/>
    <s v="Regional Banks"/>
    <x v="0"/>
    <n v="768202000"/>
  </r>
  <r>
    <n v="1774"/>
    <x v="428"/>
    <s v="Year 2"/>
    <d v="2013-12-31T00:00:00"/>
    <n v="2278812000"/>
    <n v="58913000"/>
    <n v="1700064000"/>
    <n v="0"/>
    <n v="72761000"/>
    <x v="6"/>
    <s v="Regional Banks"/>
    <x v="1"/>
    <n v="447074000"/>
  </r>
  <r>
    <n v="1775"/>
    <x v="428"/>
    <s v="Year 3"/>
    <d v="2014-12-31T00:00:00"/>
    <n v="2361631000"/>
    <n v="49736000"/>
    <n v="1654369000"/>
    <n v="0"/>
    <n v="87159000"/>
    <x v="6"/>
    <s v="Regional Banks"/>
    <x v="2"/>
    <n v="570367000"/>
  </r>
  <r>
    <n v="1776"/>
    <x v="428"/>
    <s v="Year 4"/>
    <d v="2015-12-31T00:00:00"/>
    <n v="2210591000"/>
    <n v="49344000"/>
    <n v="1591239000"/>
    <n v="0"/>
    <n v="49282000"/>
    <x v="6"/>
    <s v="Regional Banks"/>
    <x v="3"/>
    <n v="520726000"/>
  </r>
  <r>
    <n v="1777"/>
    <x v="429"/>
    <s v="Year 1"/>
    <d v="2013-12-31T00:00:00"/>
    <n v="4561000000"/>
    <n v="1669000000"/>
    <n v="1613000000"/>
    <n v="399000000"/>
    <n v="60000000"/>
    <x v="3"/>
    <s v="Pharmaceuticals"/>
    <x v="1"/>
    <n v="820000000"/>
  </r>
  <r>
    <n v="1778"/>
    <x v="429"/>
    <s v="Year 2"/>
    <d v="2014-12-31T00:00:00"/>
    <n v="4785000000"/>
    <n v="1717000000"/>
    <n v="1643000000"/>
    <n v="396000000"/>
    <n v="60000000"/>
    <x v="3"/>
    <s v="Pharmaceuticals"/>
    <x v="2"/>
    <n v="969000000"/>
  </r>
  <r>
    <n v="1779"/>
    <x v="429"/>
    <s v="Year 3"/>
    <d v="2015-12-31T00:00:00"/>
    <n v="4765000000"/>
    <n v="1738000000"/>
    <n v="1532000000"/>
    <n v="364000000"/>
    <n v="61000000"/>
    <x v="3"/>
    <s v="Pharmaceuticals"/>
    <x v="3"/>
    <n v="1070000000"/>
  </r>
  <r>
    <n v="1780"/>
    <x v="429"/>
    <s v="Year 4"/>
    <d v="2016-12-31T00:00:00"/>
    <n v="4888000000"/>
    <n v="1666000000"/>
    <n v="1364000000"/>
    <n v="376000000"/>
    <n v="85000000"/>
    <x v="3"/>
    <s v="Pharmaceuticals"/>
    <x v="4"/>
    <n v="1397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4461CF-CC44-405C-A82F-C7CCAC6BC33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3:B14" firstHeaderRow="1" firstDataRow="1" firstDataCol="1" rowPageCount="1" colPageCount="1"/>
  <pivotFields count="13">
    <pivotField showAll="0"/>
    <pivotField showAll="0"/>
    <pivotField showAll="0"/>
    <pivotField numFmtId="14" showAll="0"/>
    <pivotField numFmtId="164" showAll="0"/>
    <pivotField numFmtId="164" showAll="0"/>
    <pivotField numFmtId="164" showAll="0"/>
    <pivotField numFmtId="164" showAll="0"/>
    <pivotField numFmtId="164"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  <pivotField axis="axisPage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dataField="1" numFmtId="164"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 t="grand">
      <x/>
    </i>
  </rowItems>
  <colItems count="1">
    <i/>
  </colItems>
  <pageFields count="1">
    <pageField fld="11" item="8" hier="-1"/>
  </pageFields>
  <dataFields count="1">
    <dataField name="Sum of operating_income" fld="12" baseField="0" baseItem="0" numFmtId="164"/>
  </dataFields>
  <formats count="1">
    <format dxfId="0">
      <pivotArea outline="0" collapsedLevelsAreSubtotals="1" fieldPosition="0"/>
    </format>
  </formats>
  <chartFormats count="12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7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8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F9542F-FAE9-471B-9462-9A2BF4C4967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434" firstHeaderRow="1" firstDataRow="2" firstDataCol="1"/>
  <pivotFields count="12">
    <pivotField showAll="0"/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Col" showAll="0">
      <items count="12">
        <item h="1" x="5"/>
        <item h="1" x="6"/>
        <item h="1" x="7"/>
        <item h="1" x="8"/>
        <item x="0"/>
        <item x="1"/>
        <item x="2"/>
        <item x="3"/>
        <item x="4"/>
        <item h="1" x="9"/>
        <item h="1" x="10"/>
        <item t="default"/>
      </items>
    </pivotField>
  </pivotFields>
  <rowFields count="1">
    <field x="1"/>
  </rowFields>
  <rowItems count="4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11"/>
  </colFields>
  <colItems count="6">
    <i>
      <x v="4"/>
    </i>
    <i>
      <x v="5"/>
    </i>
    <i>
      <x v="6"/>
    </i>
    <i>
      <x v="7"/>
    </i>
    <i>
      <x v="8"/>
    </i>
    <i t="grand">
      <x/>
    </i>
  </colItems>
  <dataFields count="1">
    <dataField name="Sum of _Total_Revenue_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l.com/investing/2017/01/03/how-charter-communications-inc-rose-57-in-2016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fool.com/investing/2017/01/03/how-charter-communications-inc-rose-57-in-2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EEB5-EAC4-437C-A030-0D53A0FAD019}">
  <dimension ref="A1:K14"/>
  <sheetViews>
    <sheetView workbookViewId="0">
      <selection activeCell="E6" sqref="E6"/>
    </sheetView>
  </sheetViews>
  <sheetFormatPr defaultRowHeight="15" x14ac:dyDescent="0.25"/>
  <cols>
    <col min="1" max="1" width="21.140625" bestFit="1" customWidth="1"/>
    <col min="2" max="2" width="22.5703125" bestFit="1" customWidth="1"/>
  </cols>
  <sheetData>
    <row r="1" spans="1:11" x14ac:dyDescent="0.25">
      <c r="A1" s="6" t="s">
        <v>578</v>
      </c>
      <c r="B1" s="5">
        <v>2016</v>
      </c>
    </row>
    <row r="3" spans="1:11" ht="21" x14ac:dyDescent="0.35">
      <c r="A3" s="6" t="s">
        <v>592</v>
      </c>
      <c r="B3" t="s">
        <v>631</v>
      </c>
      <c r="E3" s="30" t="s">
        <v>632</v>
      </c>
      <c r="F3" s="30"/>
      <c r="G3" s="30"/>
      <c r="H3" s="30"/>
      <c r="I3" s="30"/>
      <c r="J3" s="4"/>
      <c r="K3" s="4"/>
    </row>
    <row r="4" spans="1:11" x14ac:dyDescent="0.25">
      <c r="A4" s="5" t="s">
        <v>14</v>
      </c>
      <c r="B4" s="2">
        <v>132266944000</v>
      </c>
    </row>
    <row r="5" spans="1:11" x14ac:dyDescent="0.25">
      <c r="A5" s="5" t="s">
        <v>31</v>
      </c>
      <c r="B5" s="2">
        <v>113395514000</v>
      </c>
    </row>
    <row r="6" spans="1:11" x14ac:dyDescent="0.25">
      <c r="A6" s="5" t="s">
        <v>78</v>
      </c>
      <c r="B6" s="2">
        <v>3929047000</v>
      </c>
    </row>
    <row r="7" spans="1:11" x14ac:dyDescent="0.25">
      <c r="A7" s="5" t="s">
        <v>42</v>
      </c>
      <c r="B7" s="2">
        <v>8815050000</v>
      </c>
    </row>
    <row r="8" spans="1:11" x14ac:dyDescent="0.25">
      <c r="A8" s="5" t="s">
        <v>20</v>
      </c>
      <c r="B8" s="2">
        <v>56640278000</v>
      </c>
    </row>
    <row r="9" spans="1:11" x14ac:dyDescent="0.25">
      <c r="A9" s="5" t="s">
        <v>8</v>
      </c>
      <c r="B9" s="2">
        <v>93794923000</v>
      </c>
    </row>
    <row r="10" spans="1:11" x14ac:dyDescent="0.25">
      <c r="A10" s="5" t="s">
        <v>17</v>
      </c>
      <c r="B10" s="2">
        <v>173693841000</v>
      </c>
    </row>
    <row r="11" spans="1:11" x14ac:dyDescent="0.25">
      <c r="A11" s="5" t="s">
        <v>54</v>
      </c>
      <c r="B11" s="2">
        <v>11958800000</v>
      </c>
    </row>
    <row r="12" spans="1:11" x14ac:dyDescent="0.25">
      <c r="A12" s="5" t="s">
        <v>47</v>
      </c>
      <c r="B12" s="2">
        <v>2653677000</v>
      </c>
    </row>
    <row r="13" spans="1:11" x14ac:dyDescent="0.25">
      <c r="A13" s="5" t="s">
        <v>37</v>
      </c>
      <c r="B13" s="2">
        <v>9105000000</v>
      </c>
    </row>
    <row r="14" spans="1:11" x14ac:dyDescent="0.25">
      <c r="A14" s="5" t="s">
        <v>593</v>
      </c>
      <c r="B14" s="2">
        <v>606253074000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3000-E7BE-41BA-AC8A-182FCA799DB2}">
  <dimension ref="A3:M434"/>
  <sheetViews>
    <sheetView workbookViewId="0">
      <selection activeCell="C3" sqref="C3"/>
    </sheetView>
  </sheetViews>
  <sheetFormatPr defaultRowHeight="15" x14ac:dyDescent="0.25"/>
  <cols>
    <col min="1" max="1" width="21.85546875" bestFit="1" customWidth="1"/>
    <col min="2" max="2" width="15.28515625" bestFit="1" customWidth="1"/>
    <col min="3" max="10" width="11.85546875" bestFit="1" customWidth="1"/>
    <col min="11" max="11" width="10.85546875" bestFit="1" customWidth="1"/>
    <col min="12" max="12" width="6.7109375" bestFit="1" customWidth="1"/>
    <col min="13" max="13" width="11.85546875" bestFit="1" customWidth="1"/>
  </cols>
  <sheetData>
    <row r="3" spans="1:13" ht="26.25" x14ac:dyDescent="0.4">
      <c r="A3" s="6" t="s">
        <v>594</v>
      </c>
      <c r="B3" s="6" t="s">
        <v>595</v>
      </c>
      <c r="H3" s="9" t="s">
        <v>597</v>
      </c>
      <c r="I3" s="9"/>
      <c r="J3" s="9"/>
      <c r="K3" s="9"/>
      <c r="L3" s="9"/>
      <c r="M3" s="9"/>
    </row>
    <row r="4" spans="1:13" x14ac:dyDescent="0.25">
      <c r="A4" s="6" t="s">
        <v>592</v>
      </c>
      <c r="B4">
        <v>2012</v>
      </c>
      <c r="C4">
        <v>2013</v>
      </c>
      <c r="D4">
        <v>2014</v>
      </c>
      <c r="E4">
        <v>2015</v>
      </c>
      <c r="F4">
        <v>2016</v>
      </c>
      <c r="G4" t="s">
        <v>593</v>
      </c>
    </row>
    <row r="5" spans="1:13" x14ac:dyDescent="0.25">
      <c r="A5" s="5" t="s">
        <v>389</v>
      </c>
      <c r="C5">
        <v>14861000000</v>
      </c>
      <c r="D5">
        <v>15855000000</v>
      </c>
      <c r="E5">
        <v>15001000000</v>
      </c>
      <c r="F5">
        <v>13502000000</v>
      </c>
      <c r="G5">
        <v>59219000000</v>
      </c>
    </row>
    <row r="6" spans="1:13" x14ac:dyDescent="0.25">
      <c r="A6" s="5" t="s">
        <v>367</v>
      </c>
      <c r="B6">
        <v>11814000000</v>
      </c>
      <c r="C6">
        <v>12784000000</v>
      </c>
      <c r="D6">
        <v>13796000000</v>
      </c>
      <c r="E6">
        <v>14486000000</v>
      </c>
      <c r="G6">
        <v>52880000000</v>
      </c>
    </row>
    <row r="7" spans="1:13" x14ac:dyDescent="0.25">
      <c r="A7" s="5" t="s">
        <v>410</v>
      </c>
      <c r="B7">
        <v>17194000000</v>
      </c>
      <c r="C7">
        <v>19221000000</v>
      </c>
      <c r="D7">
        <v>21440000000</v>
      </c>
      <c r="E7">
        <v>14757000000</v>
      </c>
      <c r="G7">
        <v>72612000000</v>
      </c>
    </row>
    <row r="8" spans="1:13" x14ac:dyDescent="0.25">
      <c r="A8" s="5" t="s">
        <v>6</v>
      </c>
      <c r="B8">
        <v>24855000000</v>
      </c>
      <c r="C8">
        <v>26743000000</v>
      </c>
      <c r="D8">
        <v>42650000000</v>
      </c>
      <c r="E8">
        <v>40990000000</v>
      </c>
      <c r="G8">
        <v>135238000000</v>
      </c>
    </row>
    <row r="9" spans="1:13" x14ac:dyDescent="0.25">
      <c r="A9" s="5" t="s">
        <v>13</v>
      </c>
      <c r="B9">
        <v>6205003000</v>
      </c>
      <c r="C9">
        <v>6493814000</v>
      </c>
      <c r="E9">
        <v>9843861000</v>
      </c>
      <c r="F9">
        <v>9737018000</v>
      </c>
      <c r="G9">
        <v>32279696000</v>
      </c>
    </row>
    <row r="10" spans="1:13" x14ac:dyDescent="0.25">
      <c r="A10" s="5" t="s">
        <v>16</v>
      </c>
      <c r="C10">
        <v>170910000000</v>
      </c>
      <c r="D10">
        <v>182795000000</v>
      </c>
      <c r="E10">
        <v>233715000000</v>
      </c>
      <c r="F10">
        <v>215639000000</v>
      </c>
      <c r="G10">
        <v>803059000000</v>
      </c>
    </row>
    <row r="11" spans="1:13" x14ac:dyDescent="0.25">
      <c r="A11" s="5" t="s">
        <v>19</v>
      </c>
      <c r="B11">
        <v>18380000000</v>
      </c>
      <c r="C11">
        <v>18790000000</v>
      </c>
      <c r="D11">
        <v>19960000000</v>
      </c>
      <c r="E11">
        <v>22859000000</v>
      </c>
      <c r="G11">
        <v>79989000000</v>
      </c>
    </row>
    <row r="12" spans="1:13" x14ac:dyDescent="0.25">
      <c r="A12" s="5" t="s">
        <v>22</v>
      </c>
      <c r="C12">
        <v>87959167000</v>
      </c>
      <c r="D12">
        <v>119569127000</v>
      </c>
      <c r="E12">
        <v>135961803000</v>
      </c>
      <c r="F12">
        <v>146849686000</v>
      </c>
      <c r="G12">
        <v>490339783000</v>
      </c>
    </row>
    <row r="13" spans="1:13" x14ac:dyDescent="0.25">
      <c r="A13" s="5" t="s">
        <v>24</v>
      </c>
      <c r="B13">
        <v>19050000000</v>
      </c>
      <c r="C13">
        <v>19657000000</v>
      </c>
      <c r="D13">
        <v>20247000000</v>
      </c>
      <c r="E13">
        <v>20405000000</v>
      </c>
      <c r="G13">
        <v>79359000000</v>
      </c>
    </row>
    <row r="14" spans="1:13" x14ac:dyDescent="0.25">
      <c r="A14" s="5" t="s">
        <v>26</v>
      </c>
      <c r="C14">
        <v>4055240000</v>
      </c>
      <c r="D14">
        <v>4147065000</v>
      </c>
      <c r="E14">
        <v>4795511000</v>
      </c>
      <c r="F14">
        <v>5854430000</v>
      </c>
      <c r="G14">
        <v>18852246000</v>
      </c>
    </row>
    <row r="15" spans="1:13" x14ac:dyDescent="0.25">
      <c r="A15" s="5" t="s">
        <v>28</v>
      </c>
      <c r="C15">
        <v>2633689000</v>
      </c>
      <c r="D15">
        <v>2864773000</v>
      </c>
      <c r="E15">
        <v>3435092000</v>
      </c>
      <c r="F15">
        <v>3421409000</v>
      </c>
      <c r="G15">
        <v>12354963000</v>
      </c>
    </row>
    <row r="16" spans="1:13" x14ac:dyDescent="0.25">
      <c r="A16" s="5" t="s">
        <v>30</v>
      </c>
      <c r="B16">
        <v>90559000000</v>
      </c>
      <c r="C16">
        <v>89804000000</v>
      </c>
      <c r="D16">
        <v>81201000000</v>
      </c>
      <c r="E16">
        <v>67702000000</v>
      </c>
      <c r="G16">
        <v>329266000000</v>
      </c>
    </row>
    <row r="17" spans="1:7" x14ac:dyDescent="0.25">
      <c r="A17" s="5" t="s">
        <v>33</v>
      </c>
      <c r="B17">
        <v>3641390000</v>
      </c>
      <c r="C17">
        <v>4319063000</v>
      </c>
      <c r="D17">
        <v>5302940000</v>
      </c>
      <c r="E17">
        <v>6439746000</v>
      </c>
      <c r="G17">
        <v>19703139000</v>
      </c>
    </row>
    <row r="18" spans="1:7" x14ac:dyDescent="0.25">
      <c r="A18" s="5" t="s">
        <v>35</v>
      </c>
      <c r="C18">
        <v>2312200000</v>
      </c>
      <c r="D18">
        <v>2273900000</v>
      </c>
      <c r="E18">
        <v>2512200000</v>
      </c>
      <c r="F18">
        <v>2504100000</v>
      </c>
      <c r="G18">
        <v>9602400000</v>
      </c>
    </row>
    <row r="19" spans="1:7" x14ac:dyDescent="0.25">
      <c r="A19" s="5" t="s">
        <v>36</v>
      </c>
      <c r="B19">
        <v>5781000000</v>
      </c>
      <c r="C19">
        <v>5838000000</v>
      </c>
      <c r="D19">
        <v>6053000000</v>
      </c>
      <c r="E19">
        <v>6098000000</v>
      </c>
      <c r="G19">
        <v>23770000000</v>
      </c>
    </row>
    <row r="20" spans="1:7" x14ac:dyDescent="0.25">
      <c r="A20" s="5" t="s">
        <v>39</v>
      </c>
      <c r="B20">
        <v>14945000000</v>
      </c>
      <c r="C20">
        <v>14813500000</v>
      </c>
      <c r="D20">
        <v>16378600000</v>
      </c>
      <c r="E20">
        <v>16453200000</v>
      </c>
      <c r="G20">
        <v>62590300000</v>
      </c>
    </row>
    <row r="21" spans="1:7" x14ac:dyDescent="0.25">
      <c r="A21" s="5" t="s">
        <v>41</v>
      </c>
      <c r="B21">
        <v>25364000000</v>
      </c>
      <c r="C21">
        <v>23939000000</v>
      </c>
      <c r="D21">
        <v>22728000000</v>
      </c>
      <c r="E21">
        <v>20872000000</v>
      </c>
      <c r="G21">
        <v>92903000000</v>
      </c>
    </row>
    <row r="22" spans="1:7" x14ac:dyDescent="0.25">
      <c r="A22" s="5" t="s">
        <v>44</v>
      </c>
      <c r="B22">
        <v>71214000000</v>
      </c>
      <c r="C22">
        <v>68874000000</v>
      </c>
      <c r="D22">
        <v>64406000000</v>
      </c>
      <c r="E22">
        <v>58327000000</v>
      </c>
      <c r="G22">
        <v>262821000000</v>
      </c>
    </row>
    <row r="23" spans="1:7" x14ac:dyDescent="0.25">
      <c r="A23" s="5" t="s">
        <v>46</v>
      </c>
      <c r="B23">
        <v>958511000</v>
      </c>
      <c r="C23">
        <v>974053000</v>
      </c>
      <c r="D23">
        <v>984363000</v>
      </c>
      <c r="E23">
        <v>981310000</v>
      </c>
      <c r="G23">
        <v>3898237000</v>
      </c>
    </row>
    <row r="24" spans="1:7" x14ac:dyDescent="0.25">
      <c r="A24" s="5" t="s">
        <v>49</v>
      </c>
      <c r="C24">
        <v>9047657000</v>
      </c>
      <c r="D24">
        <v>10381653000</v>
      </c>
      <c r="E24">
        <v>10325494000</v>
      </c>
      <c r="F24">
        <v>7531780000</v>
      </c>
      <c r="G24">
        <v>37286584000</v>
      </c>
    </row>
    <row r="25" spans="1:7" x14ac:dyDescent="0.25">
      <c r="A25" s="5" t="s">
        <v>51</v>
      </c>
      <c r="B25">
        <v>1373947000</v>
      </c>
      <c r="C25">
        <v>1577922000</v>
      </c>
      <c r="D25">
        <v>1963874000</v>
      </c>
      <c r="E25">
        <v>2197448000</v>
      </c>
      <c r="G25">
        <v>7113191000</v>
      </c>
    </row>
    <row r="26" spans="1:7" x14ac:dyDescent="0.25">
      <c r="A26" s="5" t="s">
        <v>53</v>
      </c>
      <c r="B26">
        <v>2519154000</v>
      </c>
      <c r="C26">
        <v>2394270000</v>
      </c>
      <c r="D26">
        <v>2445548000</v>
      </c>
      <c r="E26">
        <v>3651335000</v>
      </c>
      <c r="G26">
        <v>11010307000</v>
      </c>
    </row>
    <row r="27" spans="1:7" x14ac:dyDescent="0.25">
      <c r="A27" s="5" t="s">
        <v>56</v>
      </c>
      <c r="B27">
        <v>4657000000</v>
      </c>
      <c r="C27">
        <v>5156000000</v>
      </c>
      <c r="D27">
        <v>5368000000</v>
      </c>
      <c r="E27">
        <v>5598000000</v>
      </c>
      <c r="G27">
        <v>20779000000</v>
      </c>
    </row>
    <row r="28" spans="1:7" x14ac:dyDescent="0.25">
      <c r="A28" s="5" t="s">
        <v>57</v>
      </c>
      <c r="B28">
        <v>33315000000</v>
      </c>
      <c r="C28">
        <v>34507000000</v>
      </c>
      <c r="D28">
        <v>35239000000</v>
      </c>
      <c r="E28">
        <v>35653000000</v>
      </c>
      <c r="G28">
        <v>138714000000</v>
      </c>
    </row>
    <row r="29" spans="1:7" x14ac:dyDescent="0.25">
      <c r="A29" s="5" t="s">
        <v>58</v>
      </c>
      <c r="C29">
        <v>2069600000</v>
      </c>
      <c r="D29">
        <v>2118300000</v>
      </c>
      <c r="E29">
        <v>2068100000</v>
      </c>
      <c r="F29">
        <v>2238000000</v>
      </c>
      <c r="G29">
        <v>8494000000</v>
      </c>
    </row>
    <row r="30" spans="1:7" x14ac:dyDescent="0.25">
      <c r="A30" s="5" t="s">
        <v>60</v>
      </c>
      <c r="C30">
        <v>1551346000</v>
      </c>
      <c r="D30">
        <v>2234000000</v>
      </c>
      <c r="E30">
        <v>2604000000</v>
      </c>
      <c r="F30">
        <v>3084000000</v>
      </c>
      <c r="G30">
        <v>9473346000</v>
      </c>
    </row>
    <row r="31" spans="1:7" x14ac:dyDescent="0.25">
      <c r="A31" s="5" t="s">
        <v>62</v>
      </c>
      <c r="C31">
        <v>7509000000</v>
      </c>
      <c r="D31">
        <v>9072000000</v>
      </c>
      <c r="E31">
        <v>9659000000</v>
      </c>
      <c r="F31">
        <v>10825000000</v>
      </c>
      <c r="G31">
        <v>37065000000</v>
      </c>
    </row>
    <row r="32" spans="1:7" x14ac:dyDescent="0.25">
      <c r="A32" s="5" t="s">
        <v>64</v>
      </c>
      <c r="B32">
        <v>3334213000</v>
      </c>
      <c r="C32">
        <v>3594136000</v>
      </c>
      <c r="D32">
        <v>4021964000</v>
      </c>
      <c r="E32">
        <v>3974295000</v>
      </c>
      <c r="G32">
        <v>14924608000</v>
      </c>
    </row>
    <row r="33" spans="1:7" x14ac:dyDescent="0.25">
      <c r="A33" s="5" t="s">
        <v>66</v>
      </c>
      <c r="C33">
        <v>18676000000</v>
      </c>
      <c r="D33">
        <v>20063000000</v>
      </c>
      <c r="E33">
        <v>21662000000</v>
      </c>
      <c r="F33">
        <v>22991000000</v>
      </c>
      <c r="G33">
        <v>83392000000</v>
      </c>
    </row>
    <row r="34" spans="1:7" x14ac:dyDescent="0.25">
      <c r="A34" s="5" t="s">
        <v>67</v>
      </c>
      <c r="B34">
        <v>10259000000</v>
      </c>
      <c r="C34">
        <v>11230000000</v>
      </c>
      <c r="D34">
        <v>12296000000</v>
      </c>
      <c r="E34">
        <v>12200000000</v>
      </c>
      <c r="G34">
        <v>45985000000</v>
      </c>
    </row>
    <row r="35" spans="1:7" x14ac:dyDescent="0.25">
      <c r="A35" s="5" t="s">
        <v>69</v>
      </c>
      <c r="B35">
        <v>2875960000</v>
      </c>
      <c r="C35">
        <v>3361407000</v>
      </c>
      <c r="D35">
        <v>4100048000</v>
      </c>
      <c r="E35">
        <v>4771516000</v>
      </c>
      <c r="G35">
        <v>15108931000</v>
      </c>
    </row>
    <row r="36" spans="1:7" x14ac:dyDescent="0.25">
      <c r="A36" s="5" t="s">
        <v>71</v>
      </c>
      <c r="C36">
        <v>74452000000</v>
      </c>
      <c r="D36">
        <v>88988000000</v>
      </c>
      <c r="E36">
        <v>107006000000</v>
      </c>
      <c r="F36">
        <v>135987000000</v>
      </c>
      <c r="G36">
        <v>406433000000</v>
      </c>
    </row>
    <row r="37" spans="1:7" x14ac:dyDescent="0.25">
      <c r="A37" s="5" t="s">
        <v>73</v>
      </c>
      <c r="C37">
        <v>17517600000</v>
      </c>
      <c r="D37">
        <v>19108800000</v>
      </c>
      <c r="E37">
        <v>20862000000</v>
      </c>
      <c r="F37">
        <v>21609000000</v>
      </c>
      <c r="G37">
        <v>79097400000</v>
      </c>
    </row>
    <row r="38" spans="1:7" x14ac:dyDescent="0.25">
      <c r="A38" s="5" t="s">
        <v>75</v>
      </c>
      <c r="B38">
        <v>61497200000</v>
      </c>
      <c r="C38">
        <v>71023500000</v>
      </c>
      <c r="D38">
        <v>73874100000</v>
      </c>
      <c r="E38">
        <v>79156500000</v>
      </c>
      <c r="G38">
        <v>285551300000</v>
      </c>
    </row>
    <row r="39" spans="1:7" x14ac:dyDescent="0.25">
      <c r="A39" s="5" t="s">
        <v>77</v>
      </c>
      <c r="B39">
        <v>16428000000</v>
      </c>
      <c r="C39">
        <v>14771000000</v>
      </c>
      <c r="D39">
        <v>12691000000</v>
      </c>
      <c r="E39">
        <v>6383000000</v>
      </c>
      <c r="G39">
        <v>50273000000</v>
      </c>
    </row>
    <row r="40" spans="1:7" x14ac:dyDescent="0.25">
      <c r="A40" s="5" t="s">
        <v>80</v>
      </c>
      <c r="C40">
        <v>14581000000</v>
      </c>
      <c r="D40">
        <v>18470000000</v>
      </c>
      <c r="E40">
        <v>8698000000</v>
      </c>
      <c r="F40">
        <v>7869000000</v>
      </c>
      <c r="G40">
        <v>49618000000</v>
      </c>
    </row>
    <row r="41" spans="1:7" x14ac:dyDescent="0.25">
      <c r="A41" s="5" t="s">
        <v>81</v>
      </c>
      <c r="C41">
        <v>10180400000</v>
      </c>
      <c r="D41">
        <v>10439000000</v>
      </c>
      <c r="E41">
        <v>9894900000</v>
      </c>
      <c r="F41">
        <v>9524400000</v>
      </c>
      <c r="G41">
        <v>40038700000</v>
      </c>
    </row>
    <row r="42" spans="1:7" x14ac:dyDescent="0.25">
      <c r="A42" s="5" t="s">
        <v>83</v>
      </c>
      <c r="B42">
        <v>4292100000</v>
      </c>
      <c r="C42">
        <v>4614700000</v>
      </c>
      <c r="D42">
        <v>5345500000</v>
      </c>
      <c r="E42">
        <v>5568700000</v>
      </c>
      <c r="G42">
        <v>19821000000</v>
      </c>
    </row>
    <row r="43" spans="1:7" x14ac:dyDescent="0.25">
      <c r="A43" s="5" t="s">
        <v>85</v>
      </c>
      <c r="B43">
        <v>23700000000</v>
      </c>
      <c r="C43">
        <v>23032000000</v>
      </c>
      <c r="D43">
        <v>23906000000</v>
      </c>
      <c r="E43">
        <v>22534000000</v>
      </c>
      <c r="G43">
        <v>93172000000</v>
      </c>
    </row>
    <row r="44" spans="1:7" x14ac:dyDescent="0.25">
      <c r="A44" s="5" t="s">
        <v>87</v>
      </c>
      <c r="B44">
        <v>4856000000</v>
      </c>
      <c r="C44">
        <v>4583000000</v>
      </c>
      <c r="D44">
        <v>4408000000</v>
      </c>
      <c r="E44">
        <v>4664000000</v>
      </c>
      <c r="G44">
        <v>18511000000</v>
      </c>
    </row>
    <row r="45" spans="1:7" x14ac:dyDescent="0.25">
      <c r="A45" s="5" t="s">
        <v>89</v>
      </c>
      <c r="E45">
        <v>6824000000</v>
      </c>
      <c r="F45">
        <v>13240000000</v>
      </c>
      <c r="G45">
        <v>20064000000</v>
      </c>
    </row>
    <row r="46" spans="1:7" x14ac:dyDescent="0.25">
      <c r="A46" s="5" t="s">
        <v>90</v>
      </c>
      <c r="B46">
        <v>5863500000</v>
      </c>
      <c r="C46">
        <v>6140000000</v>
      </c>
      <c r="E46">
        <v>6330300000</v>
      </c>
      <c r="F46">
        <v>5966900000</v>
      </c>
      <c r="G46">
        <v>24300700000</v>
      </c>
    </row>
    <row r="47" spans="1:7" x14ac:dyDescent="0.25">
      <c r="A47" s="5" t="s">
        <v>92</v>
      </c>
      <c r="B47">
        <v>2853926000</v>
      </c>
      <c r="C47">
        <v>2879000000</v>
      </c>
      <c r="D47">
        <v>3011000000</v>
      </c>
      <c r="E47">
        <v>3159000000</v>
      </c>
      <c r="G47">
        <v>11902926000</v>
      </c>
    </row>
    <row r="48" spans="1:7" x14ac:dyDescent="0.25">
      <c r="A48" s="5" t="s">
        <v>94</v>
      </c>
      <c r="B48">
        <v>33781000000</v>
      </c>
      <c r="C48">
        <v>34828000000</v>
      </c>
      <c r="D48">
        <v>35895000000</v>
      </c>
      <c r="E48">
        <v>34441000000</v>
      </c>
      <c r="G48">
        <v>138945000000</v>
      </c>
    </row>
    <row r="49" spans="1:7" x14ac:dyDescent="0.25">
      <c r="A49" s="5" t="s">
        <v>96</v>
      </c>
      <c r="C49">
        <v>2089100000</v>
      </c>
      <c r="D49">
        <v>2393500000</v>
      </c>
      <c r="E49">
        <v>2706700000</v>
      </c>
      <c r="F49">
        <v>3291300000</v>
      </c>
      <c r="G49">
        <v>10480600000</v>
      </c>
    </row>
    <row r="50" spans="1:7" x14ac:dyDescent="0.25">
      <c r="A50" s="5" t="s">
        <v>97</v>
      </c>
      <c r="C50">
        <v>9147530000</v>
      </c>
      <c r="D50">
        <v>9475313000</v>
      </c>
      <c r="E50">
        <v>10187340000</v>
      </c>
      <c r="F50">
        <v>10635676000</v>
      </c>
      <c r="G50">
        <v>39445859000</v>
      </c>
    </row>
    <row r="51" spans="1:7" x14ac:dyDescent="0.25">
      <c r="A51" s="5" t="s">
        <v>98</v>
      </c>
      <c r="C51">
        <v>86623000000</v>
      </c>
      <c r="D51">
        <v>90762000000</v>
      </c>
      <c r="E51">
        <v>96114000000</v>
      </c>
      <c r="F51">
        <v>94571000000</v>
      </c>
      <c r="G51">
        <v>368070000000</v>
      </c>
    </row>
    <row r="52" spans="1:7" x14ac:dyDescent="0.25">
      <c r="A52" s="5" t="s">
        <v>99</v>
      </c>
      <c r="B52">
        <v>100078000000</v>
      </c>
      <c r="C52">
        <v>101697000000</v>
      </c>
      <c r="D52">
        <v>95181000000</v>
      </c>
      <c r="E52">
        <v>93056000000</v>
      </c>
      <c r="G52">
        <v>390012000000</v>
      </c>
    </row>
    <row r="53" spans="1:7" x14ac:dyDescent="0.25">
      <c r="A53" s="5" t="s">
        <v>101</v>
      </c>
      <c r="B53">
        <v>13936000000</v>
      </c>
      <c r="C53">
        <v>9413000000</v>
      </c>
      <c r="D53">
        <v>10719000000</v>
      </c>
      <c r="E53">
        <v>9968000000</v>
      </c>
      <c r="G53">
        <v>44036000000</v>
      </c>
    </row>
    <row r="54" spans="1:7" x14ac:dyDescent="0.25">
      <c r="A54" s="5" t="s">
        <v>102</v>
      </c>
      <c r="C54">
        <v>10914585000</v>
      </c>
      <c r="D54">
        <v>11503963000</v>
      </c>
      <c r="E54">
        <v>11881176000</v>
      </c>
      <c r="F54">
        <v>12103887000</v>
      </c>
      <c r="G54">
        <v>46403611000</v>
      </c>
    </row>
    <row r="55" spans="1:7" x14ac:dyDescent="0.25">
      <c r="A55" s="5" t="s">
        <v>103</v>
      </c>
      <c r="B55">
        <v>10737000000</v>
      </c>
      <c r="C55">
        <v>10543000000</v>
      </c>
      <c r="D55">
        <v>9998000000</v>
      </c>
      <c r="E55">
        <v>10346000000</v>
      </c>
      <c r="G55">
        <v>41624000000</v>
      </c>
    </row>
    <row r="56" spans="1:7" x14ac:dyDescent="0.25">
      <c r="A56" s="5" t="s">
        <v>104</v>
      </c>
      <c r="B56">
        <v>45457000000</v>
      </c>
      <c r="D56">
        <v>40611000000</v>
      </c>
      <c r="E56">
        <v>40339000000</v>
      </c>
      <c r="F56">
        <v>39528000000</v>
      </c>
      <c r="G56">
        <v>165935000000</v>
      </c>
    </row>
    <row r="57" spans="1:7" x14ac:dyDescent="0.25">
      <c r="A57" s="5" t="s">
        <v>106</v>
      </c>
      <c r="C57">
        <v>3049500000</v>
      </c>
      <c r="D57">
        <v>3323600000</v>
      </c>
      <c r="E57">
        <v>3416000000</v>
      </c>
      <c r="F57">
        <v>3714000000</v>
      </c>
      <c r="G57">
        <v>13503100000</v>
      </c>
    </row>
    <row r="58" spans="1:7" x14ac:dyDescent="0.25">
      <c r="A58" s="5" t="s">
        <v>107</v>
      </c>
      <c r="C58">
        <v>8054000000</v>
      </c>
      <c r="D58">
        <v>8446000000</v>
      </c>
      <c r="E58">
        <v>10282000000</v>
      </c>
      <c r="F58">
        <v>12483000000</v>
      </c>
      <c r="G58">
        <v>39265000000</v>
      </c>
    </row>
    <row r="59" spans="1:7" x14ac:dyDescent="0.25">
      <c r="A59" s="5" t="s">
        <v>108</v>
      </c>
      <c r="C59">
        <v>22364000000</v>
      </c>
      <c r="D59">
        <v>24551000000</v>
      </c>
      <c r="E59">
        <v>15742000000</v>
      </c>
      <c r="F59">
        <v>9841000000</v>
      </c>
      <c r="G59">
        <v>72498000000</v>
      </c>
    </row>
    <row r="60" spans="1:7" x14ac:dyDescent="0.25">
      <c r="A60" s="5" t="s">
        <v>110</v>
      </c>
      <c r="C60">
        <v>6932200000</v>
      </c>
      <c r="D60">
        <v>9703300000</v>
      </c>
      <c r="E60">
        <v>10763800000</v>
      </c>
      <c r="F60">
        <v>11448800000</v>
      </c>
      <c r="G60">
        <v>38848100000</v>
      </c>
    </row>
    <row r="61" spans="1:7" x14ac:dyDescent="0.25">
      <c r="A61" s="5" t="s">
        <v>111</v>
      </c>
      <c r="B61">
        <v>8735700000</v>
      </c>
      <c r="C61">
        <v>8468100000</v>
      </c>
      <c r="D61">
        <v>8570000000</v>
      </c>
      <c r="E61">
        <v>7997000000</v>
      </c>
      <c r="G61">
        <v>33770800000</v>
      </c>
    </row>
    <row r="62" spans="1:7" x14ac:dyDescent="0.25">
      <c r="A62" s="5" t="s">
        <v>113</v>
      </c>
      <c r="B62">
        <v>17621000000</v>
      </c>
      <c r="C62">
        <v>16385000000</v>
      </c>
      <c r="D62">
        <v>15879000000</v>
      </c>
      <c r="E62">
        <v>16560000000</v>
      </c>
      <c r="G62">
        <v>66445000000</v>
      </c>
    </row>
    <row r="63" spans="1:7" x14ac:dyDescent="0.25">
      <c r="A63" s="5" t="s">
        <v>114</v>
      </c>
      <c r="B63">
        <v>7249000000</v>
      </c>
      <c r="C63">
        <v>7143000000</v>
      </c>
      <c r="D63">
        <v>7380000000</v>
      </c>
      <c r="E63">
        <v>7477000000</v>
      </c>
      <c r="G63">
        <v>29249000000</v>
      </c>
    </row>
    <row r="64" spans="1:7" x14ac:dyDescent="0.25">
      <c r="A64" s="5" t="s">
        <v>115</v>
      </c>
      <c r="C64">
        <v>7436600000</v>
      </c>
      <c r="D64">
        <v>8305100000</v>
      </c>
      <c r="E64">
        <v>8023200000</v>
      </c>
      <c r="F64">
        <v>9071000000</v>
      </c>
      <c r="G64">
        <v>32835900000</v>
      </c>
    </row>
    <row r="65" spans="1:7" x14ac:dyDescent="0.25">
      <c r="A65" s="5" t="s">
        <v>117</v>
      </c>
      <c r="B65">
        <v>1847186000</v>
      </c>
      <c r="C65">
        <v>2135539000</v>
      </c>
      <c r="D65">
        <v>2396998000</v>
      </c>
      <c r="E65">
        <v>2490821000</v>
      </c>
      <c r="G65">
        <v>8870544000</v>
      </c>
    </row>
    <row r="66" spans="1:7" x14ac:dyDescent="0.25">
      <c r="A66" s="5" t="s">
        <v>118</v>
      </c>
      <c r="C66">
        <v>13469300000</v>
      </c>
      <c r="D66">
        <v>11838200000</v>
      </c>
      <c r="E66">
        <v>11937000000</v>
      </c>
      <c r="F66">
        <v>11642900000</v>
      </c>
      <c r="G66">
        <v>48887400000</v>
      </c>
    </row>
    <row r="67" spans="1:7" x14ac:dyDescent="0.25">
      <c r="A67" s="5" t="s">
        <v>120</v>
      </c>
      <c r="C67">
        <v>101093000000</v>
      </c>
      <c r="D67">
        <v>91084000000</v>
      </c>
      <c r="E67">
        <v>102531000000</v>
      </c>
      <c r="F67">
        <v>121546000000</v>
      </c>
      <c r="G67">
        <v>416254000000</v>
      </c>
    </row>
    <row r="68" spans="1:7" x14ac:dyDescent="0.25">
      <c r="A68" s="5" t="s">
        <v>121</v>
      </c>
      <c r="C68">
        <v>55656000000</v>
      </c>
      <c r="D68">
        <v>55184000000</v>
      </c>
      <c r="E68">
        <v>47011000000</v>
      </c>
      <c r="F68">
        <v>38537000000</v>
      </c>
      <c r="G68">
        <v>196388000000</v>
      </c>
    </row>
    <row r="69" spans="1:7" x14ac:dyDescent="0.25">
      <c r="A69" s="5" t="s">
        <v>123</v>
      </c>
      <c r="B69">
        <v>17936000000</v>
      </c>
      <c r="C69">
        <v>19261000000</v>
      </c>
      <c r="D69">
        <v>19171000000</v>
      </c>
      <c r="E69">
        <v>18987000000</v>
      </c>
      <c r="G69">
        <v>75355000000</v>
      </c>
    </row>
    <row r="70" spans="1:7" x14ac:dyDescent="0.25">
      <c r="A70" s="5" t="s">
        <v>124</v>
      </c>
      <c r="B70">
        <v>6514099000</v>
      </c>
      <c r="C70">
        <v>7184794000</v>
      </c>
      <c r="D70">
        <v>9049918000</v>
      </c>
      <c r="E70">
        <v>10855810000</v>
      </c>
      <c r="G70">
        <v>33604621000</v>
      </c>
    </row>
    <row r="71" spans="1:7" x14ac:dyDescent="0.25">
      <c r="A71" s="5" t="s">
        <v>126</v>
      </c>
      <c r="B71">
        <v>2432680000</v>
      </c>
      <c r="C71">
        <v>2865751000</v>
      </c>
      <c r="D71">
        <v>3538756000</v>
      </c>
      <c r="E71">
        <v>3663851000</v>
      </c>
      <c r="G71">
        <v>12501038000</v>
      </c>
    </row>
    <row r="72" spans="1:7" x14ac:dyDescent="0.25">
      <c r="A72" s="5" t="s">
        <v>127</v>
      </c>
      <c r="C72">
        <v>15456000000</v>
      </c>
      <c r="D72">
        <v>15884000000</v>
      </c>
      <c r="E72">
        <v>15714000000</v>
      </c>
      <c r="F72">
        <v>16389000000</v>
      </c>
      <c r="G72">
        <v>63443000000</v>
      </c>
    </row>
    <row r="73" spans="1:7" x14ac:dyDescent="0.25">
      <c r="A73" s="5" t="s">
        <v>129</v>
      </c>
      <c r="C73">
        <v>6493900000</v>
      </c>
      <c r="D73">
        <v>7670400000</v>
      </c>
      <c r="E73">
        <v>9256000000</v>
      </c>
      <c r="F73">
        <v>11229200000</v>
      </c>
      <c r="G73">
        <v>34649500000</v>
      </c>
    </row>
    <row r="74" spans="1:7" x14ac:dyDescent="0.25">
      <c r="A74" s="5" t="s">
        <v>130</v>
      </c>
      <c r="C74">
        <v>2910748000</v>
      </c>
      <c r="E74">
        <v>3402703000</v>
      </c>
      <c r="F74">
        <v>9221740000</v>
      </c>
      <c r="G74">
        <v>15535191000</v>
      </c>
    </row>
    <row r="75" spans="1:7" x14ac:dyDescent="0.25">
      <c r="A75" s="5" t="s">
        <v>132</v>
      </c>
      <c r="B75">
        <v>6104000000</v>
      </c>
      <c r="C75">
        <v>5474700000</v>
      </c>
      <c r="D75">
        <v>4743200000</v>
      </c>
      <c r="E75">
        <v>4308300000</v>
      </c>
      <c r="G75">
        <v>20630200000</v>
      </c>
    </row>
    <row r="76" spans="1:7" x14ac:dyDescent="0.25">
      <c r="A76" s="5" t="s">
        <v>134</v>
      </c>
      <c r="B76">
        <v>5513000000</v>
      </c>
      <c r="C76">
        <v>5133000000</v>
      </c>
      <c r="D76">
        <v>5342000000</v>
      </c>
      <c r="E76">
        <v>5276000000</v>
      </c>
      <c r="G76">
        <v>21264000000</v>
      </c>
    </row>
    <row r="77" spans="1:7" x14ac:dyDescent="0.25">
      <c r="A77" s="5" t="s">
        <v>136</v>
      </c>
      <c r="B77">
        <v>2921900000</v>
      </c>
      <c r="C77">
        <v>3194300000</v>
      </c>
      <c r="D77">
        <v>3297600000</v>
      </c>
      <c r="E77">
        <v>3394800000</v>
      </c>
      <c r="G77">
        <v>12808600000</v>
      </c>
    </row>
    <row r="78" spans="1:7" x14ac:dyDescent="0.25">
      <c r="A78" s="5" t="s">
        <v>138</v>
      </c>
      <c r="B78">
        <v>12316000000</v>
      </c>
      <c r="C78">
        <v>19080000000</v>
      </c>
      <c r="D78">
        <v>23125000000</v>
      </c>
      <c r="E78">
        <v>12764000000</v>
      </c>
      <c r="G78">
        <v>67285000000</v>
      </c>
    </row>
    <row r="79" spans="1:7" x14ac:dyDescent="0.25">
      <c r="A79" s="5" t="s">
        <v>140</v>
      </c>
      <c r="B79">
        <v>11359113000</v>
      </c>
      <c r="C79">
        <v>12752076000</v>
      </c>
      <c r="D79">
        <v>13470067000</v>
      </c>
      <c r="E79">
        <v>13476084000</v>
      </c>
      <c r="G79">
        <v>51057340000</v>
      </c>
    </row>
    <row r="80" spans="1:7" x14ac:dyDescent="0.25">
      <c r="A80" s="5" t="s">
        <v>142</v>
      </c>
      <c r="C80">
        <v>8155000000</v>
      </c>
      <c r="D80">
        <v>9108000000</v>
      </c>
      <c r="E80">
        <v>9754000000</v>
      </c>
      <c r="F80">
        <v>29003000000</v>
      </c>
      <c r="G80">
        <v>56020000000</v>
      </c>
    </row>
    <row r="81" spans="1:7" x14ac:dyDescent="0.25">
      <c r="A81" s="5" t="s">
        <v>144</v>
      </c>
      <c r="B81">
        <v>29119000000</v>
      </c>
      <c r="C81">
        <v>32380000000</v>
      </c>
      <c r="D81">
        <v>34914000000</v>
      </c>
      <c r="E81">
        <v>37876000000</v>
      </c>
      <c r="G81">
        <v>134289000000</v>
      </c>
    </row>
    <row r="82" spans="1:7" x14ac:dyDescent="0.25">
      <c r="A82" s="5" t="s">
        <v>145</v>
      </c>
      <c r="B82">
        <v>4111000000</v>
      </c>
      <c r="C82">
        <v>4531000000</v>
      </c>
      <c r="D82">
        <v>4945000000</v>
      </c>
      <c r="E82">
        <v>5142000000</v>
      </c>
      <c r="G82">
        <v>18729000000</v>
      </c>
    </row>
    <row r="83" spans="1:7" x14ac:dyDescent="0.25">
      <c r="A83" s="5" t="s">
        <v>146</v>
      </c>
      <c r="B83">
        <v>17085000000</v>
      </c>
      <c r="C83">
        <v>17420000000</v>
      </c>
      <c r="D83">
        <v>17277000000</v>
      </c>
      <c r="E83">
        <v>16034000000</v>
      </c>
      <c r="G83">
        <v>67816000000</v>
      </c>
    </row>
    <row r="84" spans="1:7" x14ac:dyDescent="0.25">
      <c r="A84" s="5" t="s">
        <v>147</v>
      </c>
      <c r="C84">
        <v>5533000000</v>
      </c>
      <c r="D84">
        <v>5514000000</v>
      </c>
      <c r="E84">
        <v>5655000000</v>
      </c>
      <c r="F84">
        <v>5761000000</v>
      </c>
      <c r="G84">
        <v>22463000000</v>
      </c>
    </row>
    <row r="85" spans="1:7" x14ac:dyDescent="0.25">
      <c r="A85" s="5" t="s">
        <v>148</v>
      </c>
      <c r="C85">
        <v>2666000000</v>
      </c>
      <c r="D85">
        <v>2607000000</v>
      </c>
      <c r="E85">
        <v>2819000000</v>
      </c>
      <c r="F85">
        <v>2960000000</v>
      </c>
      <c r="G85">
        <v>11052000000</v>
      </c>
    </row>
    <row r="86" spans="1:7" x14ac:dyDescent="0.25">
      <c r="A86" s="5" t="s">
        <v>149</v>
      </c>
      <c r="C86">
        <v>3214591000</v>
      </c>
      <c r="D86">
        <v>4108269000</v>
      </c>
      <c r="E86">
        <v>4501223000</v>
      </c>
      <c r="F86">
        <v>3904384000</v>
      </c>
      <c r="G86">
        <v>15728467000</v>
      </c>
    </row>
    <row r="87" spans="1:7" x14ac:dyDescent="0.25">
      <c r="A87" s="5" t="s">
        <v>151</v>
      </c>
      <c r="C87">
        <v>17301000000</v>
      </c>
      <c r="D87">
        <v>19221000000</v>
      </c>
      <c r="E87">
        <v>19110000000</v>
      </c>
      <c r="F87">
        <v>17509000000</v>
      </c>
      <c r="G87">
        <v>73141000000</v>
      </c>
    </row>
    <row r="88" spans="1:7" x14ac:dyDescent="0.25">
      <c r="A88" s="5" t="s">
        <v>153</v>
      </c>
      <c r="C88">
        <v>6566000000</v>
      </c>
      <c r="D88">
        <v>7179000000</v>
      </c>
      <c r="E88">
        <v>6456000000</v>
      </c>
      <c r="F88">
        <v>6399000000</v>
      </c>
      <c r="G88">
        <v>26600000000</v>
      </c>
    </row>
    <row r="89" spans="1:7" x14ac:dyDescent="0.25">
      <c r="A89" s="5" t="s">
        <v>154</v>
      </c>
      <c r="B89">
        <v>8110000000</v>
      </c>
      <c r="C89">
        <v>10863000000</v>
      </c>
      <c r="D89">
        <v>16560000000</v>
      </c>
      <c r="E89">
        <v>22760000000</v>
      </c>
      <c r="G89">
        <v>58293000000</v>
      </c>
    </row>
    <row r="90" spans="1:7" x14ac:dyDescent="0.25">
      <c r="A90" s="5" t="s">
        <v>155</v>
      </c>
      <c r="B90">
        <v>7452000000</v>
      </c>
      <c r="C90">
        <v>8106000000</v>
      </c>
      <c r="D90">
        <v>9226000000</v>
      </c>
      <c r="E90">
        <v>7386000000</v>
      </c>
      <c r="G90">
        <v>32170000000</v>
      </c>
    </row>
    <row r="91" spans="1:7" x14ac:dyDescent="0.25">
      <c r="A91" s="5" t="s">
        <v>156</v>
      </c>
      <c r="B91">
        <v>23771000000</v>
      </c>
      <c r="C91">
        <v>24176000000</v>
      </c>
      <c r="D91">
        <v>23869000000</v>
      </c>
      <c r="E91">
        <v>25038000000</v>
      </c>
      <c r="G91">
        <v>96854000000</v>
      </c>
    </row>
    <row r="92" spans="1:7" x14ac:dyDescent="0.25">
      <c r="A92" s="5" t="s">
        <v>157</v>
      </c>
      <c r="B92">
        <v>1204546000</v>
      </c>
      <c r="C92">
        <v>1746278000</v>
      </c>
      <c r="D92">
        <v>2173011000</v>
      </c>
      <c r="E92">
        <v>1357150000</v>
      </c>
      <c r="G92">
        <v>6480985000</v>
      </c>
    </row>
    <row r="93" spans="1:7" x14ac:dyDescent="0.25">
      <c r="A93" s="5" t="s">
        <v>158</v>
      </c>
      <c r="C93">
        <v>4474000000</v>
      </c>
      <c r="D93">
        <v>4979000000</v>
      </c>
      <c r="E93">
        <v>5244000000</v>
      </c>
      <c r="F93">
        <v>5259000000</v>
      </c>
      <c r="G93">
        <v>19956000000</v>
      </c>
    </row>
    <row r="94" spans="1:7" x14ac:dyDescent="0.25">
      <c r="A94" s="5" t="s">
        <v>160</v>
      </c>
      <c r="C94">
        <v>1587725000</v>
      </c>
      <c r="D94">
        <v>1717776000</v>
      </c>
      <c r="E94">
        <v>1797060000</v>
      </c>
      <c r="F94">
        <v>1966814000</v>
      </c>
      <c r="G94">
        <v>7069375000</v>
      </c>
    </row>
    <row r="95" spans="1:7" x14ac:dyDescent="0.25">
      <c r="A95" s="5" t="s">
        <v>162</v>
      </c>
      <c r="C95">
        <v>105156000000</v>
      </c>
      <c r="D95">
        <v>112640000000</v>
      </c>
      <c r="E95">
        <v>116199000000</v>
      </c>
      <c r="F95">
        <v>118719000000</v>
      </c>
      <c r="G95">
        <v>452714000000</v>
      </c>
    </row>
    <row r="96" spans="1:7" x14ac:dyDescent="0.25">
      <c r="A96" s="5" t="s">
        <v>166</v>
      </c>
      <c r="C96">
        <v>8052000000</v>
      </c>
      <c r="D96">
        <v>8268000000</v>
      </c>
      <c r="E96">
        <v>8082000000</v>
      </c>
      <c r="F96">
        <v>7961000000</v>
      </c>
      <c r="G96">
        <v>32363000000</v>
      </c>
    </row>
    <row r="97" spans="1:7" x14ac:dyDescent="0.25">
      <c r="A97" s="5" t="s">
        <v>167</v>
      </c>
      <c r="C97">
        <v>3050195000</v>
      </c>
      <c r="D97">
        <v>4071003000</v>
      </c>
      <c r="E97">
        <v>5373586000</v>
      </c>
      <c r="F97">
        <v>6667216000</v>
      </c>
      <c r="G97">
        <v>19162000000</v>
      </c>
    </row>
    <row r="98" spans="1:7" x14ac:dyDescent="0.25">
      <c r="A98" s="5" t="s">
        <v>168</v>
      </c>
      <c r="C98">
        <v>48607000000</v>
      </c>
      <c r="D98">
        <v>47142000000</v>
      </c>
      <c r="E98">
        <v>49161000000</v>
      </c>
      <c r="F98">
        <v>49247000000</v>
      </c>
      <c r="G98">
        <v>194157000000</v>
      </c>
    </row>
    <row r="99" spans="1:7" x14ac:dyDescent="0.25">
      <c r="A99" s="5" t="s">
        <v>170</v>
      </c>
      <c r="E99">
        <v>4069746000</v>
      </c>
      <c r="F99">
        <v>4250447000</v>
      </c>
      <c r="G99">
        <v>8320193000</v>
      </c>
    </row>
    <row r="100" spans="1:7" x14ac:dyDescent="0.25">
      <c r="A100" s="5" t="s">
        <v>172</v>
      </c>
      <c r="C100">
        <v>12026000000</v>
      </c>
      <c r="D100">
        <v>12669000000</v>
      </c>
      <c r="E100">
        <v>11811000000</v>
      </c>
      <c r="F100">
        <v>11069000000</v>
      </c>
      <c r="G100">
        <v>47575000000</v>
      </c>
    </row>
    <row r="101" spans="1:7" x14ac:dyDescent="0.25">
      <c r="A101" s="5" t="s">
        <v>174</v>
      </c>
      <c r="C101">
        <v>4245964000</v>
      </c>
      <c r="D101">
        <v>4193844000</v>
      </c>
      <c r="E101">
        <v>4476886000</v>
      </c>
      <c r="F101">
        <v>4905458000</v>
      </c>
      <c r="G101">
        <v>17822152000</v>
      </c>
    </row>
    <row r="102" spans="1:7" x14ac:dyDescent="0.25">
      <c r="A102" s="5" t="s">
        <v>176</v>
      </c>
      <c r="B102">
        <v>18376000000</v>
      </c>
      <c r="C102">
        <v>18095000000</v>
      </c>
      <c r="D102">
        <v>18031000000</v>
      </c>
      <c r="E102">
        <v>17900000000</v>
      </c>
      <c r="G102">
        <v>72402000000</v>
      </c>
    </row>
    <row r="103" spans="1:7" x14ac:dyDescent="0.25">
      <c r="A103" s="5" t="s">
        <v>179</v>
      </c>
      <c r="B103">
        <v>7346472000</v>
      </c>
      <c r="C103">
        <v>8843200000</v>
      </c>
      <c r="D103">
        <v>10262700000</v>
      </c>
      <c r="E103">
        <v>12416000000</v>
      </c>
      <c r="G103">
        <v>38868372000</v>
      </c>
    </row>
    <row r="104" spans="1:7" x14ac:dyDescent="0.25">
      <c r="A104" s="5" t="s">
        <v>180</v>
      </c>
      <c r="C104">
        <v>2918434000</v>
      </c>
      <c r="D104">
        <v>3142856000</v>
      </c>
      <c r="E104">
        <v>3275594000</v>
      </c>
      <c r="F104">
        <v>3418265000</v>
      </c>
      <c r="G104">
        <v>12755149000</v>
      </c>
    </row>
    <row r="105" spans="1:7" x14ac:dyDescent="0.25">
      <c r="A105" s="5" t="s">
        <v>181</v>
      </c>
      <c r="C105">
        <v>126761000000</v>
      </c>
      <c r="D105">
        <v>139367000000</v>
      </c>
      <c r="E105">
        <v>153290000000</v>
      </c>
      <c r="F105">
        <v>177526000000</v>
      </c>
      <c r="G105">
        <v>596944000000</v>
      </c>
    </row>
    <row r="106" spans="1:7" x14ac:dyDescent="0.25">
      <c r="A106" s="5" t="s">
        <v>183</v>
      </c>
      <c r="B106">
        <v>230590000000</v>
      </c>
      <c r="C106">
        <v>220156000000</v>
      </c>
      <c r="D106">
        <v>200494000000</v>
      </c>
      <c r="E106">
        <v>129925000000</v>
      </c>
      <c r="G106">
        <v>781165000000</v>
      </c>
    </row>
    <row r="107" spans="1:7" x14ac:dyDescent="0.25">
      <c r="A107" s="5" t="s">
        <v>184</v>
      </c>
      <c r="B107">
        <v>1819814000</v>
      </c>
      <c r="C107">
        <v>2319919000</v>
      </c>
      <c r="D107">
        <v>2660147000</v>
      </c>
      <c r="E107">
        <v>1803573000</v>
      </c>
      <c r="G107">
        <v>8603453000</v>
      </c>
    </row>
    <row r="108" spans="1:7" x14ac:dyDescent="0.25">
      <c r="A108" s="5" t="s">
        <v>185</v>
      </c>
      <c r="B108">
        <v>12835000000</v>
      </c>
      <c r="C108">
        <v>13120000000</v>
      </c>
      <c r="D108">
        <v>12436000000</v>
      </c>
      <c r="E108">
        <v>11683000000</v>
      </c>
      <c r="G108">
        <v>50074000000</v>
      </c>
    </row>
    <row r="109" spans="1:7" x14ac:dyDescent="0.25">
      <c r="A109" s="5" t="s">
        <v>186</v>
      </c>
      <c r="C109">
        <v>37773000000</v>
      </c>
      <c r="D109">
        <v>40362000000</v>
      </c>
      <c r="E109">
        <v>40704000000</v>
      </c>
      <c r="F109">
        <v>39639000000</v>
      </c>
      <c r="G109">
        <v>158478000000</v>
      </c>
    </row>
    <row r="110" spans="1:7" x14ac:dyDescent="0.25">
      <c r="A110" s="5" t="s">
        <v>187</v>
      </c>
      <c r="C110">
        <v>28998000000</v>
      </c>
      <c r="D110">
        <v>28406000000</v>
      </c>
      <c r="E110">
        <v>25130000000</v>
      </c>
      <c r="F110">
        <v>24594000000</v>
      </c>
      <c r="G110">
        <v>107128000000</v>
      </c>
    </row>
    <row r="111" spans="1:7" x14ac:dyDescent="0.25">
      <c r="A111" s="5" t="s">
        <v>189</v>
      </c>
      <c r="C111">
        <v>37795400000</v>
      </c>
      <c r="D111">
        <v>36066900000</v>
      </c>
      <c r="E111">
        <v>28862800000</v>
      </c>
      <c r="F111">
        <v>26644000000</v>
      </c>
      <c r="G111">
        <v>129369100000</v>
      </c>
    </row>
    <row r="112" spans="1:7" x14ac:dyDescent="0.25">
      <c r="A112" s="5" t="s">
        <v>190</v>
      </c>
      <c r="B112">
        <v>8984000000</v>
      </c>
      <c r="C112">
        <v>9370000000</v>
      </c>
      <c r="D112">
        <v>9611000000</v>
      </c>
      <c r="E112">
        <v>10002000000</v>
      </c>
      <c r="G112">
        <v>37967000000</v>
      </c>
    </row>
    <row r="113" spans="1:7" x14ac:dyDescent="0.25">
      <c r="A113" s="5" t="s">
        <v>191</v>
      </c>
      <c r="C113">
        <v>16022128000</v>
      </c>
      <c r="D113">
        <v>17504167000</v>
      </c>
      <c r="E113">
        <v>18909588000</v>
      </c>
      <c r="F113">
        <v>20368562000</v>
      </c>
      <c r="G113">
        <v>72804445000</v>
      </c>
    </row>
    <row r="114" spans="1:7" x14ac:dyDescent="0.25">
      <c r="A114" s="5" t="s">
        <v>193</v>
      </c>
      <c r="B114">
        <v>7383000000</v>
      </c>
      <c r="C114">
        <v>7146000000</v>
      </c>
      <c r="D114">
        <v>7435000000</v>
      </c>
      <c r="E114">
        <v>7493000000</v>
      </c>
      <c r="G114">
        <v>29457000000</v>
      </c>
    </row>
    <row r="115" spans="1:7" x14ac:dyDescent="0.25">
      <c r="A115" s="5" t="s">
        <v>195</v>
      </c>
      <c r="C115">
        <v>6259300000</v>
      </c>
      <c r="D115">
        <v>8024900000</v>
      </c>
      <c r="E115">
        <v>10824000000</v>
      </c>
      <c r="F115">
        <v>12157400000</v>
      </c>
      <c r="G115">
        <v>37265600000</v>
      </c>
    </row>
    <row r="116" spans="1:7" x14ac:dyDescent="0.25">
      <c r="A116" s="5" t="s">
        <v>197</v>
      </c>
      <c r="B116">
        <v>18260400000</v>
      </c>
      <c r="C116">
        <v>18283100000</v>
      </c>
      <c r="D116">
        <v>19154000000</v>
      </c>
      <c r="E116">
        <v>20563100000</v>
      </c>
      <c r="G116">
        <v>76260600000</v>
      </c>
    </row>
    <row r="117" spans="1:7" x14ac:dyDescent="0.25">
      <c r="A117" s="5" t="s">
        <v>198</v>
      </c>
      <c r="C117">
        <v>45041000000</v>
      </c>
      <c r="D117">
        <v>48813000000</v>
      </c>
      <c r="E117">
        <v>52465000000</v>
      </c>
      <c r="F117">
        <v>55632000000</v>
      </c>
      <c r="G117">
        <v>201951000000</v>
      </c>
    </row>
    <row r="118" spans="1:7" x14ac:dyDescent="0.25">
      <c r="A118" s="5" t="s">
        <v>200</v>
      </c>
      <c r="C118">
        <v>5535000000</v>
      </c>
      <c r="D118">
        <v>6265000000</v>
      </c>
      <c r="E118">
        <v>6394000000</v>
      </c>
      <c r="F118">
        <v>6497000000</v>
      </c>
      <c r="G118">
        <v>24691000000</v>
      </c>
    </row>
    <row r="119" spans="1:7" x14ac:dyDescent="0.25">
      <c r="A119" s="5" t="s">
        <v>201</v>
      </c>
      <c r="C119">
        <v>5535000000</v>
      </c>
      <c r="D119">
        <v>6265000000</v>
      </c>
      <c r="E119">
        <v>6394000000</v>
      </c>
      <c r="F119">
        <v>6497000000</v>
      </c>
      <c r="G119">
        <v>24691000000</v>
      </c>
    </row>
    <row r="120" spans="1:7" x14ac:dyDescent="0.25">
      <c r="A120" s="5" t="s">
        <v>202</v>
      </c>
      <c r="C120">
        <v>15051000000</v>
      </c>
      <c r="D120">
        <v>15499000000</v>
      </c>
      <c r="E120">
        <v>15165000000</v>
      </c>
      <c r="F120">
        <v>16661000000</v>
      </c>
      <c r="G120">
        <v>62376000000</v>
      </c>
    </row>
    <row r="121" spans="1:7" x14ac:dyDescent="0.25">
      <c r="A121" s="5" t="s">
        <v>203</v>
      </c>
      <c r="B121">
        <v>1279067000</v>
      </c>
      <c r="C121">
        <v>1482259000</v>
      </c>
      <c r="D121">
        <v>1616438000</v>
      </c>
      <c r="E121">
        <v>1763336000</v>
      </c>
      <c r="G121">
        <v>6141100000</v>
      </c>
    </row>
    <row r="122" spans="1:7" x14ac:dyDescent="0.25">
      <c r="A122" s="5" t="s">
        <v>204</v>
      </c>
      <c r="C122">
        <v>7394500000</v>
      </c>
      <c r="D122">
        <v>7840300000</v>
      </c>
      <c r="E122">
        <v>8602200000</v>
      </c>
      <c r="F122">
        <v>15498400000</v>
      </c>
      <c r="G122">
        <v>39335400000</v>
      </c>
    </row>
    <row r="123" spans="1:7" x14ac:dyDescent="0.25">
      <c r="A123" s="5" t="s">
        <v>205</v>
      </c>
      <c r="B123">
        <v>1663000000</v>
      </c>
      <c r="C123">
        <v>1558400000</v>
      </c>
      <c r="D123">
        <v>1584500000</v>
      </c>
      <c r="E123">
        <v>1637100000</v>
      </c>
      <c r="G123">
        <v>6443000000</v>
      </c>
    </row>
    <row r="124" spans="1:7" x14ac:dyDescent="0.25">
      <c r="A124" s="5" t="s">
        <v>207</v>
      </c>
      <c r="C124">
        <v>7155096000</v>
      </c>
      <c r="D124">
        <v>7752728000</v>
      </c>
      <c r="E124">
        <v>6956311000</v>
      </c>
      <c r="F124">
        <v>6794342000</v>
      </c>
      <c r="G124">
        <v>28658477000</v>
      </c>
    </row>
    <row r="125" spans="1:7" x14ac:dyDescent="0.25">
      <c r="A125" s="5" t="s">
        <v>208</v>
      </c>
      <c r="C125">
        <v>5997000000</v>
      </c>
      <c r="D125">
        <v>6121000000</v>
      </c>
      <c r="E125">
        <v>6282000000</v>
      </c>
      <c r="F125">
        <v>6440000000</v>
      </c>
      <c r="G125">
        <v>24840000000</v>
      </c>
    </row>
    <row r="126" spans="1:7" x14ac:dyDescent="0.25">
      <c r="A126" s="5" t="s">
        <v>210</v>
      </c>
      <c r="C126">
        <v>5921000000</v>
      </c>
      <c r="D126">
        <v>6285600000</v>
      </c>
      <c r="E126">
        <v>6764000000</v>
      </c>
      <c r="F126">
        <v>6933500000</v>
      </c>
      <c r="G126">
        <v>25904100000</v>
      </c>
    </row>
    <row r="127" spans="1:7" x14ac:dyDescent="0.25">
      <c r="A127" s="5" t="s">
        <v>211</v>
      </c>
      <c r="B127">
        <v>17912000000</v>
      </c>
      <c r="C127">
        <v>22756000000</v>
      </c>
      <c r="D127">
        <v>23925000000</v>
      </c>
      <c r="E127">
        <v>23459000000</v>
      </c>
      <c r="G127">
        <v>88052000000</v>
      </c>
    </row>
    <row r="128" spans="1:7" x14ac:dyDescent="0.25">
      <c r="A128" s="5" t="s">
        <v>212</v>
      </c>
      <c r="B128">
        <v>8186280000</v>
      </c>
      <c r="C128">
        <v>11764050000</v>
      </c>
      <c r="D128">
        <v>12795106000</v>
      </c>
      <c r="E128">
        <v>13781837000</v>
      </c>
      <c r="G128">
        <v>46527273000</v>
      </c>
    </row>
    <row r="129" spans="1:7" x14ac:dyDescent="0.25">
      <c r="A129" s="5" t="s">
        <v>213</v>
      </c>
      <c r="C129">
        <v>10397000000</v>
      </c>
      <c r="D129">
        <v>20638000000</v>
      </c>
      <c r="E129">
        <v>13145000000</v>
      </c>
      <c r="F129">
        <v>12197000000</v>
      </c>
      <c r="G129">
        <v>56377000000</v>
      </c>
    </row>
    <row r="130" spans="1:7" x14ac:dyDescent="0.25">
      <c r="A130" s="5" t="s">
        <v>214</v>
      </c>
      <c r="C130">
        <v>3797000000</v>
      </c>
      <c r="D130">
        <v>3575000000</v>
      </c>
      <c r="E130">
        <v>4515000000</v>
      </c>
      <c r="F130">
        <v>4396000000</v>
      </c>
      <c r="G130">
        <v>16283000000</v>
      </c>
    </row>
    <row r="131" spans="1:7" x14ac:dyDescent="0.25">
      <c r="A131" s="5" t="s">
        <v>215</v>
      </c>
      <c r="C131">
        <v>8257000000</v>
      </c>
      <c r="D131">
        <v>8790000000</v>
      </c>
      <c r="E131">
        <v>8592000000</v>
      </c>
      <c r="F131">
        <v>8979000000</v>
      </c>
      <c r="G131">
        <v>34618000000</v>
      </c>
    </row>
    <row r="132" spans="1:7" x14ac:dyDescent="0.25">
      <c r="A132" s="5" t="s">
        <v>216</v>
      </c>
      <c r="B132">
        <v>11838700000</v>
      </c>
      <c r="C132">
        <v>13253400000</v>
      </c>
      <c r="D132">
        <v>14280500000</v>
      </c>
      <c r="E132">
        <v>13545100000</v>
      </c>
      <c r="G132">
        <v>52917700000</v>
      </c>
    </row>
    <row r="133" spans="1:7" x14ac:dyDescent="0.25">
      <c r="A133" s="5" t="s">
        <v>217</v>
      </c>
      <c r="C133">
        <v>12354000000</v>
      </c>
      <c r="D133">
        <v>12919000000</v>
      </c>
      <c r="E133">
        <v>12554000000</v>
      </c>
      <c r="F133">
        <v>12075000000</v>
      </c>
      <c r="G133">
        <v>49902000000</v>
      </c>
    </row>
    <row r="134" spans="1:7" x14ac:dyDescent="0.25">
      <c r="A134" s="5" t="s">
        <v>218</v>
      </c>
      <c r="B134">
        <v>2073000000</v>
      </c>
      <c r="C134">
        <v>2303900000</v>
      </c>
      <c r="D134">
        <v>2436400000</v>
      </c>
      <c r="E134">
        <v>2663600000</v>
      </c>
      <c r="G134">
        <v>9476900000</v>
      </c>
    </row>
    <row r="135" spans="1:7" x14ac:dyDescent="0.25">
      <c r="A135" s="5" t="s">
        <v>219</v>
      </c>
      <c r="B135">
        <v>11862000000</v>
      </c>
      <c r="C135">
        <v>12581000000</v>
      </c>
      <c r="D135">
        <v>13413000000</v>
      </c>
      <c r="E135">
        <v>11524000000</v>
      </c>
      <c r="G135">
        <v>49380000000</v>
      </c>
    </row>
    <row r="136" spans="1:7" x14ac:dyDescent="0.25">
      <c r="A136" s="5" t="s">
        <v>220</v>
      </c>
      <c r="C136">
        <v>10181700000</v>
      </c>
      <c r="D136">
        <v>10968800000</v>
      </c>
      <c r="E136">
        <v>10780400000</v>
      </c>
      <c r="F136">
        <v>11262300000</v>
      </c>
      <c r="G136">
        <v>43193200000</v>
      </c>
    </row>
    <row r="137" spans="1:7" x14ac:dyDescent="0.25">
      <c r="A137" s="5" t="s">
        <v>221</v>
      </c>
      <c r="B137">
        <v>8102000000</v>
      </c>
      <c r="C137">
        <v>9350000000</v>
      </c>
      <c r="D137">
        <v>9527000000</v>
      </c>
      <c r="E137">
        <v>9648000000</v>
      </c>
      <c r="G137">
        <v>36627000000</v>
      </c>
    </row>
    <row r="138" spans="1:7" x14ac:dyDescent="0.25">
      <c r="A138" s="5" t="s">
        <v>222</v>
      </c>
      <c r="C138">
        <v>24669000000</v>
      </c>
      <c r="D138">
        <v>17733000000</v>
      </c>
      <c r="E138">
        <v>16249000000</v>
      </c>
      <c r="F138">
        <v>14522000000</v>
      </c>
      <c r="G138">
        <v>73173000000</v>
      </c>
    </row>
    <row r="139" spans="1:7" x14ac:dyDescent="0.25">
      <c r="A139" s="5" t="s">
        <v>223</v>
      </c>
      <c r="B139">
        <v>11682636000</v>
      </c>
      <c r="C139">
        <v>14487118000</v>
      </c>
      <c r="D139">
        <v>18035340000</v>
      </c>
      <c r="E139">
        <v>8757428000</v>
      </c>
      <c r="G139">
        <v>52962522000</v>
      </c>
    </row>
    <row r="140" spans="1:7" x14ac:dyDescent="0.25">
      <c r="A140" s="5" t="s">
        <v>224</v>
      </c>
      <c r="B140">
        <v>1887376000</v>
      </c>
      <c r="C140">
        <v>2152766000</v>
      </c>
      <c r="D140">
        <v>2443776000</v>
      </c>
      <c r="E140">
        <v>2725867000</v>
      </c>
      <c r="G140">
        <v>9209785000</v>
      </c>
    </row>
    <row r="141" spans="1:7" x14ac:dyDescent="0.25">
      <c r="A141" s="5" t="s">
        <v>225</v>
      </c>
      <c r="B141">
        <v>1747502000</v>
      </c>
      <c r="C141">
        <v>2387702000</v>
      </c>
      <c r="D141">
        <v>2614748000</v>
      </c>
      <c r="E141">
        <v>2744965000</v>
      </c>
      <c r="G141">
        <v>9494917000</v>
      </c>
    </row>
    <row r="142" spans="1:7" x14ac:dyDescent="0.25">
      <c r="A142" s="5" t="s">
        <v>226</v>
      </c>
      <c r="C142">
        <v>1859177000</v>
      </c>
      <c r="D142">
        <v>2388768000</v>
      </c>
      <c r="E142">
        <v>1954000000</v>
      </c>
      <c r="F142">
        <v>1857339000</v>
      </c>
      <c r="G142">
        <v>8059284000</v>
      </c>
    </row>
    <row r="143" spans="1:7" x14ac:dyDescent="0.25">
      <c r="A143" s="5" t="s">
        <v>227</v>
      </c>
      <c r="B143">
        <v>6273787000</v>
      </c>
      <c r="C143">
        <v>7301204000</v>
      </c>
      <c r="D143">
        <v>7741856000</v>
      </c>
      <c r="E143">
        <v>7954827000</v>
      </c>
      <c r="G143">
        <v>29271674000</v>
      </c>
    </row>
    <row r="144" spans="1:7" x14ac:dyDescent="0.25">
      <c r="A144" s="5" t="s">
        <v>228</v>
      </c>
      <c r="B144">
        <v>535153000</v>
      </c>
      <c r="C144">
        <v>610590000</v>
      </c>
      <c r="D144">
        <v>970938000</v>
      </c>
      <c r="E144">
        <v>1194407000</v>
      </c>
      <c r="G144">
        <v>3311088000</v>
      </c>
    </row>
    <row r="145" spans="1:7" x14ac:dyDescent="0.25">
      <c r="A145" s="5" t="s">
        <v>230</v>
      </c>
      <c r="B145">
        <v>1365000000</v>
      </c>
      <c r="C145">
        <v>1466000000</v>
      </c>
      <c r="D145">
        <v>1665000000</v>
      </c>
      <c r="E145">
        <v>1403000000</v>
      </c>
      <c r="G145">
        <v>5899000000</v>
      </c>
    </row>
    <row r="146" spans="1:7" x14ac:dyDescent="0.25">
      <c r="A146" s="5" t="s">
        <v>232</v>
      </c>
      <c r="B146">
        <v>16311000000</v>
      </c>
      <c r="C146">
        <v>22046000000</v>
      </c>
      <c r="D146">
        <v>22552000000</v>
      </c>
      <c r="E146">
        <v>20855000000</v>
      </c>
      <c r="G146">
        <v>81764000000</v>
      </c>
    </row>
    <row r="147" spans="1:7" x14ac:dyDescent="0.25">
      <c r="A147" s="5" t="s">
        <v>233</v>
      </c>
      <c r="B147">
        <v>10302079000</v>
      </c>
      <c r="C147">
        <v>11390947000</v>
      </c>
      <c r="D147">
        <v>12494921000</v>
      </c>
      <c r="E147">
        <v>11513251000</v>
      </c>
      <c r="G147">
        <v>45701198000</v>
      </c>
    </row>
    <row r="148" spans="1:7" x14ac:dyDescent="0.25">
      <c r="A148" s="5" t="s">
        <v>234</v>
      </c>
      <c r="B148">
        <v>1899600000</v>
      </c>
      <c r="C148">
        <v>2045500000</v>
      </c>
      <c r="D148">
        <v>2322900000</v>
      </c>
      <c r="E148">
        <v>2493700000</v>
      </c>
      <c r="G148">
        <v>8761700000</v>
      </c>
    </row>
    <row r="149" spans="1:7" x14ac:dyDescent="0.25">
      <c r="A149" s="5" t="s">
        <v>235</v>
      </c>
      <c r="C149">
        <v>24888000000</v>
      </c>
      <c r="D149">
        <v>27429000000</v>
      </c>
      <c r="E149">
        <v>29447000000</v>
      </c>
      <c r="F149">
        <v>31360000000</v>
      </c>
      <c r="G149">
        <v>113124000000</v>
      </c>
    </row>
    <row r="150" spans="1:7" x14ac:dyDescent="0.25">
      <c r="A150" s="5" t="s">
        <v>236</v>
      </c>
      <c r="B150">
        <v>5992215000</v>
      </c>
      <c r="C150">
        <v>6080257000</v>
      </c>
      <c r="D150">
        <v>6564721000</v>
      </c>
      <c r="E150">
        <v>6616632000</v>
      </c>
      <c r="G150">
        <v>25253825000</v>
      </c>
    </row>
    <row r="151" spans="1:7" x14ac:dyDescent="0.25">
      <c r="A151" s="5" t="s">
        <v>237</v>
      </c>
      <c r="C151">
        <v>4771259000</v>
      </c>
      <c r="D151">
        <v>5763485000</v>
      </c>
      <c r="E151">
        <v>6672317000</v>
      </c>
      <c r="F151">
        <v>8773564000</v>
      </c>
      <c r="G151">
        <v>25980625000</v>
      </c>
    </row>
    <row r="152" spans="1:7" x14ac:dyDescent="0.25">
      <c r="A152" s="5" t="s">
        <v>238</v>
      </c>
      <c r="B152">
        <v>409396000</v>
      </c>
      <c r="C152">
        <v>520613000</v>
      </c>
      <c r="D152">
        <v>647155000</v>
      </c>
      <c r="E152">
        <v>782270000</v>
      </c>
      <c r="G152">
        <v>2359434000</v>
      </c>
    </row>
    <row r="153" spans="1:7" x14ac:dyDescent="0.25">
      <c r="A153" s="5" t="s">
        <v>239</v>
      </c>
      <c r="C153">
        <v>146917000000</v>
      </c>
      <c r="D153">
        <v>144077000000</v>
      </c>
      <c r="E153">
        <v>149558000000</v>
      </c>
      <c r="F153">
        <v>151800000000</v>
      </c>
      <c r="G153">
        <v>592352000000</v>
      </c>
    </row>
    <row r="154" spans="1:7" x14ac:dyDescent="0.25">
      <c r="A154" s="5" t="s">
        <v>241</v>
      </c>
      <c r="C154">
        <v>3326106000</v>
      </c>
      <c r="D154">
        <v>3733507000</v>
      </c>
      <c r="E154">
        <v>3869187000</v>
      </c>
      <c r="F154">
        <v>3962036000</v>
      </c>
      <c r="G154">
        <v>14890836000</v>
      </c>
    </row>
    <row r="155" spans="1:7" x14ac:dyDescent="0.25">
      <c r="A155" s="5" t="s">
        <v>242</v>
      </c>
      <c r="C155">
        <v>7872000000</v>
      </c>
      <c r="D155">
        <v>12466000000</v>
      </c>
      <c r="E155">
        <v>17928000000</v>
      </c>
      <c r="F155">
        <v>27638000000</v>
      </c>
      <c r="G155">
        <v>65904000000</v>
      </c>
    </row>
    <row r="156" spans="1:7" x14ac:dyDescent="0.25">
      <c r="A156" s="5" t="s">
        <v>243</v>
      </c>
      <c r="B156">
        <v>3134800000</v>
      </c>
      <c r="C156">
        <v>3703600000</v>
      </c>
      <c r="D156">
        <v>4013600000</v>
      </c>
      <c r="E156">
        <v>4579400000</v>
      </c>
      <c r="G156">
        <v>15431400000</v>
      </c>
    </row>
    <row r="157" spans="1:7" x14ac:dyDescent="0.25">
      <c r="A157" s="5" t="s">
        <v>244</v>
      </c>
      <c r="B157">
        <v>18010000000</v>
      </c>
      <c r="C157">
        <v>20921000000</v>
      </c>
      <c r="D157">
        <v>21438000000</v>
      </c>
      <c r="E157">
        <v>15877000000</v>
      </c>
      <c r="G157">
        <v>76246000000</v>
      </c>
    </row>
    <row r="158" spans="1:7" x14ac:dyDescent="0.25">
      <c r="A158" s="5" t="s">
        <v>246</v>
      </c>
      <c r="C158">
        <v>44287000000</v>
      </c>
      <c r="D158">
        <v>45567000000</v>
      </c>
      <c r="E158">
        <v>47453000000</v>
      </c>
      <c r="F158">
        <v>50365000000</v>
      </c>
      <c r="G158">
        <v>187672000000</v>
      </c>
    </row>
    <row r="159" spans="1:7" x14ac:dyDescent="0.25">
      <c r="A159" s="5" t="s">
        <v>247</v>
      </c>
      <c r="B159">
        <v>15255000000</v>
      </c>
      <c r="C159">
        <v>14892000000</v>
      </c>
      <c r="D159">
        <v>15049000000</v>
      </c>
      <c r="E159">
        <v>15026000000</v>
      </c>
      <c r="G159">
        <v>60222000000</v>
      </c>
    </row>
    <row r="160" spans="1:7" x14ac:dyDescent="0.25">
      <c r="A160" s="5" t="s">
        <v>248</v>
      </c>
      <c r="C160">
        <v>1481314000</v>
      </c>
      <c r="D160">
        <v>1732046000</v>
      </c>
      <c r="E160">
        <v>1919823000</v>
      </c>
      <c r="F160">
        <v>1995034000</v>
      </c>
      <c r="G160">
        <v>7128217000</v>
      </c>
    </row>
    <row r="161" spans="1:7" x14ac:dyDescent="0.25">
      <c r="A161" s="5" t="s">
        <v>249</v>
      </c>
      <c r="B161">
        <v>5795800000</v>
      </c>
      <c r="C161">
        <v>6063400000</v>
      </c>
      <c r="D161">
        <v>6413800000</v>
      </c>
      <c r="E161">
        <v>6595200000</v>
      </c>
      <c r="G161">
        <v>24868200000</v>
      </c>
    </row>
    <row r="162" spans="1:7" x14ac:dyDescent="0.25">
      <c r="A162" s="5" t="s">
        <v>250</v>
      </c>
      <c r="B162">
        <v>4436000000</v>
      </c>
      <c r="C162">
        <v>4814000000</v>
      </c>
      <c r="D162">
        <v>5066000000</v>
      </c>
      <c r="E162">
        <v>5254000000</v>
      </c>
      <c r="G162">
        <v>19570000000</v>
      </c>
    </row>
    <row r="163" spans="1:7" x14ac:dyDescent="0.25">
      <c r="A163" s="5" t="s">
        <v>251</v>
      </c>
      <c r="C163">
        <v>6182000000</v>
      </c>
      <c r="D163">
        <v>6505000000</v>
      </c>
      <c r="E163">
        <v>7151000000</v>
      </c>
      <c r="F163">
        <v>7412000000</v>
      </c>
      <c r="G163">
        <v>27250000000</v>
      </c>
    </row>
    <row r="164" spans="1:7" x14ac:dyDescent="0.25">
      <c r="A164" s="5" t="s">
        <v>253</v>
      </c>
      <c r="B164">
        <v>1405358000</v>
      </c>
      <c r="C164">
        <v>1496372000</v>
      </c>
      <c r="D164">
        <v>1530654000</v>
      </c>
      <c r="E164">
        <v>1557067000</v>
      </c>
      <c r="G164">
        <v>5989451000</v>
      </c>
    </row>
    <row r="165" spans="1:7" x14ac:dyDescent="0.25">
      <c r="A165" s="5" t="s">
        <v>255</v>
      </c>
      <c r="C165">
        <v>27351573000</v>
      </c>
      <c r="D165">
        <v>21531577000</v>
      </c>
      <c r="E165">
        <v>18114048000</v>
      </c>
      <c r="F165">
        <v>19036525000</v>
      </c>
      <c r="G165">
        <v>86033723000</v>
      </c>
    </row>
    <row r="166" spans="1:7" x14ac:dyDescent="0.25">
      <c r="A166" s="5" t="s">
        <v>257</v>
      </c>
      <c r="C166">
        <v>4954619000</v>
      </c>
      <c r="D166">
        <v>4877885000</v>
      </c>
      <c r="E166">
        <v>4561030000</v>
      </c>
      <c r="F166">
        <v>3991462000</v>
      </c>
      <c r="G166">
        <v>18384996000</v>
      </c>
    </row>
    <row r="167" spans="1:7" x14ac:dyDescent="0.25">
      <c r="A167" s="5" t="s">
        <v>258</v>
      </c>
      <c r="B167">
        <v>3409900000</v>
      </c>
      <c r="C167">
        <v>3130700000</v>
      </c>
      <c r="D167">
        <v>3258700000</v>
      </c>
      <c r="E167">
        <v>3276500000</v>
      </c>
      <c r="G167">
        <v>13075800000</v>
      </c>
    </row>
    <row r="168" spans="1:7" x14ac:dyDescent="0.25">
      <c r="A168" s="5" t="s">
        <v>259</v>
      </c>
      <c r="C168">
        <v>637413000</v>
      </c>
      <c r="D168">
        <v>686090000</v>
      </c>
      <c r="E168">
        <v>744012000</v>
      </c>
      <c r="F168">
        <v>801591000</v>
      </c>
      <c r="G168">
        <v>2869106000</v>
      </c>
    </row>
    <row r="169" spans="1:7" x14ac:dyDescent="0.25">
      <c r="A169" s="5" t="s">
        <v>261</v>
      </c>
      <c r="B169">
        <v>3368545000</v>
      </c>
      <c r="C169">
        <v>3309616000</v>
      </c>
      <c r="D169">
        <v>3391187000</v>
      </c>
      <c r="E169">
        <v>3578995000</v>
      </c>
      <c r="G169">
        <v>13648343000</v>
      </c>
    </row>
    <row r="170" spans="1:7" x14ac:dyDescent="0.25">
      <c r="A170" s="5" t="s">
        <v>262</v>
      </c>
      <c r="B170">
        <v>5011853000</v>
      </c>
      <c r="C170">
        <v>4762000000</v>
      </c>
      <c r="D170">
        <v>4772000000</v>
      </c>
      <c r="E170">
        <v>5576000000</v>
      </c>
      <c r="G170">
        <v>20121853000</v>
      </c>
    </row>
    <row r="171" spans="1:7" x14ac:dyDescent="0.25">
      <c r="A171" s="5" t="s">
        <v>263</v>
      </c>
      <c r="C171">
        <v>30930000000</v>
      </c>
      <c r="D171">
        <v>30852000000</v>
      </c>
      <c r="E171">
        <v>31469000000</v>
      </c>
      <c r="F171">
        <v>31353000000</v>
      </c>
      <c r="G171">
        <v>124604000000</v>
      </c>
    </row>
    <row r="172" spans="1:7" x14ac:dyDescent="0.25">
      <c r="A172" s="5" t="s">
        <v>264</v>
      </c>
      <c r="B172">
        <v>2426301000</v>
      </c>
      <c r="C172">
        <v>2486017000</v>
      </c>
      <c r="D172">
        <v>2535559000</v>
      </c>
      <c r="E172">
        <v>2403906000</v>
      </c>
      <c r="G172">
        <v>9851783000</v>
      </c>
    </row>
    <row r="173" spans="1:7" x14ac:dyDescent="0.25">
      <c r="A173" s="5" t="s">
        <v>265</v>
      </c>
      <c r="B173">
        <v>9702000000</v>
      </c>
      <c r="C173">
        <v>11202000000</v>
      </c>
      <c r="D173">
        <v>24890000000</v>
      </c>
      <c r="E173">
        <v>32639000000</v>
      </c>
      <c r="G173">
        <v>78433000000</v>
      </c>
    </row>
    <row r="174" spans="1:7" x14ac:dyDescent="0.25">
      <c r="A174" s="5" t="s">
        <v>266</v>
      </c>
      <c r="C174">
        <v>17774100000</v>
      </c>
      <c r="D174">
        <v>17909600000</v>
      </c>
      <c r="E174">
        <v>17630300000</v>
      </c>
      <c r="F174">
        <v>16563100000</v>
      </c>
      <c r="G174">
        <v>69877100000</v>
      </c>
    </row>
    <row r="175" spans="1:7" x14ac:dyDescent="0.25">
      <c r="A175" s="5" t="s">
        <v>267</v>
      </c>
      <c r="C175">
        <v>7819000000</v>
      </c>
      <c r="D175">
        <v>9715000000</v>
      </c>
      <c r="E175">
        <v>9111000000</v>
      </c>
      <c r="F175">
        <v>9390000000</v>
      </c>
      <c r="G175">
        <v>36035000000</v>
      </c>
    </row>
    <row r="176" spans="1:7" x14ac:dyDescent="0.25">
      <c r="A176" s="5" t="s">
        <v>268</v>
      </c>
      <c r="C176">
        <v>155427000000</v>
      </c>
      <c r="D176">
        <v>155929000000</v>
      </c>
      <c r="E176">
        <v>152356000000</v>
      </c>
      <c r="F176">
        <v>166380000000</v>
      </c>
      <c r="G176">
        <v>630092000000</v>
      </c>
    </row>
    <row r="177" spans="1:7" x14ac:dyDescent="0.25">
      <c r="A177" s="5" t="s">
        <v>269</v>
      </c>
      <c r="B177">
        <v>13013868000</v>
      </c>
      <c r="C177">
        <v>14077843000</v>
      </c>
      <c r="D177">
        <v>15341647000</v>
      </c>
      <c r="E177">
        <v>15280044000</v>
      </c>
      <c r="G177">
        <v>57713402000</v>
      </c>
    </row>
    <row r="178" spans="1:7" x14ac:dyDescent="0.25">
      <c r="A178" s="5" t="s">
        <v>270</v>
      </c>
      <c r="C178">
        <v>2375923000</v>
      </c>
      <c r="D178">
        <v>2554236000</v>
      </c>
      <c r="E178">
        <v>2773718000</v>
      </c>
      <c r="F178">
        <v>2898150000</v>
      </c>
      <c r="G178">
        <v>10602027000</v>
      </c>
    </row>
    <row r="179" spans="1:7" x14ac:dyDescent="0.25">
      <c r="A179" s="5" t="s">
        <v>271</v>
      </c>
      <c r="C179">
        <v>15651000000</v>
      </c>
      <c r="D179">
        <v>16148000000</v>
      </c>
      <c r="E179">
        <v>16435000000</v>
      </c>
      <c r="F179">
        <v>15797000000</v>
      </c>
      <c r="G179">
        <v>64031000000</v>
      </c>
    </row>
    <row r="180" spans="1:7" x14ac:dyDescent="0.25">
      <c r="A180" s="5" t="s">
        <v>272</v>
      </c>
      <c r="B180">
        <v>2715675000</v>
      </c>
      <c r="C180">
        <v>2631851000</v>
      </c>
      <c r="D180">
        <v>2870658000</v>
      </c>
      <c r="E180">
        <v>2820270000</v>
      </c>
      <c r="G180">
        <v>11038454000</v>
      </c>
    </row>
    <row r="181" spans="1:7" x14ac:dyDescent="0.25">
      <c r="A181" s="5" t="s">
        <v>274</v>
      </c>
      <c r="C181">
        <v>19540000000</v>
      </c>
      <c r="D181">
        <v>18138000000</v>
      </c>
      <c r="E181">
        <v>16443000000</v>
      </c>
      <c r="F181">
        <v>15158000000</v>
      </c>
      <c r="G181">
        <v>69279000000</v>
      </c>
    </row>
    <row r="182" spans="1:7" x14ac:dyDescent="0.25">
      <c r="A182" s="5" t="s">
        <v>276</v>
      </c>
      <c r="B182">
        <v>8950045000</v>
      </c>
      <c r="C182">
        <v>9437758000</v>
      </c>
      <c r="D182">
        <v>9964953000</v>
      </c>
      <c r="E182">
        <v>9973384000</v>
      </c>
      <c r="G182">
        <v>38326140000</v>
      </c>
    </row>
    <row r="183" spans="1:7" x14ac:dyDescent="0.25">
      <c r="A183" s="5" t="s">
        <v>278</v>
      </c>
      <c r="C183">
        <v>29402000000</v>
      </c>
      <c r="D183">
        <v>32870000000</v>
      </c>
      <c r="E183">
        <v>23633000000</v>
      </c>
      <c r="F183">
        <v>15887000000</v>
      </c>
      <c r="G183">
        <v>101792000000</v>
      </c>
    </row>
    <row r="184" spans="1:7" x14ac:dyDescent="0.25">
      <c r="A184" s="5" t="s">
        <v>279</v>
      </c>
      <c r="C184">
        <v>4297842000</v>
      </c>
      <c r="D184">
        <v>5348483000</v>
      </c>
      <c r="E184">
        <v>6155297000</v>
      </c>
      <c r="F184">
        <v>6911676000</v>
      </c>
      <c r="G184">
        <v>22713298000</v>
      </c>
    </row>
    <row r="185" spans="1:7" x14ac:dyDescent="0.25">
      <c r="A185" s="5" t="s">
        <v>280</v>
      </c>
      <c r="B185">
        <v>4088983000</v>
      </c>
      <c r="C185">
        <v>4082157000</v>
      </c>
      <c r="D185">
        <v>4277207000</v>
      </c>
      <c r="E185">
        <v>4447509000</v>
      </c>
      <c r="G185">
        <v>16895856000</v>
      </c>
    </row>
    <row r="186" spans="1:7" x14ac:dyDescent="0.25">
      <c r="A186" s="5" t="s">
        <v>282</v>
      </c>
      <c r="B186">
        <v>3036584000</v>
      </c>
      <c r="C186">
        <v>2872833000</v>
      </c>
      <c r="D186">
        <v>2955641000</v>
      </c>
      <c r="E186">
        <v>3153251000</v>
      </c>
      <c r="G186">
        <v>12018309000</v>
      </c>
    </row>
    <row r="187" spans="1:7" x14ac:dyDescent="0.25">
      <c r="A187" s="5" t="s">
        <v>283</v>
      </c>
      <c r="C187">
        <v>4627802000</v>
      </c>
      <c r="E187">
        <v>5324746000</v>
      </c>
      <c r="F187">
        <v>11759748000</v>
      </c>
      <c r="G187">
        <v>21712296000</v>
      </c>
    </row>
    <row r="188" spans="1:7" x14ac:dyDescent="0.25">
      <c r="A188" s="5" t="s">
        <v>285</v>
      </c>
      <c r="B188">
        <v>33013000000</v>
      </c>
      <c r="C188">
        <v>34182000000</v>
      </c>
      <c r="D188">
        <v>36918000000</v>
      </c>
      <c r="E188">
        <v>39678000000</v>
      </c>
      <c r="G188">
        <v>143791000000</v>
      </c>
    </row>
    <row r="189" spans="1:7" x14ac:dyDescent="0.25">
      <c r="A189" s="5" t="s">
        <v>286</v>
      </c>
      <c r="B189">
        <v>1765979000</v>
      </c>
      <c r="C189">
        <v>2847945000</v>
      </c>
      <c r="D189">
        <v>3305879000</v>
      </c>
      <c r="E189">
        <v>3775685000</v>
      </c>
      <c r="G189">
        <v>11695488000</v>
      </c>
    </row>
    <row r="190" spans="1:7" x14ac:dyDescent="0.25">
      <c r="A190" s="5" t="s">
        <v>287</v>
      </c>
      <c r="C190">
        <v>2013719000</v>
      </c>
      <c r="D190">
        <v>1563210000</v>
      </c>
      <c r="E190">
        <v>1828305000</v>
      </c>
      <c r="F190">
        <v>2040486000</v>
      </c>
      <c r="G190">
        <v>7445720000</v>
      </c>
    </row>
    <row r="191" spans="1:7" x14ac:dyDescent="0.25">
      <c r="A191" s="5" t="s">
        <v>288</v>
      </c>
      <c r="C191">
        <v>74754000000</v>
      </c>
      <c r="D191">
        <v>78812000000</v>
      </c>
      <c r="E191">
        <v>83176000000</v>
      </c>
      <c r="F191">
        <v>88519000000</v>
      </c>
      <c r="G191">
        <v>325261000000</v>
      </c>
    </row>
    <row r="192" spans="1:7" x14ac:dyDescent="0.25">
      <c r="A192" s="5" t="s">
        <v>290</v>
      </c>
      <c r="B192">
        <v>12245000000</v>
      </c>
      <c r="C192">
        <v>11905000000</v>
      </c>
      <c r="D192">
        <v>10737000000</v>
      </c>
      <c r="E192">
        <v>6636000000</v>
      </c>
      <c r="G192">
        <v>41523000000</v>
      </c>
    </row>
    <row r="193" spans="1:7" x14ac:dyDescent="0.25">
      <c r="A193" s="5" t="s">
        <v>291</v>
      </c>
      <c r="B193">
        <v>22086000000</v>
      </c>
      <c r="C193">
        <v>20673000000</v>
      </c>
      <c r="D193">
        <v>18614000000</v>
      </c>
      <c r="E193">
        <v>18377000000</v>
      </c>
      <c r="G193">
        <v>79750000000</v>
      </c>
    </row>
    <row r="194" spans="1:7" x14ac:dyDescent="0.25">
      <c r="A194" s="5" t="s">
        <v>292</v>
      </c>
      <c r="B194">
        <v>5580506000</v>
      </c>
      <c r="C194">
        <v>5899872000</v>
      </c>
      <c r="D194">
        <v>6228508000</v>
      </c>
      <c r="E194">
        <v>5995402000</v>
      </c>
      <c r="G194">
        <v>23704288000</v>
      </c>
    </row>
    <row r="195" spans="1:7" x14ac:dyDescent="0.25">
      <c r="A195" s="5" t="s">
        <v>294</v>
      </c>
      <c r="C195">
        <v>2492300000</v>
      </c>
      <c r="D195">
        <v>2530700000</v>
      </c>
      <c r="E195">
        <v>2705000000</v>
      </c>
      <c r="F195">
        <v>2832700000</v>
      </c>
      <c r="G195">
        <v>10560700000</v>
      </c>
    </row>
    <row r="196" spans="1:7" x14ac:dyDescent="0.25">
      <c r="A196" s="5" t="s">
        <v>295</v>
      </c>
      <c r="C196">
        <v>39055000000</v>
      </c>
      <c r="D196">
        <v>40306000000</v>
      </c>
      <c r="E196">
        <v>38581000000</v>
      </c>
      <c r="F196">
        <v>39302000000</v>
      </c>
      <c r="G196">
        <v>157244000000</v>
      </c>
    </row>
    <row r="197" spans="1:7" x14ac:dyDescent="0.25">
      <c r="A197" s="5" t="s">
        <v>296</v>
      </c>
      <c r="C197">
        <v>3387614000</v>
      </c>
      <c r="D197">
        <v>3715968000</v>
      </c>
      <c r="E197">
        <v>3161702000</v>
      </c>
      <c r="F197">
        <v>1624232000</v>
      </c>
      <c r="G197">
        <v>11889516000</v>
      </c>
    </row>
    <row r="198" spans="1:7" x14ac:dyDescent="0.25">
      <c r="A198" s="5" t="s">
        <v>298</v>
      </c>
      <c r="D198">
        <v>55123000000</v>
      </c>
      <c r="E198">
        <v>52107000000</v>
      </c>
      <c r="F198">
        <v>50123000000</v>
      </c>
      <c r="G198">
        <v>157353000000</v>
      </c>
    </row>
    <row r="199" spans="1:7" x14ac:dyDescent="0.25">
      <c r="A199" s="5" t="s">
        <v>300</v>
      </c>
      <c r="C199">
        <v>112298000000</v>
      </c>
      <c r="D199">
        <v>56651000000</v>
      </c>
      <c r="E199">
        <v>51463000000</v>
      </c>
      <c r="F199">
        <v>48238000000</v>
      </c>
      <c r="G199">
        <v>268650000000</v>
      </c>
    </row>
    <row r="200" spans="1:7" x14ac:dyDescent="0.25">
      <c r="A200" s="5" t="s">
        <v>301</v>
      </c>
      <c r="C200">
        <v>2807114000</v>
      </c>
      <c r="D200">
        <v>3024295000</v>
      </c>
      <c r="E200">
        <v>3078658000</v>
      </c>
      <c r="F200">
        <v>3038153000</v>
      </c>
      <c r="G200">
        <v>11948220000</v>
      </c>
    </row>
    <row r="201" spans="1:7" x14ac:dyDescent="0.25">
      <c r="A201" s="5" t="s">
        <v>302</v>
      </c>
      <c r="C201">
        <v>8751654000</v>
      </c>
      <c r="D201">
        <v>9316256000</v>
      </c>
      <c r="E201">
        <v>9263863000</v>
      </c>
      <c r="F201">
        <v>9523224000</v>
      </c>
      <c r="G201">
        <v>36854997000</v>
      </c>
    </row>
    <row r="202" spans="1:7" x14ac:dyDescent="0.25">
      <c r="A202" s="5" t="s">
        <v>303</v>
      </c>
      <c r="C202">
        <v>5112000000</v>
      </c>
      <c r="D202">
        <v>5012000000</v>
      </c>
      <c r="E202">
        <v>5083000000</v>
      </c>
      <c r="F202">
        <v>7467000000</v>
      </c>
      <c r="G202">
        <v>22674000000</v>
      </c>
    </row>
    <row r="203" spans="1:7" x14ac:dyDescent="0.25">
      <c r="A203" s="5" t="s">
        <v>305</v>
      </c>
      <c r="B203">
        <v>8939967000</v>
      </c>
      <c r="C203">
        <v>9560647000</v>
      </c>
      <c r="D203">
        <v>10371390000</v>
      </c>
      <c r="E203">
        <v>10629719000</v>
      </c>
      <c r="G203">
        <v>39501723000</v>
      </c>
    </row>
    <row r="204" spans="1:7" x14ac:dyDescent="0.25">
      <c r="A204" s="5" t="s">
        <v>306</v>
      </c>
      <c r="B204">
        <v>5059000000</v>
      </c>
      <c r="C204">
        <v>5166000000</v>
      </c>
      <c r="D204">
        <v>5354000000</v>
      </c>
      <c r="E204">
        <v>5387000000</v>
      </c>
      <c r="G204">
        <v>20966000000</v>
      </c>
    </row>
    <row r="205" spans="1:7" x14ac:dyDescent="0.25">
      <c r="A205" s="5" t="s">
        <v>307</v>
      </c>
      <c r="B205">
        <v>6644252000</v>
      </c>
      <c r="C205">
        <v>7146079000</v>
      </c>
      <c r="D205">
        <v>7421768000</v>
      </c>
      <c r="E205">
        <v>7386626000</v>
      </c>
      <c r="G205">
        <v>28598725000</v>
      </c>
    </row>
    <row r="206" spans="1:7" x14ac:dyDescent="0.25">
      <c r="A206" s="5" t="s">
        <v>308</v>
      </c>
      <c r="C206">
        <v>41313000000</v>
      </c>
      <c r="D206">
        <v>48500000000</v>
      </c>
      <c r="E206">
        <v>54289000000</v>
      </c>
      <c r="F206">
        <v>54379000000</v>
      </c>
      <c r="G206">
        <v>198481000000</v>
      </c>
    </row>
    <row r="207" spans="1:7" x14ac:dyDescent="0.25">
      <c r="A207" s="5" t="s">
        <v>309</v>
      </c>
      <c r="B207">
        <v>102874000000</v>
      </c>
      <c r="C207">
        <v>98367000000</v>
      </c>
      <c r="D207">
        <v>92793000000</v>
      </c>
      <c r="E207">
        <v>81741000000</v>
      </c>
      <c r="G207">
        <v>375775000000</v>
      </c>
    </row>
    <row r="208" spans="1:7" x14ac:dyDescent="0.25">
      <c r="A208" s="5" t="s">
        <v>310</v>
      </c>
      <c r="B208">
        <v>1293338000</v>
      </c>
      <c r="C208">
        <v>1377058000</v>
      </c>
      <c r="D208">
        <v>1485807000</v>
      </c>
      <c r="E208">
        <v>1601892000</v>
      </c>
      <c r="G208">
        <v>5758095000</v>
      </c>
    </row>
    <row r="209" spans="1:7" x14ac:dyDescent="0.25">
      <c r="A209" s="5" t="s">
        <v>311</v>
      </c>
      <c r="B209">
        <v>2821446000</v>
      </c>
      <c r="C209">
        <v>2952896000</v>
      </c>
      <c r="D209">
        <v>3088533000</v>
      </c>
      <c r="E209">
        <v>3023189000</v>
      </c>
      <c r="G209">
        <v>11886064000</v>
      </c>
    </row>
    <row r="210" spans="1:7" x14ac:dyDescent="0.25">
      <c r="A210" s="5" t="s">
        <v>312</v>
      </c>
      <c r="C210">
        <v>1421178000</v>
      </c>
      <c r="D210">
        <v>1861358000</v>
      </c>
      <c r="F210">
        <v>2219762000</v>
      </c>
      <c r="G210">
        <v>5502298000</v>
      </c>
    </row>
    <row r="211" spans="1:7" x14ac:dyDescent="0.25">
      <c r="A211" s="5" t="s">
        <v>314</v>
      </c>
      <c r="C211">
        <v>52708000000</v>
      </c>
      <c r="D211">
        <v>55870000000</v>
      </c>
      <c r="E211">
        <v>55355000000</v>
      </c>
      <c r="F211">
        <v>59387000000</v>
      </c>
      <c r="G211">
        <v>223320000000</v>
      </c>
    </row>
    <row r="212" spans="1:7" x14ac:dyDescent="0.25">
      <c r="A212" s="5" t="s">
        <v>315</v>
      </c>
      <c r="C212">
        <v>3946000000</v>
      </c>
      <c r="D212">
        <v>4243000000</v>
      </c>
      <c r="E212">
        <v>4192000000</v>
      </c>
      <c r="F212">
        <v>4694000000</v>
      </c>
      <c r="G212">
        <v>17075000000</v>
      </c>
    </row>
    <row r="213" spans="1:7" x14ac:dyDescent="0.25">
      <c r="A213" s="5" t="s">
        <v>316</v>
      </c>
      <c r="B213">
        <v>21852000000</v>
      </c>
      <c r="C213">
        <v>23483000000</v>
      </c>
      <c r="D213">
        <v>23617000000</v>
      </c>
      <c r="E213">
        <v>22365000000</v>
      </c>
      <c r="G213">
        <v>91317000000</v>
      </c>
    </row>
    <row r="214" spans="1:7" x14ac:dyDescent="0.25">
      <c r="A214" s="5" t="s">
        <v>317</v>
      </c>
      <c r="B214">
        <v>6956200000</v>
      </c>
      <c r="C214">
        <v>7122300000</v>
      </c>
      <c r="D214">
        <v>7537100000</v>
      </c>
      <c r="E214">
        <v>7613800000</v>
      </c>
      <c r="G214">
        <v>29229400000</v>
      </c>
    </row>
    <row r="215" spans="1:7" x14ac:dyDescent="0.25">
      <c r="A215" s="5" t="s">
        <v>319</v>
      </c>
      <c r="B215">
        <v>3003955000</v>
      </c>
      <c r="C215">
        <v>3024623000</v>
      </c>
      <c r="D215">
        <v>3117693000</v>
      </c>
      <c r="E215">
        <v>3007976000</v>
      </c>
      <c r="G215">
        <v>12154247000</v>
      </c>
    </row>
    <row r="216" spans="1:7" x14ac:dyDescent="0.25">
      <c r="A216" s="5" t="s">
        <v>320</v>
      </c>
      <c r="C216">
        <v>2265100000</v>
      </c>
      <c r="D216">
        <v>2131700000</v>
      </c>
      <c r="E216">
        <v>2384400000</v>
      </c>
      <c r="F216">
        <v>2704400000</v>
      </c>
      <c r="G216">
        <v>9485600000</v>
      </c>
    </row>
    <row r="217" spans="1:7" x14ac:dyDescent="0.25">
      <c r="A217" s="5" t="s">
        <v>321</v>
      </c>
      <c r="C217">
        <v>14135000000</v>
      </c>
      <c r="D217">
        <v>14484000000</v>
      </c>
      <c r="E217">
        <v>13405000000</v>
      </c>
      <c r="F217">
        <v>13599000000</v>
      </c>
      <c r="G217">
        <v>55623000000</v>
      </c>
    </row>
    <row r="218" spans="1:7" x14ac:dyDescent="0.25">
      <c r="A218" s="5" t="s">
        <v>322</v>
      </c>
      <c r="B218">
        <v>4050400000</v>
      </c>
      <c r="C218">
        <v>4644600000</v>
      </c>
      <c r="D218">
        <v>5147100000</v>
      </c>
      <c r="E218">
        <v>5122900000</v>
      </c>
      <c r="G218">
        <v>18965000000</v>
      </c>
    </row>
    <row r="219" spans="1:7" x14ac:dyDescent="0.25">
      <c r="A219" s="5" t="s">
        <v>323</v>
      </c>
      <c r="B219">
        <v>5054980000</v>
      </c>
      <c r="C219">
        <v>5584571000</v>
      </c>
      <c r="D219">
        <v>6165441000</v>
      </c>
      <c r="E219">
        <v>6187646000</v>
      </c>
      <c r="G219">
        <v>22992638000</v>
      </c>
    </row>
    <row r="220" spans="1:7" x14ac:dyDescent="0.25">
      <c r="A220" s="5" t="s">
        <v>325</v>
      </c>
      <c r="C220">
        <v>11818376000</v>
      </c>
      <c r="D220">
        <v>12695157000</v>
      </c>
      <c r="E220">
        <v>12114832000</v>
      </c>
      <c r="F220">
        <v>10964157000</v>
      </c>
      <c r="G220">
        <v>47592522000</v>
      </c>
    </row>
    <row r="221" spans="1:7" x14ac:dyDescent="0.25">
      <c r="A221" s="5" t="s">
        <v>326</v>
      </c>
      <c r="B221">
        <v>4365400000</v>
      </c>
      <c r="C221">
        <v>4669100000</v>
      </c>
      <c r="D221">
        <v>4627100000</v>
      </c>
      <c r="E221">
        <v>4857800000</v>
      </c>
      <c r="G221">
        <v>18519400000</v>
      </c>
    </row>
    <row r="222" spans="1:7" x14ac:dyDescent="0.25">
      <c r="A222" s="5" t="s">
        <v>327</v>
      </c>
      <c r="B222">
        <v>93646000000</v>
      </c>
      <c r="C222">
        <v>97142000000</v>
      </c>
      <c r="D222">
        <v>91973000000</v>
      </c>
      <c r="E222">
        <v>89716000000</v>
      </c>
      <c r="G222">
        <v>372477000000</v>
      </c>
    </row>
    <row r="223" spans="1:7" x14ac:dyDescent="0.25">
      <c r="A223" s="5" t="s">
        <v>328</v>
      </c>
      <c r="C223">
        <v>12134000000</v>
      </c>
      <c r="D223">
        <v>12540000000</v>
      </c>
      <c r="E223">
        <v>13506000000</v>
      </c>
      <c r="F223">
        <v>14437000000</v>
      </c>
      <c r="G223">
        <v>52617000000</v>
      </c>
    </row>
    <row r="224" spans="1:7" x14ac:dyDescent="0.25">
      <c r="A224" s="5" t="s">
        <v>330</v>
      </c>
      <c r="B224">
        <v>14197000000</v>
      </c>
      <c r="C224">
        <v>14792000000</v>
      </c>
      <c r="E224">
        <v>14580000000</v>
      </c>
      <c r="F224">
        <v>13525000000</v>
      </c>
      <c r="G224">
        <v>57094000000</v>
      </c>
    </row>
    <row r="225" spans="1:7" x14ac:dyDescent="0.25">
      <c r="A225" s="5" t="s">
        <v>331</v>
      </c>
      <c r="C225">
        <v>1287577000</v>
      </c>
      <c r="D225">
        <v>1463767000</v>
      </c>
      <c r="E225">
        <v>1627413000</v>
      </c>
      <c r="F225">
        <v>1822114000</v>
      </c>
      <c r="G225">
        <v>6200871000</v>
      </c>
    </row>
    <row r="226" spans="1:7" x14ac:dyDescent="0.25">
      <c r="A226" s="5" t="s">
        <v>332</v>
      </c>
      <c r="B226">
        <v>793373000</v>
      </c>
      <c r="C226">
        <v>861527000</v>
      </c>
      <c r="D226">
        <v>993897000</v>
      </c>
      <c r="E226">
        <v>1166769000</v>
      </c>
      <c r="G226">
        <v>3815566000</v>
      </c>
    </row>
    <row r="227" spans="1:7" x14ac:dyDescent="0.25">
      <c r="A227" s="5" t="s">
        <v>333</v>
      </c>
      <c r="C227">
        <v>2842781000</v>
      </c>
      <c r="D227">
        <v>2929408000</v>
      </c>
      <c r="E227">
        <v>2814049000</v>
      </c>
      <c r="F227">
        <v>2984493000</v>
      </c>
      <c r="G227">
        <v>11570731000</v>
      </c>
    </row>
    <row r="228" spans="1:7" x14ac:dyDescent="0.25">
      <c r="A228" s="5" t="s">
        <v>334</v>
      </c>
      <c r="C228">
        <v>19561000000</v>
      </c>
      <c r="D228">
        <v>19724000000</v>
      </c>
      <c r="E228">
        <v>18591000000</v>
      </c>
      <c r="F228">
        <v>18202000000</v>
      </c>
      <c r="G228">
        <v>76078000000</v>
      </c>
    </row>
    <row r="229" spans="1:7" x14ac:dyDescent="0.25">
      <c r="A229" s="5" t="s">
        <v>335</v>
      </c>
      <c r="C229">
        <v>14070000000</v>
      </c>
      <c r="D229">
        <v>16226000000</v>
      </c>
      <c r="E229">
        <v>14403000000</v>
      </c>
      <c r="F229">
        <v>13058000000</v>
      </c>
      <c r="G229">
        <v>57757000000</v>
      </c>
    </row>
    <row r="230" spans="1:7" x14ac:dyDescent="0.25">
      <c r="A230" s="5" t="s">
        <v>337</v>
      </c>
      <c r="C230">
        <v>10962818000</v>
      </c>
      <c r="D230">
        <v>12574299000</v>
      </c>
      <c r="E230">
        <v>14268716000</v>
      </c>
      <c r="F230">
        <v>15149675000</v>
      </c>
      <c r="G230">
        <v>52955508000</v>
      </c>
    </row>
    <row r="231" spans="1:7" x14ac:dyDescent="0.25">
      <c r="A231" s="5" t="s">
        <v>338</v>
      </c>
      <c r="B231">
        <v>48017000000</v>
      </c>
      <c r="C231">
        <v>46854000000</v>
      </c>
      <c r="D231">
        <v>45998000000</v>
      </c>
      <c r="E231">
        <v>44294000000</v>
      </c>
      <c r="G231">
        <v>185163000000</v>
      </c>
    </row>
    <row r="232" spans="1:7" x14ac:dyDescent="0.25">
      <c r="A232" s="5" t="s">
        <v>339</v>
      </c>
      <c r="C232">
        <v>2181732000</v>
      </c>
      <c r="D232">
        <v>3310800000</v>
      </c>
      <c r="E232">
        <v>4371500000</v>
      </c>
      <c r="F232">
        <v>4712100000</v>
      </c>
      <c r="G232">
        <v>14576132000</v>
      </c>
    </row>
    <row r="233" spans="1:7" x14ac:dyDescent="0.25">
      <c r="A233" s="5" t="s">
        <v>340</v>
      </c>
      <c r="C233">
        <v>96619000000</v>
      </c>
      <c r="D233">
        <v>98375000000</v>
      </c>
      <c r="E233">
        <v>108465000000</v>
      </c>
      <c r="F233">
        <v>109830000000</v>
      </c>
      <c r="G233">
        <v>413289000000</v>
      </c>
    </row>
    <row r="234" spans="1:7" x14ac:dyDescent="0.25">
      <c r="A234" s="5" t="s">
        <v>342</v>
      </c>
      <c r="C234">
        <v>19279000000</v>
      </c>
      <c r="D234">
        <v>19031000000</v>
      </c>
      <c r="E234">
        <v>19023000000</v>
      </c>
      <c r="F234">
        <v>19204000000</v>
      </c>
      <c r="G234">
        <v>76537000000</v>
      </c>
    </row>
    <row r="235" spans="1:7" x14ac:dyDescent="0.25">
      <c r="A235" s="5" t="s">
        <v>343</v>
      </c>
      <c r="C235">
        <v>2369300000</v>
      </c>
      <c r="D235">
        <v>2577100000</v>
      </c>
      <c r="E235">
        <v>2418800000</v>
      </c>
      <c r="F235">
        <v>2334200000</v>
      </c>
      <c r="G235">
        <v>9699400000</v>
      </c>
    </row>
    <row r="236" spans="1:7" x14ac:dyDescent="0.25">
      <c r="A236" s="5" t="s">
        <v>344</v>
      </c>
      <c r="C236">
        <v>10459000000</v>
      </c>
      <c r="D236">
        <v>10773000000</v>
      </c>
      <c r="E236">
        <v>11454000000</v>
      </c>
      <c r="F236">
        <v>12154000000</v>
      </c>
      <c r="G236">
        <v>44840000000</v>
      </c>
    </row>
    <row r="237" spans="1:7" x14ac:dyDescent="0.25">
      <c r="A237" s="5" t="s">
        <v>345</v>
      </c>
      <c r="B237">
        <v>3414500000</v>
      </c>
      <c r="C237">
        <v>3477200000</v>
      </c>
      <c r="D237">
        <v>3782300000</v>
      </c>
      <c r="E237">
        <v>3917200000</v>
      </c>
      <c r="G237">
        <v>14591200000</v>
      </c>
    </row>
    <row r="238" spans="1:7" x14ac:dyDescent="0.25">
      <c r="A238" s="5" t="s">
        <v>346</v>
      </c>
      <c r="C238">
        <v>5935095000</v>
      </c>
      <c r="D238">
        <v>7779812000</v>
      </c>
      <c r="E238">
        <v>9474008000</v>
      </c>
      <c r="F238">
        <v>10949999000</v>
      </c>
      <c r="G238">
        <v>34138914000</v>
      </c>
    </row>
    <row r="239" spans="1:7" x14ac:dyDescent="0.25">
      <c r="A239" s="5" t="s">
        <v>347</v>
      </c>
      <c r="B239">
        <v>5671400000</v>
      </c>
      <c r="C239">
        <v>5808300000</v>
      </c>
      <c r="D239">
        <v>6011600000</v>
      </c>
      <c r="E239">
        <v>8680100000</v>
      </c>
      <c r="G239">
        <v>26171400000</v>
      </c>
    </row>
    <row r="240" spans="1:7" x14ac:dyDescent="0.25">
      <c r="A240" s="5" t="s">
        <v>348</v>
      </c>
      <c r="B240">
        <v>4122930000</v>
      </c>
      <c r="C240">
        <v>5062528000</v>
      </c>
      <c r="D240">
        <v>6740064000</v>
      </c>
      <c r="E240">
        <v>7192633000</v>
      </c>
      <c r="G240">
        <v>23118155000</v>
      </c>
    </row>
    <row r="241" spans="1:7" x14ac:dyDescent="0.25">
      <c r="A241" s="5" t="s">
        <v>350</v>
      </c>
      <c r="B241">
        <v>13107000000</v>
      </c>
      <c r="C241">
        <v>11420000000</v>
      </c>
      <c r="D241">
        <v>10986000000</v>
      </c>
      <c r="E241">
        <v>10466000000</v>
      </c>
      <c r="G241">
        <v>45979000000</v>
      </c>
    </row>
    <row r="242" spans="1:7" x14ac:dyDescent="0.25">
      <c r="A242" s="5" t="s">
        <v>351</v>
      </c>
      <c r="C242">
        <v>1282236000</v>
      </c>
      <c r="D242">
        <v>1388386000</v>
      </c>
      <c r="E242">
        <v>1475139000</v>
      </c>
      <c r="F242">
        <v>1423936000</v>
      </c>
      <c r="G242">
        <v>5569697000</v>
      </c>
    </row>
    <row r="243" spans="1:7" x14ac:dyDescent="0.25">
      <c r="A243" s="5" t="s">
        <v>352</v>
      </c>
      <c r="B243">
        <v>22603400000</v>
      </c>
      <c r="C243">
        <v>23113100000</v>
      </c>
      <c r="D243">
        <v>19615600000</v>
      </c>
      <c r="E243">
        <v>19958700000</v>
      </c>
      <c r="G243">
        <v>85290800000</v>
      </c>
    </row>
    <row r="244" spans="1:7" x14ac:dyDescent="0.25">
      <c r="A244" s="5" t="s">
        <v>353</v>
      </c>
      <c r="C244">
        <v>45358000000</v>
      </c>
      <c r="D244">
        <v>39946000000</v>
      </c>
      <c r="E244">
        <v>40536000000</v>
      </c>
      <c r="F244">
        <v>47248000000</v>
      </c>
      <c r="G244">
        <v>173088000000</v>
      </c>
    </row>
    <row r="245" spans="1:7" x14ac:dyDescent="0.25">
      <c r="A245" s="5" t="s">
        <v>354</v>
      </c>
      <c r="B245">
        <v>3094500000</v>
      </c>
      <c r="C245">
        <v>3276800000</v>
      </c>
      <c r="D245">
        <v>3350300000</v>
      </c>
      <c r="E245">
        <v>3253600000</v>
      </c>
      <c r="G245">
        <v>12975200000</v>
      </c>
    </row>
    <row r="246" spans="1:7" x14ac:dyDescent="0.25">
      <c r="A246" s="5" t="s">
        <v>355</v>
      </c>
      <c r="C246">
        <v>50521000000</v>
      </c>
      <c r="D246">
        <v>53417000000</v>
      </c>
      <c r="E246">
        <v>56223000000</v>
      </c>
      <c r="F246">
        <v>59074000000</v>
      </c>
      <c r="G246">
        <v>219235000000</v>
      </c>
    </row>
    <row r="247" spans="1:7" x14ac:dyDescent="0.25">
      <c r="A247" s="5" t="s">
        <v>356</v>
      </c>
      <c r="C247">
        <v>3598916000</v>
      </c>
      <c r="D247">
        <v>4607309000</v>
      </c>
      <c r="E247">
        <v>5259312000</v>
      </c>
      <c r="F247">
        <v>5885893000</v>
      </c>
      <c r="G247">
        <v>19351430000</v>
      </c>
    </row>
    <row r="248" spans="1:7" x14ac:dyDescent="0.25">
      <c r="A248" s="5" t="s">
        <v>357</v>
      </c>
      <c r="B248">
        <v>7810610000</v>
      </c>
      <c r="C248">
        <v>9531778000</v>
      </c>
      <c r="D248">
        <v>10681897000</v>
      </c>
      <c r="E248">
        <v>10116502000</v>
      </c>
      <c r="G248">
        <v>38140787000</v>
      </c>
    </row>
    <row r="249" spans="1:7" x14ac:dyDescent="0.25">
      <c r="A249" s="5" t="s">
        <v>359</v>
      </c>
      <c r="C249">
        <v>17699000000</v>
      </c>
      <c r="D249">
        <v>18605000000</v>
      </c>
      <c r="E249">
        <v>19820000000</v>
      </c>
      <c r="F249">
        <v>20425000000</v>
      </c>
      <c r="G249">
        <v>76549000000</v>
      </c>
    </row>
    <row r="250" spans="1:7" x14ac:dyDescent="0.25">
      <c r="A250" s="5" t="s">
        <v>360</v>
      </c>
      <c r="B250">
        <v>6376000000</v>
      </c>
      <c r="C250">
        <v>6313000000</v>
      </c>
      <c r="D250">
        <v>6777000000</v>
      </c>
      <c r="E250">
        <v>8229000000</v>
      </c>
      <c r="G250">
        <v>27695000000</v>
      </c>
    </row>
    <row r="251" spans="1:7" x14ac:dyDescent="0.25">
      <c r="A251" s="5" t="s">
        <v>362</v>
      </c>
      <c r="B251">
        <v>45352000000</v>
      </c>
      <c r="C251">
        <v>44062000000</v>
      </c>
      <c r="D251">
        <v>45608000000</v>
      </c>
      <c r="E251">
        <v>32735000000</v>
      </c>
      <c r="G251">
        <v>167757000000</v>
      </c>
    </row>
    <row r="252" spans="1:7" x14ac:dyDescent="0.25">
      <c r="A252" s="5" t="s">
        <v>363</v>
      </c>
      <c r="C252">
        <v>27686000000</v>
      </c>
      <c r="D252">
        <v>27931000000</v>
      </c>
      <c r="E252">
        <v>28105000000</v>
      </c>
      <c r="F252">
        <v>27079000000</v>
      </c>
      <c r="G252">
        <v>110801000000</v>
      </c>
    </row>
    <row r="253" spans="1:7" x14ac:dyDescent="0.25">
      <c r="A253" s="5" t="s">
        <v>364</v>
      </c>
      <c r="C253">
        <v>8312000000</v>
      </c>
      <c r="D253">
        <v>9441000000</v>
      </c>
      <c r="E253">
        <v>9667000000</v>
      </c>
      <c r="F253">
        <v>10776000000</v>
      </c>
      <c r="G253">
        <v>38196000000</v>
      </c>
    </row>
    <row r="254" spans="1:7" x14ac:dyDescent="0.25">
      <c r="A254" s="5" t="s">
        <v>365</v>
      </c>
      <c r="B254">
        <v>475888000</v>
      </c>
      <c r="C254">
        <v>635490000</v>
      </c>
      <c r="D254">
        <v>992332000</v>
      </c>
      <c r="E254">
        <v>1042779000</v>
      </c>
      <c r="G254">
        <v>3146489000</v>
      </c>
    </row>
    <row r="255" spans="1:7" x14ac:dyDescent="0.25">
      <c r="A255" s="5" t="s">
        <v>366</v>
      </c>
      <c r="B255">
        <v>797517000</v>
      </c>
      <c r="C255">
        <v>1029475000</v>
      </c>
      <c r="D255">
        <v>1105247000</v>
      </c>
      <c r="E255">
        <v>1288149000</v>
      </c>
      <c r="G255">
        <v>4220388000</v>
      </c>
    </row>
    <row r="256" spans="1:7" x14ac:dyDescent="0.25">
      <c r="A256" s="5" t="s">
        <v>368</v>
      </c>
      <c r="C256">
        <v>6761000000</v>
      </c>
      <c r="D256">
        <v>7006000000</v>
      </c>
      <c r="E256">
        <v>7142000000</v>
      </c>
      <c r="F256">
        <v>7357000000</v>
      </c>
      <c r="G256">
        <v>28266000000</v>
      </c>
    </row>
    <row r="257" spans="1:7" x14ac:dyDescent="0.25">
      <c r="A257" s="5" t="s">
        <v>369</v>
      </c>
      <c r="B257">
        <v>6420881000</v>
      </c>
      <c r="C257">
        <v>6484892000</v>
      </c>
      <c r="D257">
        <v>6023819000</v>
      </c>
      <c r="E257">
        <v>5702613000</v>
      </c>
      <c r="G257">
        <v>24632205000</v>
      </c>
    </row>
    <row r="258" spans="1:7" x14ac:dyDescent="0.25">
      <c r="A258" s="5" t="s">
        <v>370</v>
      </c>
      <c r="B258">
        <v>27567000000</v>
      </c>
      <c r="C258">
        <v>28105700000</v>
      </c>
      <c r="D258">
        <v>27441300000</v>
      </c>
      <c r="E258">
        <v>25413000000</v>
      </c>
      <c r="G258">
        <v>108527000000</v>
      </c>
    </row>
    <row r="259" spans="1:7" x14ac:dyDescent="0.25">
      <c r="A259" s="5" t="s">
        <v>371</v>
      </c>
      <c r="C259">
        <v>1581623000</v>
      </c>
      <c r="D259">
        <v>1931217000</v>
      </c>
      <c r="E259">
        <v>2147036000</v>
      </c>
      <c r="F259">
        <v>2173334000</v>
      </c>
      <c r="G259">
        <v>7833210000</v>
      </c>
    </row>
    <row r="260" spans="1:7" x14ac:dyDescent="0.25">
      <c r="A260" s="5" t="s">
        <v>372</v>
      </c>
      <c r="C260">
        <v>122196000000</v>
      </c>
      <c r="D260">
        <v>137392000000</v>
      </c>
      <c r="E260">
        <v>179045000000</v>
      </c>
      <c r="F260">
        <v>190884000000</v>
      </c>
      <c r="G260">
        <v>629517000000</v>
      </c>
    </row>
    <row r="261" spans="1:7" x14ac:dyDescent="0.25">
      <c r="A261" s="5" t="s">
        <v>373</v>
      </c>
      <c r="B261">
        <v>2730300000</v>
      </c>
      <c r="C261">
        <v>2972500000</v>
      </c>
      <c r="D261">
        <v>3334300000</v>
      </c>
      <c r="E261">
        <v>3484500000</v>
      </c>
      <c r="G261">
        <v>12521600000</v>
      </c>
    </row>
    <row r="262" spans="1:7" x14ac:dyDescent="0.25">
      <c r="A262" s="5" t="s">
        <v>375</v>
      </c>
      <c r="B262">
        <v>35015000000</v>
      </c>
      <c r="C262">
        <v>35299000000</v>
      </c>
      <c r="D262">
        <v>34244000000</v>
      </c>
      <c r="E262">
        <v>29636000000</v>
      </c>
      <c r="G262">
        <v>134194000000</v>
      </c>
    </row>
    <row r="263" spans="1:7" x14ac:dyDescent="0.25">
      <c r="A263" s="5" t="s">
        <v>376</v>
      </c>
      <c r="B263">
        <v>68150000000</v>
      </c>
      <c r="C263">
        <v>68199000000</v>
      </c>
      <c r="D263">
        <v>73316000000</v>
      </c>
      <c r="E263">
        <v>69951000000</v>
      </c>
      <c r="G263">
        <v>279616000000</v>
      </c>
    </row>
    <row r="264" spans="1:7" x14ac:dyDescent="0.25">
      <c r="A264" s="5" t="s">
        <v>377</v>
      </c>
      <c r="B264">
        <v>5787980000</v>
      </c>
      <c r="C264">
        <v>7348754000</v>
      </c>
      <c r="D264">
        <v>7803446000</v>
      </c>
      <c r="E264">
        <v>8071563000</v>
      </c>
      <c r="G264">
        <v>29011743000</v>
      </c>
    </row>
    <row r="265" spans="1:7" x14ac:dyDescent="0.25">
      <c r="A265" s="5" t="s">
        <v>379</v>
      </c>
      <c r="B265">
        <v>3901300000</v>
      </c>
      <c r="C265">
        <v>4200700000</v>
      </c>
      <c r="D265">
        <v>4409300000</v>
      </c>
      <c r="E265">
        <v>4071300000</v>
      </c>
      <c r="G265">
        <v>16582600000</v>
      </c>
    </row>
    <row r="266" spans="1:7" x14ac:dyDescent="0.25">
      <c r="A266" s="5" t="s">
        <v>380</v>
      </c>
      <c r="C266">
        <v>4123400000</v>
      </c>
      <c r="D266">
        <v>4243200000</v>
      </c>
      <c r="E266">
        <v>4296300000</v>
      </c>
      <c r="F266">
        <v>4411500000</v>
      </c>
      <c r="G266">
        <v>17074400000</v>
      </c>
    </row>
    <row r="267" spans="1:7" x14ac:dyDescent="0.25">
      <c r="A267" s="5" t="s">
        <v>381</v>
      </c>
      <c r="B267">
        <v>2031901000</v>
      </c>
      <c r="C267">
        <v>2155551000</v>
      </c>
      <c r="D267">
        <v>2957951000</v>
      </c>
      <c r="E267">
        <v>3539570000</v>
      </c>
      <c r="G267">
        <v>10684973000</v>
      </c>
    </row>
    <row r="268" spans="1:7" x14ac:dyDescent="0.25">
      <c r="A268" s="5" t="s">
        <v>383</v>
      </c>
      <c r="B268">
        <v>11924000000</v>
      </c>
      <c r="C268">
        <v>12261000000</v>
      </c>
      <c r="D268">
        <v>12951000000</v>
      </c>
      <c r="E268">
        <v>12893000000</v>
      </c>
      <c r="G268">
        <v>50029000000</v>
      </c>
    </row>
    <row r="269" spans="1:7" x14ac:dyDescent="0.25">
      <c r="A269" s="5" t="s">
        <v>385</v>
      </c>
      <c r="C269">
        <v>30871000000</v>
      </c>
      <c r="D269">
        <v>31821000000</v>
      </c>
      <c r="E269">
        <v>30274000000</v>
      </c>
      <c r="F269">
        <v>30109000000</v>
      </c>
      <c r="G269">
        <v>123075000000</v>
      </c>
    </row>
    <row r="270" spans="1:7" x14ac:dyDescent="0.25">
      <c r="A270" s="5" t="s">
        <v>386</v>
      </c>
      <c r="B270">
        <v>2060702000</v>
      </c>
      <c r="C270">
        <v>2246428000</v>
      </c>
      <c r="D270">
        <v>2464867000</v>
      </c>
      <c r="E270">
        <v>2722564000</v>
      </c>
      <c r="G270">
        <v>9494561000</v>
      </c>
    </row>
    <row r="271" spans="1:7" x14ac:dyDescent="0.25">
      <c r="A271" s="5" t="s">
        <v>387</v>
      </c>
      <c r="B271">
        <v>24618000000</v>
      </c>
      <c r="C271">
        <v>24466000000</v>
      </c>
      <c r="D271">
        <v>24522000000</v>
      </c>
      <c r="E271">
        <v>25434000000</v>
      </c>
      <c r="G271">
        <v>99040000000</v>
      </c>
    </row>
    <row r="272" spans="1:7" x14ac:dyDescent="0.25">
      <c r="A272" s="5" t="s">
        <v>390</v>
      </c>
      <c r="C272">
        <v>9974100000</v>
      </c>
      <c r="D272">
        <v>9055800000</v>
      </c>
      <c r="E272">
        <v>8895300000</v>
      </c>
      <c r="F272">
        <v>7162800000</v>
      </c>
      <c r="G272">
        <v>35088000000</v>
      </c>
    </row>
    <row r="273" spans="1:7" x14ac:dyDescent="0.25">
      <c r="A273" s="5" t="s">
        <v>391</v>
      </c>
      <c r="B273">
        <v>82243000000</v>
      </c>
      <c r="C273">
        <v>100160000000</v>
      </c>
      <c r="D273">
        <v>97817000000</v>
      </c>
      <c r="E273">
        <v>72051000000</v>
      </c>
      <c r="G273">
        <v>352271000000</v>
      </c>
    </row>
    <row r="274" spans="1:7" x14ac:dyDescent="0.25">
      <c r="A274" s="5" t="s">
        <v>392</v>
      </c>
      <c r="B274">
        <v>47267000000</v>
      </c>
      <c r="C274">
        <v>44033000000</v>
      </c>
      <c r="D274">
        <v>42237000000</v>
      </c>
      <c r="E274">
        <v>39498000000</v>
      </c>
      <c r="G274">
        <v>173035000000</v>
      </c>
    </row>
    <row r="275" spans="1:7" x14ac:dyDescent="0.25">
      <c r="A275" s="5" t="s">
        <v>393</v>
      </c>
      <c r="B275">
        <v>11966000000</v>
      </c>
      <c r="C275">
        <v>11325000000</v>
      </c>
      <c r="D275">
        <v>10846000000</v>
      </c>
      <c r="E275">
        <v>5522000000</v>
      </c>
      <c r="G275">
        <v>39659000000</v>
      </c>
    </row>
    <row r="276" spans="1:7" x14ac:dyDescent="0.25">
      <c r="A276" s="5" t="s">
        <v>394</v>
      </c>
      <c r="C276">
        <v>77849000000</v>
      </c>
      <c r="D276">
        <v>86833000000</v>
      </c>
      <c r="E276">
        <v>93580000000</v>
      </c>
      <c r="F276">
        <v>85320000000</v>
      </c>
      <c r="G276">
        <v>343582000000</v>
      </c>
    </row>
    <row r="277" spans="1:7" x14ac:dyDescent="0.25">
      <c r="A277" s="5" t="s">
        <v>396</v>
      </c>
      <c r="B277">
        <v>4608955000</v>
      </c>
      <c r="C277">
        <v>4822539000</v>
      </c>
      <c r="D277">
        <v>4736150000</v>
      </c>
      <c r="E277">
        <v>4995881000</v>
      </c>
      <c r="G277">
        <v>19163525000</v>
      </c>
    </row>
    <row r="278" spans="1:7" x14ac:dyDescent="0.25">
      <c r="A278" s="5" t="s">
        <v>397</v>
      </c>
      <c r="C278">
        <v>2378972000</v>
      </c>
      <c r="D278">
        <v>2485983000</v>
      </c>
      <c r="E278">
        <v>2395447000</v>
      </c>
      <c r="F278">
        <v>2508257000</v>
      </c>
      <c r="G278">
        <v>9768659000</v>
      </c>
    </row>
    <row r="279" spans="1:7" x14ac:dyDescent="0.25">
      <c r="A279" s="5" t="s">
        <v>398</v>
      </c>
      <c r="C279">
        <v>9073000000</v>
      </c>
      <c r="D279">
        <v>16358000000</v>
      </c>
      <c r="E279">
        <v>16192000000</v>
      </c>
      <c r="F279">
        <v>12399000000</v>
      </c>
      <c r="G279">
        <v>54022000000</v>
      </c>
    </row>
    <row r="280" spans="1:7" x14ac:dyDescent="0.25">
      <c r="A280" s="5" t="s">
        <v>399</v>
      </c>
      <c r="B280">
        <v>4608563000</v>
      </c>
      <c r="C280">
        <v>5312686000</v>
      </c>
      <c r="D280">
        <v>5288933000</v>
      </c>
      <c r="E280">
        <v>2787116000</v>
      </c>
      <c r="G280">
        <v>17997298000</v>
      </c>
    </row>
    <row r="281" spans="1:7" x14ac:dyDescent="0.25">
      <c r="A281" s="5" t="s">
        <v>400</v>
      </c>
      <c r="D281">
        <v>7719600000</v>
      </c>
      <c r="E281">
        <v>9429300000</v>
      </c>
      <c r="G281">
        <v>17148900000</v>
      </c>
    </row>
    <row r="282" spans="1:7" x14ac:dyDescent="0.25">
      <c r="A282" s="5" t="s">
        <v>401</v>
      </c>
      <c r="C282">
        <v>5015000000</v>
      </c>
      <c r="D282">
        <v>5115000000</v>
      </c>
      <c r="E282">
        <v>3183000000</v>
      </c>
      <c r="F282">
        <v>3491000000</v>
      </c>
      <c r="G282">
        <v>16804000000</v>
      </c>
    </row>
    <row r="283" spans="1:7" x14ac:dyDescent="0.25">
      <c r="A283" s="5" t="s">
        <v>402</v>
      </c>
      <c r="B283">
        <v>3023000000</v>
      </c>
      <c r="C283">
        <v>3100000000</v>
      </c>
      <c r="D283">
        <v>3383000000</v>
      </c>
      <c r="E283">
        <v>3292000000</v>
      </c>
      <c r="G283">
        <v>12798000000</v>
      </c>
    </row>
    <row r="284" spans="1:7" x14ac:dyDescent="0.25">
      <c r="A284" s="5" t="s">
        <v>403</v>
      </c>
      <c r="B284">
        <v>14256000000</v>
      </c>
      <c r="C284">
        <v>15136000000</v>
      </c>
      <c r="D284">
        <v>17021000000</v>
      </c>
      <c r="E284">
        <v>17486000000</v>
      </c>
      <c r="G284">
        <v>63899000000</v>
      </c>
    </row>
    <row r="285" spans="1:7" x14ac:dyDescent="0.25">
      <c r="A285" s="5" t="s">
        <v>404</v>
      </c>
      <c r="B285">
        <v>9964000000</v>
      </c>
      <c r="C285">
        <v>8414000000</v>
      </c>
      <c r="D285">
        <v>7292000000</v>
      </c>
      <c r="E285">
        <v>7729000000</v>
      </c>
      <c r="G285">
        <v>33399000000</v>
      </c>
    </row>
    <row r="286" spans="1:7" x14ac:dyDescent="0.25">
      <c r="A286" s="5" t="s">
        <v>406</v>
      </c>
      <c r="C286">
        <v>4374562000</v>
      </c>
      <c r="D286">
        <v>5504656000</v>
      </c>
      <c r="E286">
        <v>6779511000</v>
      </c>
      <c r="F286">
        <v>8830669000</v>
      </c>
      <c r="G286">
        <v>25489398000</v>
      </c>
    </row>
    <row r="287" spans="1:7" x14ac:dyDescent="0.25">
      <c r="A287" s="5" t="s">
        <v>407</v>
      </c>
      <c r="B287">
        <v>1562000000</v>
      </c>
      <c r="C287">
        <v>1857000000</v>
      </c>
      <c r="D287">
        <v>2288000000</v>
      </c>
      <c r="E287">
        <v>1557000000</v>
      </c>
      <c r="G287">
        <v>7264000000</v>
      </c>
    </row>
    <row r="288" spans="1:7" x14ac:dyDescent="0.25">
      <c r="A288" s="5" t="s">
        <v>408</v>
      </c>
      <c r="C288">
        <v>25313000000</v>
      </c>
      <c r="D288">
        <v>27799000000</v>
      </c>
      <c r="E288">
        <v>30601000000</v>
      </c>
      <c r="F288">
        <v>32376000000</v>
      </c>
      <c r="G288">
        <v>116089000000</v>
      </c>
    </row>
    <row r="289" spans="1:7" x14ac:dyDescent="0.25">
      <c r="A289" s="5" t="s">
        <v>409</v>
      </c>
      <c r="C289">
        <v>5703000000</v>
      </c>
      <c r="D289">
        <v>6288000000</v>
      </c>
      <c r="E289">
        <v>6172000000</v>
      </c>
      <c r="F289">
        <v>6309000000</v>
      </c>
      <c r="G289">
        <v>24472000000</v>
      </c>
    </row>
    <row r="290" spans="1:7" x14ac:dyDescent="0.25">
      <c r="A290" s="5" t="s">
        <v>411</v>
      </c>
      <c r="C290">
        <v>11245000000</v>
      </c>
      <c r="D290">
        <v>11624000000</v>
      </c>
      <c r="E290">
        <v>10511000000</v>
      </c>
      <c r="F290">
        <v>9888000000</v>
      </c>
      <c r="G290">
        <v>43268000000</v>
      </c>
    </row>
    <row r="291" spans="1:7" x14ac:dyDescent="0.25">
      <c r="A291" s="5" t="s">
        <v>412</v>
      </c>
      <c r="C291">
        <v>6332400000</v>
      </c>
      <c r="D291">
        <v>6325000000</v>
      </c>
      <c r="E291">
        <v>6123000000</v>
      </c>
      <c r="F291">
        <v>5546000000</v>
      </c>
      <c r="G291">
        <v>24326400000</v>
      </c>
    </row>
    <row r="292" spans="1:7" x14ac:dyDescent="0.25">
      <c r="A292" s="5" t="s">
        <v>413</v>
      </c>
      <c r="B292">
        <v>19429273000</v>
      </c>
      <c r="C292">
        <v>19052046000</v>
      </c>
      <c r="D292">
        <v>21105141000</v>
      </c>
      <c r="E292">
        <v>16439276000</v>
      </c>
      <c r="G292">
        <v>76025736000</v>
      </c>
    </row>
    <row r="293" spans="1:7" x14ac:dyDescent="0.25">
      <c r="A293" s="5" t="s">
        <v>415</v>
      </c>
      <c r="C293">
        <v>4280159000</v>
      </c>
      <c r="D293">
        <v>4130000000</v>
      </c>
      <c r="E293">
        <v>4682000000</v>
      </c>
      <c r="F293">
        <v>5010000000</v>
      </c>
      <c r="G293">
        <v>18102159000</v>
      </c>
    </row>
    <row r="294" spans="1:7" x14ac:dyDescent="0.25">
      <c r="A294" s="5" t="s">
        <v>416</v>
      </c>
      <c r="B294">
        <v>5508500000</v>
      </c>
      <c r="C294">
        <v>5607000000</v>
      </c>
      <c r="D294">
        <v>5727000000</v>
      </c>
      <c r="E294">
        <v>5915700000</v>
      </c>
      <c r="G294">
        <v>22758200000</v>
      </c>
    </row>
    <row r="295" spans="1:7" x14ac:dyDescent="0.25">
      <c r="A295" s="5" t="s">
        <v>418</v>
      </c>
      <c r="B295">
        <v>484581000</v>
      </c>
      <c r="C295">
        <v>780209000</v>
      </c>
      <c r="D295">
        <v>933505000</v>
      </c>
      <c r="E295">
        <v>1023285000</v>
      </c>
      <c r="G295">
        <v>3221580000</v>
      </c>
    </row>
    <row r="296" spans="1:7" x14ac:dyDescent="0.25">
      <c r="A296" s="5" t="s">
        <v>419</v>
      </c>
      <c r="B296">
        <v>10184121000</v>
      </c>
      <c r="C296">
        <v>11871879000</v>
      </c>
      <c r="D296">
        <v>12195091000</v>
      </c>
      <c r="E296">
        <v>7763206000</v>
      </c>
      <c r="G296">
        <v>42014297000</v>
      </c>
    </row>
    <row r="297" spans="1:7" x14ac:dyDescent="0.25">
      <c r="A297" s="5" t="s">
        <v>420</v>
      </c>
      <c r="D297">
        <v>15317800000</v>
      </c>
      <c r="E297">
        <v>15134400000</v>
      </c>
      <c r="F297">
        <v>15416900000</v>
      </c>
      <c r="G297">
        <v>45869100000</v>
      </c>
    </row>
    <row r="298" spans="1:7" x14ac:dyDescent="0.25">
      <c r="A298" s="5" t="s">
        <v>421</v>
      </c>
      <c r="B298">
        <v>6182184000</v>
      </c>
      <c r="C298">
        <v>6649237000</v>
      </c>
      <c r="D298">
        <v>7216081000</v>
      </c>
      <c r="E298">
        <v>7966674000</v>
      </c>
      <c r="G298">
        <v>28014176000</v>
      </c>
    </row>
    <row r="299" spans="1:7" x14ac:dyDescent="0.25">
      <c r="A299" s="5" t="s">
        <v>422</v>
      </c>
      <c r="B299">
        <v>20100000000</v>
      </c>
      <c r="C299">
        <v>20170000000</v>
      </c>
      <c r="D299">
        <v>19312000000</v>
      </c>
      <c r="E299">
        <v>12480000000</v>
      </c>
      <c r="G299">
        <v>72062000000</v>
      </c>
    </row>
    <row r="300" spans="1:7" x14ac:dyDescent="0.25">
      <c r="A300" s="5" t="s">
        <v>423</v>
      </c>
      <c r="B300">
        <v>1355300000</v>
      </c>
      <c r="C300">
        <v>1346100000</v>
      </c>
      <c r="D300">
        <v>1381400000</v>
      </c>
      <c r="E300">
        <v>1421300000</v>
      </c>
      <c r="G300">
        <v>5504100000</v>
      </c>
    </row>
    <row r="301" spans="1:7" x14ac:dyDescent="0.25">
      <c r="A301" s="5" t="s">
        <v>425</v>
      </c>
      <c r="B301">
        <v>3823713000</v>
      </c>
      <c r="C301">
        <v>3791335000</v>
      </c>
      <c r="D301">
        <v>3821504000</v>
      </c>
      <c r="E301">
        <v>3578060000</v>
      </c>
      <c r="G301">
        <v>15014612000</v>
      </c>
    </row>
    <row r="302" spans="1:7" x14ac:dyDescent="0.25">
      <c r="A302" s="5" t="s">
        <v>427</v>
      </c>
      <c r="B302">
        <v>16596800000</v>
      </c>
      <c r="C302">
        <v>16661000000</v>
      </c>
      <c r="D302">
        <v>18534400000</v>
      </c>
      <c r="E302">
        <v>18671300000</v>
      </c>
      <c r="G302">
        <v>70463500000</v>
      </c>
    </row>
    <row r="303" spans="1:7" x14ac:dyDescent="0.25">
      <c r="A303" s="5" t="s">
        <v>428</v>
      </c>
      <c r="C303">
        <v>15598000000</v>
      </c>
      <c r="D303">
        <v>17090000000</v>
      </c>
      <c r="E303">
        <v>16833000000</v>
      </c>
      <c r="F303">
        <v>17666000000</v>
      </c>
      <c r="G303">
        <v>67187000000</v>
      </c>
    </row>
    <row r="304" spans="1:7" x14ac:dyDescent="0.25">
      <c r="A304" s="5" t="s">
        <v>429</v>
      </c>
      <c r="B304">
        <v>5260956000</v>
      </c>
      <c r="C304">
        <v>6793306000</v>
      </c>
      <c r="D304">
        <v>8441971000</v>
      </c>
      <c r="E304">
        <v>9223987000</v>
      </c>
      <c r="G304">
        <v>29720220000</v>
      </c>
    </row>
    <row r="305" spans="1:7" x14ac:dyDescent="0.25">
      <c r="A305" s="5" t="s">
        <v>430</v>
      </c>
      <c r="C305">
        <v>3637212000</v>
      </c>
      <c r="D305">
        <v>3585141000</v>
      </c>
      <c r="E305">
        <v>3910865000</v>
      </c>
      <c r="F305">
        <v>5386703000</v>
      </c>
      <c r="G305">
        <v>16519921000</v>
      </c>
    </row>
    <row r="306" spans="1:7" x14ac:dyDescent="0.25">
      <c r="A306" s="5" t="s">
        <v>431</v>
      </c>
      <c r="B306">
        <v>9781000000</v>
      </c>
      <c r="C306">
        <v>9968000000</v>
      </c>
      <c r="D306">
        <v>10886000000</v>
      </c>
      <c r="E306">
        <v>10415000000</v>
      </c>
      <c r="G306">
        <v>41050000000</v>
      </c>
    </row>
    <row r="307" spans="1:7" x14ac:dyDescent="0.25">
      <c r="A307" s="5" t="s">
        <v>432</v>
      </c>
      <c r="C307">
        <v>66415000000</v>
      </c>
      <c r="D307">
        <v>66683000000</v>
      </c>
      <c r="E307">
        <v>63056000000</v>
      </c>
      <c r="F307">
        <v>62799000000</v>
      </c>
      <c r="G307">
        <v>258953000000</v>
      </c>
    </row>
    <row r="308" spans="1:7" x14ac:dyDescent="0.25">
      <c r="A308" s="5" t="s">
        <v>433</v>
      </c>
      <c r="B308">
        <v>54657000000</v>
      </c>
      <c r="C308">
        <v>51584000000</v>
      </c>
      <c r="D308">
        <v>49605000000</v>
      </c>
      <c r="E308">
        <v>48851000000</v>
      </c>
      <c r="G308">
        <v>204697000000</v>
      </c>
    </row>
    <row r="309" spans="1:7" x14ac:dyDescent="0.25">
      <c r="A309" s="5" t="s">
        <v>434</v>
      </c>
      <c r="C309">
        <v>9289500000</v>
      </c>
      <c r="D309">
        <v>10477600000</v>
      </c>
      <c r="E309">
        <v>11964400000</v>
      </c>
      <c r="F309">
        <v>12394100000</v>
      </c>
      <c r="G309">
        <v>44125600000</v>
      </c>
    </row>
    <row r="310" spans="1:7" x14ac:dyDescent="0.25">
      <c r="A310" s="5" t="s">
        <v>435</v>
      </c>
      <c r="C310">
        <v>2104745000</v>
      </c>
      <c r="D310">
        <v>2819557000</v>
      </c>
      <c r="E310">
        <v>4103728000</v>
      </c>
      <c r="F310">
        <v>4860427000</v>
      </c>
      <c r="G310">
        <v>13888457000</v>
      </c>
    </row>
    <row r="311" spans="1:7" x14ac:dyDescent="0.25">
      <c r="A311" s="5" t="s">
        <v>436</v>
      </c>
      <c r="B311">
        <v>17083900000</v>
      </c>
      <c r="C311">
        <v>18170900000</v>
      </c>
      <c r="D311">
        <v>19391400000</v>
      </c>
      <c r="E311">
        <v>20853800000</v>
      </c>
      <c r="G311">
        <v>75500000000</v>
      </c>
    </row>
    <row r="312" spans="1:7" x14ac:dyDescent="0.25">
      <c r="A312" s="5" t="s">
        <v>437</v>
      </c>
      <c r="C312">
        <v>13015704000</v>
      </c>
      <c r="D312">
        <v>13215971000</v>
      </c>
      <c r="E312">
        <v>12711744000</v>
      </c>
      <c r="F312">
        <v>11360753000</v>
      </c>
      <c r="G312">
        <v>50304172000</v>
      </c>
    </row>
    <row r="313" spans="1:7" x14ac:dyDescent="0.25">
      <c r="A313" s="5" t="s">
        <v>438</v>
      </c>
      <c r="C313">
        <v>5679595000</v>
      </c>
      <c r="D313">
        <v>5822363000</v>
      </c>
      <c r="E313">
        <v>5981964000</v>
      </c>
      <c r="F313">
        <v>7668476000</v>
      </c>
      <c r="G313">
        <v>25152398000</v>
      </c>
    </row>
    <row r="314" spans="1:7" x14ac:dyDescent="0.25">
      <c r="A314" s="5" t="s">
        <v>439</v>
      </c>
      <c r="B314">
        <v>2105188000</v>
      </c>
      <c r="C314">
        <v>2157586000</v>
      </c>
      <c r="D314">
        <v>2237219000</v>
      </c>
      <c r="F314">
        <v>2262359000</v>
      </c>
      <c r="G314">
        <v>8762352000</v>
      </c>
    </row>
    <row r="315" spans="1:7" x14ac:dyDescent="0.25">
      <c r="A315" s="5" t="s">
        <v>440</v>
      </c>
      <c r="C315">
        <v>80029000000</v>
      </c>
      <c r="D315">
        <v>80106000000</v>
      </c>
      <c r="E315">
        <v>73908000000</v>
      </c>
      <c r="F315">
        <v>74953000000</v>
      </c>
      <c r="G315">
        <v>308996000000</v>
      </c>
    </row>
    <row r="316" spans="1:7" x14ac:dyDescent="0.25">
      <c r="A316" s="5" t="s">
        <v>441</v>
      </c>
      <c r="B316">
        <v>16606000000</v>
      </c>
      <c r="C316">
        <v>16872000000</v>
      </c>
      <c r="D316">
        <v>16281000000</v>
      </c>
      <c r="E316">
        <v>16270000000</v>
      </c>
      <c r="G316">
        <v>66029000000</v>
      </c>
    </row>
    <row r="317" spans="1:7" x14ac:dyDescent="0.25">
      <c r="A317" s="5" t="s">
        <v>442</v>
      </c>
      <c r="B317">
        <v>4306800000</v>
      </c>
      <c r="C317">
        <v>6999700000</v>
      </c>
      <c r="D317">
        <v>7039000000</v>
      </c>
      <c r="E317">
        <v>6449000000</v>
      </c>
      <c r="G317">
        <v>24794500000</v>
      </c>
    </row>
    <row r="318" spans="1:7" x14ac:dyDescent="0.25">
      <c r="A318" s="5" t="s">
        <v>443</v>
      </c>
      <c r="B318">
        <v>3301804000</v>
      </c>
      <c r="C318">
        <v>3454628000</v>
      </c>
      <c r="D318">
        <v>3491632000</v>
      </c>
      <c r="E318">
        <v>3495443000</v>
      </c>
      <c r="G318">
        <v>13743507000</v>
      </c>
    </row>
    <row r="319" spans="1:7" x14ac:dyDescent="0.25">
      <c r="A319" s="5" t="s">
        <v>444</v>
      </c>
      <c r="C319">
        <v>14265000000</v>
      </c>
      <c r="D319">
        <v>14791000000</v>
      </c>
      <c r="E319">
        <v>14766000000</v>
      </c>
      <c r="F319">
        <v>14751000000</v>
      </c>
      <c r="G319">
        <v>58573000000</v>
      </c>
    </row>
    <row r="320" spans="1:7" x14ac:dyDescent="0.25">
      <c r="A320" s="5" t="s">
        <v>445</v>
      </c>
      <c r="B320">
        <v>12132000000</v>
      </c>
      <c r="C320">
        <v>7263000000</v>
      </c>
      <c r="D320">
        <v>7852000000</v>
      </c>
      <c r="E320">
        <v>7669000000</v>
      </c>
      <c r="G320">
        <v>34916000000</v>
      </c>
    </row>
    <row r="321" spans="1:7" x14ac:dyDescent="0.25">
      <c r="A321" s="5" t="s">
        <v>446</v>
      </c>
      <c r="B321">
        <v>84847000000</v>
      </c>
      <c r="C321">
        <v>41461000000</v>
      </c>
      <c r="D321">
        <v>54105000000</v>
      </c>
      <c r="E321">
        <v>57119000000</v>
      </c>
      <c r="G321">
        <v>237532000000</v>
      </c>
    </row>
    <row r="322" spans="1:7" x14ac:dyDescent="0.25">
      <c r="A322" s="5" t="s">
        <v>447</v>
      </c>
      <c r="B322">
        <v>179290000000</v>
      </c>
      <c r="C322">
        <v>171596000000</v>
      </c>
      <c r="D322">
        <v>161212000000</v>
      </c>
      <c r="E322">
        <v>98975000000</v>
      </c>
      <c r="G322">
        <v>611073000000</v>
      </c>
    </row>
    <row r="323" spans="1:7" x14ac:dyDescent="0.25">
      <c r="A323" s="5" t="s">
        <v>448</v>
      </c>
      <c r="C323">
        <v>6043000000</v>
      </c>
      <c r="D323">
        <v>8186400000</v>
      </c>
      <c r="E323">
        <v>8241200000</v>
      </c>
      <c r="F323">
        <v>8020300000</v>
      </c>
      <c r="G323">
        <v>30490900000</v>
      </c>
    </row>
    <row r="324" spans="1:7" x14ac:dyDescent="0.25">
      <c r="A324" s="5" t="s">
        <v>449</v>
      </c>
      <c r="B324">
        <v>5920269000</v>
      </c>
      <c r="C324">
        <v>6411577000</v>
      </c>
      <c r="D324">
        <v>7747229000</v>
      </c>
      <c r="E324">
        <v>7572436000</v>
      </c>
      <c r="G324">
        <v>27651511000</v>
      </c>
    </row>
    <row r="325" spans="1:7" x14ac:dyDescent="0.25">
      <c r="A325" s="5" t="s">
        <v>450</v>
      </c>
      <c r="B325">
        <v>11224000000</v>
      </c>
      <c r="C325">
        <v>11925000000</v>
      </c>
      <c r="D325">
        <v>12273000000</v>
      </c>
      <c r="E325">
        <v>10776000000</v>
      </c>
      <c r="G325">
        <v>46198000000</v>
      </c>
    </row>
    <row r="326" spans="1:7" x14ac:dyDescent="0.25">
      <c r="A326" s="5" t="s">
        <v>451</v>
      </c>
      <c r="C326">
        <v>24866000000</v>
      </c>
      <c r="D326">
        <v>26487000000</v>
      </c>
      <c r="E326">
        <v>25281000000</v>
      </c>
      <c r="F326">
        <v>23554000000</v>
      </c>
      <c r="G326">
        <v>100188000000</v>
      </c>
    </row>
    <row r="327" spans="1:7" x14ac:dyDescent="0.25">
      <c r="A327" s="5" t="s">
        <v>452</v>
      </c>
      <c r="D327">
        <v>1148231000</v>
      </c>
      <c r="E327">
        <v>1710966000</v>
      </c>
      <c r="F327">
        <v>2610726000</v>
      </c>
      <c r="G327">
        <v>5469923000</v>
      </c>
    </row>
    <row r="328" spans="1:7" x14ac:dyDescent="0.25">
      <c r="A328" s="5" t="s">
        <v>453</v>
      </c>
      <c r="C328">
        <v>6419285000</v>
      </c>
      <c r="D328">
        <v>6638774000</v>
      </c>
      <c r="E328">
        <v>6571893000</v>
      </c>
      <c r="F328">
        <v>6786984000</v>
      </c>
      <c r="G328">
        <v>26416936000</v>
      </c>
    </row>
    <row r="329" spans="1:7" x14ac:dyDescent="0.25">
      <c r="A329" s="5" t="s">
        <v>454</v>
      </c>
      <c r="B329">
        <v>7688024000</v>
      </c>
      <c r="C329">
        <v>7959894000</v>
      </c>
      <c r="D329">
        <v>8073855000</v>
      </c>
      <c r="E329">
        <v>8299074000</v>
      </c>
      <c r="G329">
        <v>32020847000</v>
      </c>
    </row>
    <row r="330" spans="1:7" x14ac:dyDescent="0.25">
      <c r="A330" s="5" t="s">
        <v>455</v>
      </c>
      <c r="C330">
        <v>2104745000</v>
      </c>
      <c r="D330">
        <v>2819557000</v>
      </c>
      <c r="E330">
        <v>4103728000</v>
      </c>
      <c r="F330">
        <v>4860427000</v>
      </c>
      <c r="G330">
        <v>13888457000</v>
      </c>
    </row>
    <row r="331" spans="1:7" x14ac:dyDescent="0.25">
      <c r="A331" s="5" t="s">
        <v>456</v>
      </c>
      <c r="C331">
        <v>4245895000</v>
      </c>
      <c r="D331">
        <v>4695014000</v>
      </c>
      <c r="E331">
        <v>5094933000</v>
      </c>
      <c r="F331">
        <v>5250399000</v>
      </c>
      <c r="G331">
        <v>19286241000</v>
      </c>
    </row>
    <row r="332" spans="1:7" x14ac:dyDescent="0.25">
      <c r="A332" s="5" t="s">
        <v>458</v>
      </c>
      <c r="C332">
        <v>1328817000</v>
      </c>
      <c r="D332">
        <v>1534615000</v>
      </c>
      <c r="E332">
        <v>1789489000</v>
      </c>
      <c r="F332">
        <v>2052230000</v>
      </c>
      <c r="G332">
        <v>6705151000</v>
      </c>
    </row>
    <row r="333" spans="1:7" x14ac:dyDescent="0.25">
      <c r="A333" s="5" t="s">
        <v>459</v>
      </c>
      <c r="C333">
        <v>6945000000</v>
      </c>
      <c r="D333">
        <v>7450000000</v>
      </c>
      <c r="E333">
        <v>7620000000</v>
      </c>
      <c r="F333">
        <v>7405000000</v>
      </c>
      <c r="G333">
        <v>29420000000</v>
      </c>
    </row>
    <row r="334" spans="1:7" x14ac:dyDescent="0.25">
      <c r="A334" s="5" t="s">
        <v>460</v>
      </c>
      <c r="C334">
        <v>6351900000</v>
      </c>
      <c r="D334">
        <v>6623500000</v>
      </c>
      <c r="E334">
        <v>6307900000</v>
      </c>
      <c r="F334">
        <v>5879500000</v>
      </c>
      <c r="G334">
        <v>25162800000</v>
      </c>
    </row>
    <row r="335" spans="1:7" x14ac:dyDescent="0.25">
      <c r="A335" s="5" t="s">
        <v>461</v>
      </c>
      <c r="B335">
        <v>2993489000</v>
      </c>
      <c r="C335">
        <v>3238128000</v>
      </c>
      <c r="D335">
        <v>3549494000</v>
      </c>
      <c r="E335">
        <v>3582395000</v>
      </c>
      <c r="G335">
        <v>13363506000</v>
      </c>
    </row>
    <row r="336" spans="1:7" x14ac:dyDescent="0.25">
      <c r="A336" s="5" t="s">
        <v>462</v>
      </c>
      <c r="C336">
        <v>9721065000</v>
      </c>
      <c r="D336">
        <v>10230353000</v>
      </c>
      <c r="E336">
        <v>11041677000</v>
      </c>
      <c r="F336">
        <v>11939999000</v>
      </c>
      <c r="G336">
        <v>42933094000</v>
      </c>
    </row>
    <row r="337" spans="1:7" x14ac:dyDescent="0.25">
      <c r="A337" s="5" t="s">
        <v>463</v>
      </c>
      <c r="B337">
        <v>1367135000</v>
      </c>
      <c r="C337">
        <v>1832253000</v>
      </c>
      <c r="D337">
        <v>2042537000</v>
      </c>
      <c r="E337">
        <v>1181704000</v>
      </c>
      <c r="G337">
        <v>6423629000</v>
      </c>
    </row>
    <row r="338" spans="1:7" x14ac:dyDescent="0.25">
      <c r="A338" s="5" t="s">
        <v>464</v>
      </c>
      <c r="C338">
        <v>8417200000</v>
      </c>
      <c r="D338">
        <v>8803300000</v>
      </c>
      <c r="E338">
        <v>9115000000</v>
      </c>
      <c r="F338">
        <v>9387700000</v>
      </c>
      <c r="G338">
        <v>35723200000</v>
      </c>
    </row>
    <row r="339" spans="1:7" x14ac:dyDescent="0.25">
      <c r="A339" s="5" t="s">
        <v>465</v>
      </c>
      <c r="C339">
        <v>14866800000</v>
      </c>
      <c r="D339">
        <v>16447800000</v>
      </c>
      <c r="E339">
        <v>19162700000</v>
      </c>
      <c r="F339">
        <v>21315900000</v>
      </c>
      <c r="G339">
        <v>71793200000</v>
      </c>
    </row>
    <row r="340" spans="1:7" x14ac:dyDescent="0.25">
      <c r="A340" s="5" t="s">
        <v>466</v>
      </c>
      <c r="B340">
        <v>4176000000</v>
      </c>
      <c r="C340">
        <v>4495000000</v>
      </c>
      <c r="D340">
        <v>4951000000</v>
      </c>
      <c r="E340">
        <v>4380000000</v>
      </c>
      <c r="G340">
        <v>18002000000</v>
      </c>
    </row>
    <row r="341" spans="1:7" x14ac:dyDescent="0.25">
      <c r="A341" s="5" t="s">
        <v>467</v>
      </c>
      <c r="B341">
        <v>5075000000</v>
      </c>
      <c r="C341">
        <v>5518000000</v>
      </c>
      <c r="D341">
        <v>5903000000</v>
      </c>
      <c r="E341">
        <v>5234000000</v>
      </c>
      <c r="G341">
        <v>21730000000</v>
      </c>
    </row>
    <row r="342" spans="1:7" x14ac:dyDescent="0.25">
      <c r="A342" s="5" t="s">
        <v>468</v>
      </c>
      <c r="C342">
        <v>7690800000</v>
      </c>
      <c r="D342">
        <v>7750500000</v>
      </c>
      <c r="E342">
        <v>7031500000</v>
      </c>
      <c r="F342">
        <v>6778300000</v>
      </c>
      <c r="G342">
        <v>29251100000</v>
      </c>
    </row>
    <row r="343" spans="1:7" x14ac:dyDescent="0.25">
      <c r="A343" s="5" t="s">
        <v>469</v>
      </c>
      <c r="B343">
        <v>9534462000</v>
      </c>
      <c r="C343">
        <v>10185532000</v>
      </c>
      <c r="D343">
        <v>11129533000</v>
      </c>
      <c r="E343">
        <v>11339304000</v>
      </c>
      <c r="G343">
        <v>42188831000</v>
      </c>
    </row>
    <row r="344" spans="1:7" x14ac:dyDescent="0.25">
      <c r="A344" s="5" t="s">
        <v>470</v>
      </c>
      <c r="C344">
        <v>3983400000</v>
      </c>
      <c r="D344">
        <v>4209200000</v>
      </c>
      <c r="E344">
        <v>5736300000</v>
      </c>
      <c r="F344">
        <v>6550200000</v>
      </c>
      <c r="G344">
        <v>20479100000</v>
      </c>
    </row>
    <row r="345" spans="1:7" x14ac:dyDescent="0.25">
      <c r="A345" s="5" t="s">
        <v>471</v>
      </c>
      <c r="C345">
        <v>5897700000</v>
      </c>
      <c r="D345">
        <v>5610600000</v>
      </c>
      <c r="E345">
        <v>5692700000</v>
      </c>
      <c r="F345">
        <v>7811200000</v>
      </c>
      <c r="G345">
        <v>25012200000</v>
      </c>
    </row>
    <row r="346" spans="1:7" x14ac:dyDescent="0.25">
      <c r="A346" s="5" t="s">
        <v>472</v>
      </c>
      <c r="B346">
        <v>1290052000</v>
      </c>
      <c r="C346">
        <v>1371065000</v>
      </c>
      <c r="D346">
        <v>1519978000</v>
      </c>
      <c r="E346">
        <v>1662829000</v>
      </c>
      <c r="G346">
        <v>5843924000</v>
      </c>
    </row>
    <row r="347" spans="1:7" x14ac:dyDescent="0.25">
      <c r="A347" s="5" t="s">
        <v>474</v>
      </c>
      <c r="C347">
        <v>3237500000</v>
      </c>
      <c r="E347">
        <v>3492600000</v>
      </c>
      <c r="F347">
        <v>7304900000</v>
      </c>
      <c r="G347">
        <v>14035000000</v>
      </c>
    </row>
    <row r="348" spans="1:7" x14ac:dyDescent="0.25">
      <c r="A348" s="5" t="s">
        <v>476</v>
      </c>
      <c r="B348">
        <v>2307182000</v>
      </c>
      <c r="C348">
        <v>2530809000</v>
      </c>
      <c r="D348">
        <v>2665456000</v>
      </c>
      <c r="E348">
        <v>3018227000</v>
      </c>
      <c r="G348">
        <v>10521674000</v>
      </c>
    </row>
    <row r="349" spans="1:7" x14ac:dyDescent="0.25">
      <c r="A349" s="5" t="s">
        <v>477</v>
      </c>
      <c r="B349">
        <v>16537000000</v>
      </c>
      <c r="C349">
        <v>17087000000</v>
      </c>
      <c r="D349">
        <v>18467000000</v>
      </c>
      <c r="E349">
        <v>17489000000</v>
      </c>
      <c r="G349">
        <v>69580000000</v>
      </c>
    </row>
    <row r="350" spans="1:7" x14ac:dyDescent="0.25">
      <c r="A350" s="5" t="s">
        <v>478</v>
      </c>
      <c r="B350">
        <v>4256157000</v>
      </c>
      <c r="C350">
        <v>4543849000</v>
      </c>
      <c r="D350">
        <v>4870818000</v>
      </c>
      <c r="E350">
        <v>5266103000</v>
      </c>
      <c r="G350">
        <v>18936927000</v>
      </c>
    </row>
    <row r="351" spans="1:7" x14ac:dyDescent="0.25">
      <c r="A351" s="5" t="s">
        <v>479</v>
      </c>
      <c r="C351">
        <v>24380510000</v>
      </c>
      <c r="D351">
        <v>23114000000</v>
      </c>
      <c r="E351">
        <v>22492000000</v>
      </c>
      <c r="F351">
        <v>21059000000</v>
      </c>
      <c r="G351">
        <v>91045510000</v>
      </c>
    </row>
    <row r="352" spans="1:7" x14ac:dyDescent="0.25">
      <c r="A352" s="5" t="s">
        <v>480</v>
      </c>
      <c r="B352">
        <v>1913149000</v>
      </c>
      <c r="C352">
        <v>2142807000</v>
      </c>
      <c r="D352">
        <v>2555601000</v>
      </c>
      <c r="E352">
        <v>2985908000</v>
      </c>
      <c r="G352">
        <v>9597465000</v>
      </c>
    </row>
    <row r="353" spans="1:7" x14ac:dyDescent="0.25">
      <c r="A353" s="5" t="s">
        <v>481</v>
      </c>
      <c r="B353">
        <v>9647000000</v>
      </c>
      <c r="C353">
        <v>10557000000</v>
      </c>
      <c r="D353">
        <v>11035000000</v>
      </c>
      <c r="E353">
        <v>10231000000</v>
      </c>
      <c r="G353">
        <v>41470000000</v>
      </c>
    </row>
    <row r="354" spans="1:7" x14ac:dyDescent="0.25">
      <c r="A354" s="5" t="s">
        <v>482</v>
      </c>
      <c r="B354">
        <v>11240000000</v>
      </c>
      <c r="C354">
        <v>8602000000</v>
      </c>
      <c r="D354">
        <v>8707000000</v>
      </c>
      <c r="E354">
        <v>8533000000</v>
      </c>
      <c r="G354">
        <v>37082000000</v>
      </c>
    </row>
    <row r="355" spans="1:7" x14ac:dyDescent="0.25">
      <c r="A355" s="5" t="s">
        <v>483</v>
      </c>
      <c r="C355">
        <v>14351000000</v>
      </c>
      <c r="D355">
        <v>13724000000</v>
      </c>
      <c r="E355">
        <v>13739000000</v>
      </c>
      <c r="F355">
        <v>11160000000</v>
      </c>
      <c r="G355">
        <v>52974000000</v>
      </c>
    </row>
    <row r="356" spans="1:7" x14ac:dyDescent="0.25">
      <c r="A356" s="5" t="s">
        <v>485</v>
      </c>
      <c r="C356">
        <v>2796100000</v>
      </c>
      <c r="D356">
        <v>4867700000</v>
      </c>
      <c r="E356">
        <v>6028000000</v>
      </c>
      <c r="F356">
        <v>6548400000</v>
      </c>
      <c r="G356">
        <v>20240200000</v>
      </c>
    </row>
    <row r="357" spans="1:7" x14ac:dyDescent="0.25">
      <c r="A357" s="5" t="s">
        <v>487</v>
      </c>
      <c r="C357">
        <v>10889500000</v>
      </c>
      <c r="E357">
        <v>11338600000</v>
      </c>
      <c r="F357">
        <v>22578700000</v>
      </c>
      <c r="G357">
        <v>44806800000</v>
      </c>
    </row>
    <row r="358" spans="1:7" x14ac:dyDescent="0.25">
      <c r="A358" s="5" t="s">
        <v>488</v>
      </c>
      <c r="C358">
        <v>1792000000</v>
      </c>
      <c r="D358">
        <v>2291500000</v>
      </c>
      <c r="E358">
        <v>3258400000</v>
      </c>
      <c r="F358">
        <v>3289000000</v>
      </c>
      <c r="G358">
        <v>10630900000</v>
      </c>
    </row>
    <row r="359" spans="1:7" x14ac:dyDescent="0.25">
      <c r="A359" s="5" t="s">
        <v>489</v>
      </c>
      <c r="B359">
        <v>2730000000</v>
      </c>
      <c r="C359">
        <v>3371000000</v>
      </c>
      <c r="D359">
        <v>4038000000</v>
      </c>
      <c r="E359">
        <v>3133000000</v>
      </c>
      <c r="G359">
        <v>13272000000</v>
      </c>
    </row>
    <row r="360" spans="1:7" x14ac:dyDescent="0.25">
      <c r="A360" s="5" t="s">
        <v>490</v>
      </c>
      <c r="B360">
        <v>10793000000</v>
      </c>
      <c r="C360">
        <v>11813000000</v>
      </c>
      <c r="D360">
        <v>12727000000</v>
      </c>
      <c r="E360">
        <v>13620000000</v>
      </c>
      <c r="G360">
        <v>48953000000</v>
      </c>
    </row>
    <row r="361" spans="1:7" x14ac:dyDescent="0.25">
      <c r="A361" s="5" t="s">
        <v>491</v>
      </c>
      <c r="C361">
        <v>9021000000</v>
      </c>
      <c r="D361">
        <v>9675000000</v>
      </c>
      <c r="E361">
        <v>9946000000</v>
      </c>
      <c r="F361">
        <v>11325000000</v>
      </c>
      <c r="G361">
        <v>39967000000</v>
      </c>
    </row>
    <row r="362" spans="1:7" x14ac:dyDescent="0.25">
      <c r="A362" s="5" t="s">
        <v>492</v>
      </c>
      <c r="C362">
        <v>6906000000</v>
      </c>
      <c r="D362">
        <v>4183000000</v>
      </c>
      <c r="E362">
        <v>3956000000</v>
      </c>
      <c r="F362">
        <v>3600000000</v>
      </c>
      <c r="G362">
        <v>18645000000</v>
      </c>
    </row>
    <row r="363" spans="1:7" x14ac:dyDescent="0.25">
      <c r="A363" s="5" t="s">
        <v>493</v>
      </c>
      <c r="C363">
        <v>44411233000</v>
      </c>
      <c r="D363">
        <v>46516712000</v>
      </c>
      <c r="E363">
        <v>48680752000</v>
      </c>
      <c r="F363">
        <v>50366919000</v>
      </c>
      <c r="G363">
        <v>189975616000</v>
      </c>
    </row>
    <row r="364" spans="1:7" x14ac:dyDescent="0.25">
      <c r="A364" s="5" t="s">
        <v>495</v>
      </c>
      <c r="B364">
        <v>127434000000</v>
      </c>
      <c r="C364">
        <v>128752000000</v>
      </c>
      <c r="D364">
        <v>132447000000</v>
      </c>
      <c r="E364">
        <v>146801000000</v>
      </c>
      <c r="G364">
        <v>535434000000</v>
      </c>
    </row>
    <row r="365" spans="1:7" x14ac:dyDescent="0.25">
      <c r="A365" s="5" t="s">
        <v>496</v>
      </c>
      <c r="C365">
        <v>4206100000</v>
      </c>
      <c r="D365">
        <v>4146300000</v>
      </c>
      <c r="E365">
        <v>3567500000</v>
      </c>
      <c r="F365">
        <v>4885000000</v>
      </c>
      <c r="G365">
        <v>16804900000</v>
      </c>
    </row>
    <row r="366" spans="1:7" x14ac:dyDescent="0.25">
      <c r="A366" s="5" t="s">
        <v>498</v>
      </c>
      <c r="B366">
        <v>2665000000</v>
      </c>
      <c r="C366">
        <v>2692000000</v>
      </c>
      <c r="D366">
        <v>2732000000</v>
      </c>
      <c r="E366">
        <v>2530000000</v>
      </c>
      <c r="G366">
        <v>10619000000</v>
      </c>
    </row>
    <row r="367" spans="1:7" x14ac:dyDescent="0.25">
      <c r="A367" s="5" t="s">
        <v>499</v>
      </c>
      <c r="C367">
        <v>1924400000</v>
      </c>
      <c r="D367">
        <v>2372906000</v>
      </c>
      <c r="E367">
        <v>2707115000</v>
      </c>
      <c r="F367">
        <v>3171411000</v>
      </c>
      <c r="G367">
        <v>10175832000</v>
      </c>
    </row>
    <row r="368" spans="1:7" x14ac:dyDescent="0.25">
      <c r="A368" s="5" t="s">
        <v>500</v>
      </c>
      <c r="C368">
        <v>11390000000</v>
      </c>
      <c r="D368">
        <v>11973000000</v>
      </c>
      <c r="E368">
        <v>12233000000</v>
      </c>
      <c r="F368">
        <v>12238000000</v>
      </c>
      <c r="G368">
        <v>47834000000</v>
      </c>
    </row>
    <row r="369" spans="1:7" x14ac:dyDescent="0.25">
      <c r="A369" s="5" t="s">
        <v>502</v>
      </c>
      <c r="B369">
        <v>5353197000</v>
      </c>
      <c r="C369">
        <v>1603123000</v>
      </c>
      <c r="D369">
        <v>2626141000</v>
      </c>
      <c r="E369">
        <v>3050945000</v>
      </c>
      <c r="G369">
        <v>12633406000</v>
      </c>
    </row>
    <row r="370" spans="1:7" x14ac:dyDescent="0.25">
      <c r="A370" s="5" t="s">
        <v>504</v>
      </c>
      <c r="C370">
        <v>73301000000</v>
      </c>
      <c r="D370">
        <v>71279000000</v>
      </c>
      <c r="E370">
        <v>72618000000</v>
      </c>
      <c r="F370">
        <v>73785000000</v>
      </c>
      <c r="G370">
        <v>290983000000</v>
      </c>
    </row>
    <row r="371" spans="1:7" x14ac:dyDescent="0.25">
      <c r="A371" s="5" t="s">
        <v>505</v>
      </c>
      <c r="C371">
        <v>3794249000</v>
      </c>
      <c r="D371">
        <v>4031100000</v>
      </c>
      <c r="E371">
        <v>4249900000</v>
      </c>
      <c r="F371">
        <v>4104900000</v>
      </c>
      <c r="G371">
        <v>16180149000</v>
      </c>
    </row>
    <row r="372" spans="1:7" x14ac:dyDescent="0.25">
      <c r="A372" s="5" t="s">
        <v>506</v>
      </c>
      <c r="C372">
        <v>25878372000</v>
      </c>
      <c r="D372">
        <v>27422696000</v>
      </c>
      <c r="E372">
        <v>29078407000</v>
      </c>
      <c r="F372">
        <v>30944938000</v>
      </c>
      <c r="G372">
        <v>113324413000</v>
      </c>
    </row>
    <row r="373" spans="1:7" x14ac:dyDescent="0.25">
      <c r="A373" s="5" t="s">
        <v>507</v>
      </c>
      <c r="B373">
        <v>3589516000</v>
      </c>
      <c r="C373">
        <v>3494253000</v>
      </c>
      <c r="D373">
        <v>3620095000</v>
      </c>
      <c r="E373">
        <v>3766065000</v>
      </c>
      <c r="G373">
        <v>14469929000</v>
      </c>
    </row>
    <row r="374" spans="1:7" x14ac:dyDescent="0.25">
      <c r="A374" s="5" t="s">
        <v>508</v>
      </c>
      <c r="B374">
        <v>12509900000</v>
      </c>
      <c r="C374">
        <v>13090300000</v>
      </c>
      <c r="D374">
        <v>16889600000</v>
      </c>
      <c r="E374">
        <v>16965400000</v>
      </c>
      <c r="G374">
        <v>59455200000</v>
      </c>
    </row>
    <row r="375" spans="1:7" x14ac:dyDescent="0.25">
      <c r="A375" s="5" t="s">
        <v>509</v>
      </c>
      <c r="B375">
        <v>763000000</v>
      </c>
      <c r="C375">
        <v>945000000</v>
      </c>
      <c r="D375">
        <v>1246000000</v>
      </c>
      <c r="E375">
        <v>1492000000</v>
      </c>
      <c r="G375">
        <v>4446000000</v>
      </c>
    </row>
    <row r="376" spans="1:7" x14ac:dyDescent="0.25">
      <c r="A376" s="5" t="s">
        <v>510</v>
      </c>
      <c r="C376">
        <v>26191000000</v>
      </c>
      <c r="D376">
        <v>27174000000</v>
      </c>
      <c r="E376">
        <v>26815000000</v>
      </c>
      <c r="F376">
        <v>27625000000</v>
      </c>
      <c r="G376">
        <v>107805000000</v>
      </c>
    </row>
    <row r="377" spans="1:7" x14ac:dyDescent="0.25">
      <c r="A377" s="5" t="s">
        <v>511</v>
      </c>
      <c r="B377">
        <v>4664120000</v>
      </c>
      <c r="C377">
        <v>5164784000</v>
      </c>
      <c r="D377">
        <v>5711715000</v>
      </c>
      <c r="E377">
        <v>6226507000</v>
      </c>
      <c r="G377">
        <v>21767126000</v>
      </c>
    </row>
    <row r="378" spans="1:7" x14ac:dyDescent="0.25">
      <c r="A378" s="5" t="s">
        <v>513</v>
      </c>
      <c r="C378">
        <v>34374000000</v>
      </c>
      <c r="D378">
        <v>37580000000</v>
      </c>
      <c r="E378">
        <v>41373000000</v>
      </c>
      <c r="F378">
        <v>36881000000</v>
      </c>
      <c r="G378">
        <v>150208000000</v>
      </c>
    </row>
    <row r="379" spans="1:7" x14ac:dyDescent="0.25">
      <c r="A379" s="5" t="s">
        <v>514</v>
      </c>
      <c r="B379">
        <v>29809000000</v>
      </c>
      <c r="C379">
        <v>37601000000</v>
      </c>
      <c r="D379">
        <v>40633000000</v>
      </c>
      <c r="E379">
        <v>28711000000</v>
      </c>
      <c r="G379">
        <v>136754000000</v>
      </c>
    </row>
    <row r="380" spans="1:7" x14ac:dyDescent="0.25">
      <c r="A380" s="5" t="s">
        <v>515</v>
      </c>
      <c r="B380">
        <v>1793557000</v>
      </c>
      <c r="C380">
        <v>2064305000</v>
      </c>
      <c r="D380">
        <v>2446877000</v>
      </c>
      <c r="E380">
        <v>2779541000</v>
      </c>
      <c r="G380">
        <v>9084280000</v>
      </c>
    </row>
    <row r="381" spans="1:7" x14ac:dyDescent="0.25">
      <c r="A381" s="5" t="s">
        <v>516</v>
      </c>
      <c r="B381">
        <v>12825000000</v>
      </c>
      <c r="C381">
        <v>12205000000</v>
      </c>
      <c r="D381">
        <v>13045000000</v>
      </c>
      <c r="E381">
        <v>13000000000</v>
      </c>
      <c r="G381">
        <v>51075000000</v>
      </c>
    </row>
    <row r="382" spans="1:7" x14ac:dyDescent="0.25">
      <c r="A382" s="5" t="s">
        <v>517</v>
      </c>
      <c r="B382">
        <v>12237000000</v>
      </c>
      <c r="C382">
        <v>12104000000</v>
      </c>
      <c r="E382">
        <v>13878000000</v>
      </c>
      <c r="F382">
        <v>13423000000</v>
      </c>
      <c r="G382">
        <v>51642000000</v>
      </c>
    </row>
    <row r="383" spans="1:7" x14ac:dyDescent="0.25">
      <c r="A383" s="5" t="s">
        <v>518</v>
      </c>
      <c r="B383">
        <v>1834921000</v>
      </c>
      <c r="C383">
        <v>2332051000</v>
      </c>
      <c r="D383">
        <v>3084370000</v>
      </c>
      <c r="E383">
        <v>3963313000</v>
      </c>
      <c r="G383">
        <v>11214655000</v>
      </c>
    </row>
    <row r="384" spans="1:7" x14ac:dyDescent="0.25">
      <c r="A384" s="5" t="s">
        <v>519</v>
      </c>
      <c r="B384">
        <v>1834921000</v>
      </c>
      <c r="C384">
        <v>2332051000</v>
      </c>
      <c r="D384">
        <v>3084370000</v>
      </c>
      <c r="E384">
        <v>3963313000</v>
      </c>
      <c r="G384">
        <v>11214655000</v>
      </c>
    </row>
    <row r="385" spans="1:7" x14ac:dyDescent="0.25">
      <c r="A385" s="5" t="s">
        <v>520</v>
      </c>
      <c r="B385">
        <v>37152000000</v>
      </c>
      <c r="C385">
        <v>38279000000</v>
      </c>
      <c r="D385">
        <v>38901000000</v>
      </c>
      <c r="E385">
        <v>37864000000</v>
      </c>
      <c r="G385">
        <v>152196000000</v>
      </c>
    </row>
    <row r="386" spans="1:7" x14ac:dyDescent="0.25">
      <c r="A386" s="5" t="s">
        <v>521</v>
      </c>
      <c r="B386">
        <v>716612000</v>
      </c>
      <c r="C386">
        <v>758926000</v>
      </c>
      <c r="D386">
        <v>818046000</v>
      </c>
      <c r="E386">
        <v>894638000</v>
      </c>
      <c r="G386">
        <v>3188222000</v>
      </c>
    </row>
    <row r="387" spans="1:7" x14ac:dyDescent="0.25">
      <c r="A387" s="5" t="s">
        <v>522</v>
      </c>
      <c r="C387">
        <v>2220256000</v>
      </c>
      <c r="D387">
        <v>2670573000</v>
      </c>
      <c r="E387">
        <v>3241369000</v>
      </c>
      <c r="F387">
        <v>3924116000</v>
      </c>
      <c r="G387">
        <v>12056314000</v>
      </c>
    </row>
    <row r="388" spans="1:7" x14ac:dyDescent="0.25">
      <c r="A388" s="5" t="s">
        <v>523</v>
      </c>
      <c r="C388">
        <v>122489000000</v>
      </c>
      <c r="D388">
        <v>130474000000</v>
      </c>
      <c r="E388">
        <v>157107000000</v>
      </c>
      <c r="F388">
        <v>184840000000</v>
      </c>
      <c r="G388">
        <v>594910000000</v>
      </c>
    </row>
    <row r="389" spans="1:7" x14ac:dyDescent="0.25">
      <c r="A389" s="5" t="s">
        <v>524</v>
      </c>
      <c r="B389">
        <v>10515400000</v>
      </c>
      <c r="C389">
        <v>10368600000</v>
      </c>
      <c r="D389">
        <v>10524500000</v>
      </c>
      <c r="E389">
        <v>10731300000</v>
      </c>
      <c r="G389">
        <v>42139800000</v>
      </c>
    </row>
    <row r="390" spans="1:7" x14ac:dyDescent="0.25">
      <c r="A390" s="5" t="s">
        <v>525</v>
      </c>
      <c r="C390">
        <v>21963000000</v>
      </c>
      <c r="D390">
        <v>23988000000</v>
      </c>
      <c r="E390">
        <v>21813000000</v>
      </c>
      <c r="F390">
        <v>19941000000</v>
      </c>
      <c r="G390">
        <v>87705000000</v>
      </c>
    </row>
    <row r="391" spans="1:7" x14ac:dyDescent="0.25">
      <c r="A391" s="5" t="s">
        <v>526</v>
      </c>
      <c r="B391">
        <v>54127000000</v>
      </c>
      <c r="C391">
        <v>55438000000</v>
      </c>
      <c r="D391">
        <v>58232000000</v>
      </c>
      <c r="E391">
        <v>58363000000</v>
      </c>
      <c r="G391">
        <v>226160000000</v>
      </c>
    </row>
    <row r="392" spans="1:7" x14ac:dyDescent="0.25">
      <c r="A392" s="5" t="s">
        <v>527</v>
      </c>
      <c r="C392">
        <v>2794925000</v>
      </c>
      <c r="D392">
        <v>3086608000</v>
      </c>
      <c r="E392">
        <v>3323077000</v>
      </c>
      <c r="F392">
        <v>3445134000</v>
      </c>
      <c r="G392">
        <v>12649744000</v>
      </c>
    </row>
    <row r="393" spans="1:7" x14ac:dyDescent="0.25">
      <c r="A393" s="5" t="s">
        <v>528</v>
      </c>
      <c r="C393">
        <v>2436948000</v>
      </c>
      <c r="D393">
        <v>2473500000</v>
      </c>
      <c r="E393">
        <v>2371200000</v>
      </c>
      <c r="F393">
        <v>2220300000</v>
      </c>
      <c r="G393">
        <v>9501948000</v>
      </c>
    </row>
    <row r="394" spans="1:7" x14ac:dyDescent="0.25">
      <c r="A394" s="5" t="s">
        <v>529</v>
      </c>
      <c r="C394">
        <v>56600000000</v>
      </c>
      <c r="D394">
        <v>57900000000</v>
      </c>
      <c r="E394">
        <v>56098000000</v>
      </c>
      <c r="F394">
        <v>57244000000</v>
      </c>
      <c r="G394">
        <v>227842000000</v>
      </c>
    </row>
    <row r="395" spans="1:7" x14ac:dyDescent="0.25">
      <c r="A395" s="5" t="s">
        <v>530</v>
      </c>
      <c r="C395">
        <v>11778000000</v>
      </c>
      <c r="D395">
        <v>12702000000</v>
      </c>
      <c r="E395">
        <v>13880000000</v>
      </c>
      <c r="F395">
        <v>15082000000</v>
      </c>
      <c r="G395">
        <v>53442000000</v>
      </c>
    </row>
    <row r="396" spans="1:7" x14ac:dyDescent="0.25">
      <c r="A396" s="5" t="s">
        <v>531</v>
      </c>
      <c r="C396">
        <v>2942897000</v>
      </c>
      <c r="D396">
        <v>3049800000</v>
      </c>
      <c r="E396">
        <v>3099100000</v>
      </c>
      <c r="F396">
        <v>3217800000</v>
      </c>
      <c r="G396">
        <v>12309597000</v>
      </c>
    </row>
    <row r="397" spans="1:7" x14ac:dyDescent="0.25">
      <c r="A397" s="5" t="s">
        <v>532</v>
      </c>
      <c r="B397">
        <v>10879855000</v>
      </c>
      <c r="C397">
        <v>11419648000</v>
      </c>
      <c r="E397">
        <v>12282161000</v>
      </c>
      <c r="F397">
        <v>12376744000</v>
      </c>
      <c r="G397">
        <v>46958408000</v>
      </c>
    </row>
    <row r="398" spans="1:7" x14ac:dyDescent="0.25">
      <c r="A398" s="5" t="s">
        <v>533</v>
      </c>
      <c r="C398">
        <v>13794000000</v>
      </c>
      <c r="D398">
        <v>13783000000</v>
      </c>
      <c r="E398">
        <v>13268000000</v>
      </c>
      <c r="F398">
        <v>12488000000</v>
      </c>
      <c r="G398">
        <v>53333000000</v>
      </c>
    </row>
    <row r="399" spans="1:7" x14ac:dyDescent="0.25">
      <c r="A399" s="5" t="s">
        <v>534</v>
      </c>
      <c r="B399">
        <v>138393000000</v>
      </c>
      <c r="C399">
        <v>138074000000</v>
      </c>
      <c r="D399">
        <v>130844000000</v>
      </c>
      <c r="E399">
        <v>87804000000</v>
      </c>
      <c r="G399">
        <v>495115000000</v>
      </c>
    </row>
    <row r="400" spans="1:7" x14ac:dyDescent="0.25">
      <c r="A400" s="5" t="s">
        <v>535</v>
      </c>
      <c r="B400">
        <v>2567310000</v>
      </c>
      <c r="C400">
        <v>2770709000</v>
      </c>
      <c r="D400">
        <v>2994169000</v>
      </c>
      <c r="E400">
        <v>3422181000</v>
      </c>
      <c r="G400">
        <v>11754369000</v>
      </c>
    </row>
    <row r="401" spans="1:7" x14ac:dyDescent="0.25">
      <c r="A401" s="5" t="s">
        <v>536</v>
      </c>
      <c r="C401">
        <v>2299176000</v>
      </c>
      <c r="D401">
        <v>2312512000</v>
      </c>
      <c r="E401">
        <v>2502267000</v>
      </c>
      <c r="F401">
        <v>2506202000</v>
      </c>
      <c r="G401">
        <v>9620157000</v>
      </c>
    </row>
    <row r="402" spans="1:7" x14ac:dyDescent="0.25">
      <c r="A402" s="5" t="s">
        <v>537</v>
      </c>
      <c r="B402">
        <v>1407848000</v>
      </c>
      <c r="C402">
        <v>1595703000</v>
      </c>
      <c r="D402">
        <v>1746726000</v>
      </c>
      <c r="E402">
        <v>2068010000</v>
      </c>
      <c r="G402">
        <v>6818287000</v>
      </c>
    </row>
    <row r="403" spans="1:7" x14ac:dyDescent="0.25">
      <c r="A403" s="5" t="s">
        <v>538</v>
      </c>
      <c r="B403">
        <v>873592000</v>
      </c>
      <c r="C403">
        <v>965087000</v>
      </c>
      <c r="D403">
        <v>1010117000</v>
      </c>
      <c r="E403">
        <v>1059366000</v>
      </c>
      <c r="G403">
        <v>3908162000</v>
      </c>
    </row>
    <row r="404" spans="1:7" x14ac:dyDescent="0.25">
      <c r="A404" s="5" t="s">
        <v>539</v>
      </c>
      <c r="B404">
        <v>1527042000</v>
      </c>
      <c r="C404">
        <v>1211975000</v>
      </c>
      <c r="D404">
        <v>580415000</v>
      </c>
      <c r="E404">
        <v>1032336000</v>
      </c>
      <c r="G404">
        <v>4351768000</v>
      </c>
    </row>
    <row r="405" spans="1:7" x14ac:dyDescent="0.25">
      <c r="A405" s="5" t="s">
        <v>540</v>
      </c>
      <c r="C405">
        <v>2514595000</v>
      </c>
      <c r="D405">
        <v>2772550000</v>
      </c>
      <c r="E405">
        <v>3285346000</v>
      </c>
      <c r="F405">
        <v>3442646000</v>
      </c>
      <c r="G405">
        <v>12015137000</v>
      </c>
    </row>
    <row r="406" spans="1:7" x14ac:dyDescent="0.25">
      <c r="A406" s="5" t="s">
        <v>541</v>
      </c>
      <c r="B406">
        <v>115846000000</v>
      </c>
      <c r="C406">
        <v>120550000000</v>
      </c>
      <c r="D406">
        <v>127079000000</v>
      </c>
      <c r="E406">
        <v>131620000000</v>
      </c>
      <c r="G406">
        <v>495095000000</v>
      </c>
    </row>
    <row r="407" spans="1:7" x14ac:dyDescent="0.25">
      <c r="A407" s="5" t="s">
        <v>542</v>
      </c>
      <c r="B407">
        <v>1843641000</v>
      </c>
      <c r="C407">
        <v>1904218000</v>
      </c>
      <c r="D407">
        <v>1989344000</v>
      </c>
      <c r="E407">
        <v>2042332000</v>
      </c>
      <c r="G407">
        <v>7779535000</v>
      </c>
    </row>
    <row r="408" spans="1:7" x14ac:dyDescent="0.25">
      <c r="A408" s="5" t="s">
        <v>543</v>
      </c>
      <c r="C408">
        <v>15351000000</v>
      </c>
      <c r="D408">
        <v>15130000000</v>
      </c>
      <c r="E408">
        <v>14572000000</v>
      </c>
      <c r="F408">
        <v>12994000000</v>
      </c>
      <c r="G408">
        <v>58047000000</v>
      </c>
    </row>
    <row r="409" spans="1:7" x14ac:dyDescent="0.25">
      <c r="A409" s="5" t="s">
        <v>544</v>
      </c>
      <c r="B409">
        <v>4246400000</v>
      </c>
      <c r="C409">
        <v>4519000000</v>
      </c>
      <c r="D409">
        <v>4997100000</v>
      </c>
      <c r="E409">
        <v>5926100000</v>
      </c>
      <c r="G409">
        <v>19688600000</v>
      </c>
    </row>
    <row r="410" spans="1:7" x14ac:dyDescent="0.25">
      <c r="A410" s="5" t="s">
        <v>545</v>
      </c>
      <c r="B410">
        <v>91247000000</v>
      </c>
      <c r="C410">
        <v>88069000000</v>
      </c>
      <c r="D410">
        <v>88372000000</v>
      </c>
      <c r="E410">
        <v>90033000000</v>
      </c>
      <c r="G410">
        <v>357721000000</v>
      </c>
    </row>
    <row r="411" spans="1:7" x14ac:dyDescent="0.25">
      <c r="A411" s="5" t="s">
        <v>546</v>
      </c>
      <c r="C411">
        <v>12917000000</v>
      </c>
      <c r="D411">
        <v>14194000000</v>
      </c>
      <c r="E411">
        <v>15389000000</v>
      </c>
      <c r="F411">
        <v>15724000000</v>
      </c>
      <c r="G411">
        <v>58224000000</v>
      </c>
    </row>
    <row r="412" spans="1:7" x14ac:dyDescent="0.25">
      <c r="A412" s="5" t="s">
        <v>547</v>
      </c>
      <c r="C412">
        <v>18769000000</v>
      </c>
      <c r="D412">
        <v>19872000000</v>
      </c>
      <c r="E412">
        <v>20891000000</v>
      </c>
      <c r="F412">
        <v>20718000000</v>
      </c>
      <c r="G412">
        <v>80250000000</v>
      </c>
    </row>
    <row r="413" spans="1:7" x14ac:dyDescent="0.25">
      <c r="A413" s="5" t="s">
        <v>548</v>
      </c>
      <c r="C413">
        <v>13983000000</v>
      </c>
      <c r="D413">
        <v>13996000000</v>
      </c>
      <c r="E413">
        <v>12961000000</v>
      </c>
      <c r="F413">
        <v>13609000000</v>
      </c>
      <c r="G413">
        <v>54549000000</v>
      </c>
    </row>
    <row r="414" spans="1:7" x14ac:dyDescent="0.25">
      <c r="A414" s="5" t="s">
        <v>550</v>
      </c>
      <c r="B414">
        <v>7486000000</v>
      </c>
      <c r="C414">
        <v>6860000000</v>
      </c>
      <c r="D414">
        <v>7637000000</v>
      </c>
      <c r="E414">
        <v>7360000000</v>
      </c>
      <c r="G414">
        <v>29343000000</v>
      </c>
    </row>
    <row r="415" spans="1:7" x14ac:dyDescent="0.25">
      <c r="A415" s="5" t="s">
        <v>551</v>
      </c>
      <c r="C415">
        <v>468651000000</v>
      </c>
      <c r="D415">
        <v>476294000000</v>
      </c>
      <c r="E415">
        <v>485651000000</v>
      </c>
      <c r="F415">
        <v>482130000000</v>
      </c>
      <c r="G415">
        <v>1912726000000</v>
      </c>
    </row>
    <row r="416" spans="1:7" x14ac:dyDescent="0.25">
      <c r="A416" s="5" t="s">
        <v>552</v>
      </c>
      <c r="D416">
        <v>9895100000</v>
      </c>
      <c r="E416">
        <v>11124800000</v>
      </c>
      <c r="F416">
        <v>14171800000</v>
      </c>
      <c r="G416">
        <v>35191700000</v>
      </c>
    </row>
    <row r="417" spans="1:7" x14ac:dyDescent="0.25">
      <c r="A417" s="5" t="s">
        <v>553</v>
      </c>
      <c r="B417">
        <v>5664800000</v>
      </c>
      <c r="C417">
        <v>5542000000</v>
      </c>
      <c r="D417">
        <v>5607200000</v>
      </c>
      <c r="E417">
        <v>5483700000</v>
      </c>
      <c r="G417">
        <v>22297700000</v>
      </c>
    </row>
    <row r="418" spans="1:7" x14ac:dyDescent="0.25">
      <c r="A418" s="5" t="s">
        <v>554</v>
      </c>
      <c r="B418">
        <v>5989000000</v>
      </c>
      <c r="C418">
        <v>7254000000</v>
      </c>
      <c r="D418">
        <v>7403000000</v>
      </c>
      <c r="E418">
        <v>7082000000</v>
      </c>
      <c r="G418">
        <v>27728000000</v>
      </c>
    </row>
    <row r="419" spans="1:7" x14ac:dyDescent="0.25">
      <c r="A419" s="5" t="s">
        <v>555</v>
      </c>
      <c r="B419">
        <v>4534000000</v>
      </c>
      <c r="C419">
        <v>5009000000</v>
      </c>
      <c r="D419">
        <v>5281000000</v>
      </c>
      <c r="E419">
        <v>5536000000</v>
      </c>
      <c r="G419">
        <v>20360000000</v>
      </c>
    </row>
    <row r="420" spans="1:7" x14ac:dyDescent="0.25">
      <c r="A420" s="5" t="s">
        <v>556</v>
      </c>
      <c r="B420">
        <v>5154284000</v>
      </c>
      <c r="C420">
        <v>5620936000</v>
      </c>
      <c r="D420">
        <v>5433661000</v>
      </c>
      <c r="E420">
        <v>4075883000</v>
      </c>
      <c r="G420">
        <v>20284764000</v>
      </c>
    </row>
    <row r="421" spans="1:7" x14ac:dyDescent="0.25">
      <c r="A421" s="5" t="s">
        <v>558</v>
      </c>
      <c r="B421">
        <v>1623938000</v>
      </c>
      <c r="C421">
        <v>1998051000</v>
      </c>
      <c r="D421">
        <v>2424176000</v>
      </c>
      <c r="E421">
        <v>1452619000</v>
      </c>
      <c r="G421">
        <v>7498784000</v>
      </c>
    </row>
    <row r="422" spans="1:7" x14ac:dyDescent="0.25">
      <c r="A422" s="5" t="s">
        <v>559</v>
      </c>
      <c r="B422">
        <v>10128223000</v>
      </c>
      <c r="C422">
        <v>10914922000</v>
      </c>
      <c r="D422">
        <v>11686135000</v>
      </c>
      <c r="E422">
        <v>11024486000</v>
      </c>
      <c r="G422">
        <v>43753766000</v>
      </c>
    </row>
    <row r="423" spans="1:7" x14ac:dyDescent="0.25">
      <c r="A423" s="5" t="s">
        <v>560</v>
      </c>
      <c r="B423">
        <v>7232397000</v>
      </c>
      <c r="C423">
        <v>7541234000</v>
      </c>
      <c r="D423">
        <v>6602267000</v>
      </c>
      <c r="E423">
        <v>9308926000</v>
      </c>
      <c r="G423">
        <v>30684824000</v>
      </c>
    </row>
    <row r="424" spans="1:7" x14ac:dyDescent="0.25">
      <c r="A424" s="5" t="s">
        <v>561</v>
      </c>
      <c r="C424">
        <v>2168652000</v>
      </c>
      <c r="D424">
        <v>2382531000</v>
      </c>
      <c r="E424">
        <v>2377344000</v>
      </c>
      <c r="F424">
        <v>2213881000</v>
      </c>
      <c r="G424">
        <v>9142408000</v>
      </c>
    </row>
    <row r="425" spans="1:7" x14ac:dyDescent="0.25">
      <c r="A425" s="5" t="s">
        <v>562</v>
      </c>
      <c r="B425">
        <v>451509000000</v>
      </c>
      <c r="C425">
        <v>420836000000</v>
      </c>
      <c r="D425">
        <v>394105000000</v>
      </c>
      <c r="E425">
        <v>259488000000</v>
      </c>
      <c r="G425">
        <v>1525938000000</v>
      </c>
    </row>
    <row r="426" spans="1:7" x14ac:dyDescent="0.25">
      <c r="A426" s="5" t="s">
        <v>563</v>
      </c>
      <c r="B426">
        <v>2928429000</v>
      </c>
      <c r="C426">
        <v>2950800000</v>
      </c>
      <c r="D426">
        <v>2922600000</v>
      </c>
      <c r="E426">
        <v>2674300000</v>
      </c>
      <c r="G426">
        <v>11476129000</v>
      </c>
    </row>
    <row r="427" spans="1:7" x14ac:dyDescent="0.25">
      <c r="A427" s="5" t="s">
        <v>564</v>
      </c>
      <c r="B427">
        <v>20421000000</v>
      </c>
      <c r="C427">
        <v>20006000000</v>
      </c>
      <c r="D427">
        <v>19540000000</v>
      </c>
      <c r="E427">
        <v>18045000000</v>
      </c>
      <c r="G427">
        <v>78012000000</v>
      </c>
    </row>
    <row r="428" spans="1:7" x14ac:dyDescent="0.25">
      <c r="A428" s="5" t="s">
        <v>565</v>
      </c>
      <c r="B428">
        <v>3791000000</v>
      </c>
      <c r="C428">
        <v>3837000000</v>
      </c>
      <c r="D428">
        <v>3916000000</v>
      </c>
      <c r="E428">
        <v>3653000000</v>
      </c>
      <c r="G428">
        <v>15197000000</v>
      </c>
    </row>
    <row r="429" spans="1:7" x14ac:dyDescent="0.25">
      <c r="A429" s="5" t="s">
        <v>566</v>
      </c>
      <c r="B429">
        <v>4986566000</v>
      </c>
      <c r="C429">
        <v>4680380000</v>
      </c>
      <c r="D429">
        <v>4618133000</v>
      </c>
      <c r="E429">
        <v>4968301000</v>
      </c>
      <c r="G429">
        <v>19253380000</v>
      </c>
    </row>
    <row r="430" spans="1:7" x14ac:dyDescent="0.25">
      <c r="A430" s="5" t="s">
        <v>567</v>
      </c>
      <c r="B430">
        <v>13633000000</v>
      </c>
      <c r="C430">
        <v>13084000000</v>
      </c>
      <c r="D430">
        <v>13279000000</v>
      </c>
      <c r="E430">
        <v>13105000000</v>
      </c>
      <c r="G430">
        <v>53101000000</v>
      </c>
    </row>
    <row r="431" spans="1:7" x14ac:dyDescent="0.25">
      <c r="A431" s="5" t="s">
        <v>568</v>
      </c>
      <c r="B431">
        <v>4471700000</v>
      </c>
      <c r="C431">
        <v>4623400000</v>
      </c>
      <c r="D431">
        <v>4673300000</v>
      </c>
      <c r="E431">
        <v>5997800000</v>
      </c>
      <c r="G431">
        <v>19766200000</v>
      </c>
    </row>
    <row r="432" spans="1:7" x14ac:dyDescent="0.25">
      <c r="A432" s="5" t="s">
        <v>569</v>
      </c>
      <c r="B432">
        <v>2458592000</v>
      </c>
      <c r="C432">
        <v>2278812000</v>
      </c>
      <c r="D432">
        <v>2361631000</v>
      </c>
      <c r="E432">
        <v>2210591000</v>
      </c>
      <c r="G432">
        <v>9309626000</v>
      </c>
    </row>
    <row r="433" spans="1:7" x14ac:dyDescent="0.25">
      <c r="A433" s="5" t="s">
        <v>570</v>
      </c>
      <c r="C433">
        <v>4561000000</v>
      </c>
      <c r="D433">
        <v>4785000000</v>
      </c>
      <c r="E433">
        <v>4765000000</v>
      </c>
      <c r="F433">
        <v>4888000000</v>
      </c>
      <c r="G433">
        <v>18999000000</v>
      </c>
    </row>
    <row r="434" spans="1:7" x14ac:dyDescent="0.25">
      <c r="A434" s="5" t="s">
        <v>593</v>
      </c>
      <c r="B434">
        <v>4123040240000</v>
      </c>
      <c r="C434">
        <v>8548031747000</v>
      </c>
      <c r="D434">
        <v>8825571553000</v>
      </c>
      <c r="E434">
        <v>8698774191000</v>
      </c>
      <c r="F434">
        <v>5234923997000</v>
      </c>
      <c r="G434">
        <v>35430341728000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7059-FDB4-4C9E-B125-7C2BF1A3B7AC}">
  <dimension ref="A1:O430"/>
  <sheetViews>
    <sheetView workbookViewId="0">
      <selection activeCell="K9" sqref="K9"/>
    </sheetView>
  </sheetViews>
  <sheetFormatPr defaultRowHeight="15" x14ac:dyDescent="0.25"/>
  <sheetData>
    <row r="1" spans="1:15" x14ac:dyDescent="0.25">
      <c r="A1" t="s">
        <v>588</v>
      </c>
      <c r="B1" s="5" t="s">
        <v>14</v>
      </c>
      <c r="F1" t="s">
        <v>635</v>
      </c>
      <c r="G1" t="s">
        <v>6</v>
      </c>
    </row>
    <row r="2" spans="1:15" ht="15.75" x14ac:dyDescent="0.25">
      <c r="B2" s="5" t="s">
        <v>31</v>
      </c>
      <c r="G2" t="s">
        <v>13</v>
      </c>
      <c r="H2" s="32" t="s">
        <v>637</v>
      </c>
      <c r="I2" s="33"/>
      <c r="J2" s="33"/>
      <c r="K2" s="33"/>
      <c r="L2" s="4"/>
      <c r="M2" s="4"/>
      <c r="N2" s="4"/>
      <c r="O2" s="4"/>
    </row>
    <row r="3" spans="1:15" x14ac:dyDescent="0.25">
      <c r="B3" s="5" t="s">
        <v>78</v>
      </c>
      <c r="G3" t="s">
        <v>16</v>
      </c>
    </row>
    <row r="4" spans="1:15" x14ac:dyDescent="0.25">
      <c r="B4" s="5" t="s">
        <v>42</v>
      </c>
      <c r="G4" t="s">
        <v>19</v>
      </c>
    </row>
    <row r="5" spans="1:15" x14ac:dyDescent="0.25">
      <c r="B5" s="5" t="s">
        <v>20</v>
      </c>
      <c r="G5" t="s">
        <v>22</v>
      </c>
    </row>
    <row r="6" spans="1:15" x14ac:dyDescent="0.25">
      <c r="B6" s="5" t="s">
        <v>8</v>
      </c>
      <c r="G6" t="s">
        <v>24</v>
      </c>
    </row>
    <row r="7" spans="1:15" x14ac:dyDescent="0.25">
      <c r="B7" s="5" t="s">
        <v>17</v>
      </c>
      <c r="G7" t="s">
        <v>26</v>
      </c>
    </row>
    <row r="8" spans="1:15" x14ac:dyDescent="0.25">
      <c r="B8" s="5" t="s">
        <v>54</v>
      </c>
      <c r="G8" t="s">
        <v>28</v>
      </c>
    </row>
    <row r="9" spans="1:15" x14ac:dyDescent="0.25">
      <c r="B9" s="5" t="s">
        <v>47</v>
      </c>
      <c r="G9" t="s">
        <v>30</v>
      </c>
    </row>
    <row r="10" spans="1:15" x14ac:dyDescent="0.25">
      <c r="B10" s="5" t="s">
        <v>177</v>
      </c>
      <c r="G10" t="s">
        <v>33</v>
      </c>
    </row>
    <row r="11" spans="1:15" x14ac:dyDescent="0.25">
      <c r="B11" s="5" t="s">
        <v>37</v>
      </c>
      <c r="G11" t="s">
        <v>35</v>
      </c>
    </row>
    <row r="12" spans="1:15" x14ac:dyDescent="0.25">
      <c r="G12" t="s">
        <v>36</v>
      </c>
    </row>
    <row r="13" spans="1:15" x14ac:dyDescent="0.25">
      <c r="A13" t="s">
        <v>600</v>
      </c>
      <c r="B13">
        <v>2012</v>
      </c>
      <c r="G13" t="s">
        <v>39</v>
      </c>
    </row>
    <row r="14" spans="1:15" x14ac:dyDescent="0.25">
      <c r="B14">
        <v>2013</v>
      </c>
      <c r="G14" t="s">
        <v>41</v>
      </c>
    </row>
    <row r="15" spans="1:15" x14ac:dyDescent="0.25">
      <c r="B15">
        <v>2014</v>
      </c>
      <c r="G15" t="s">
        <v>44</v>
      </c>
    </row>
    <row r="16" spans="1:15" x14ac:dyDescent="0.25">
      <c r="B16">
        <v>2015</v>
      </c>
      <c r="G16" t="s">
        <v>46</v>
      </c>
    </row>
    <row r="17" spans="2:7" x14ac:dyDescent="0.25">
      <c r="B17">
        <v>2016</v>
      </c>
      <c r="G17" t="s">
        <v>49</v>
      </c>
    </row>
    <row r="18" spans="2:7" x14ac:dyDescent="0.25">
      <c r="G18" t="s">
        <v>51</v>
      </c>
    </row>
    <row r="19" spans="2:7" x14ac:dyDescent="0.25">
      <c r="G19" t="s">
        <v>53</v>
      </c>
    </row>
    <row r="20" spans="2:7" x14ac:dyDescent="0.25">
      <c r="G20" t="s">
        <v>56</v>
      </c>
    </row>
    <row r="21" spans="2:7" x14ac:dyDescent="0.25">
      <c r="G21" t="s">
        <v>57</v>
      </c>
    </row>
    <row r="22" spans="2:7" x14ac:dyDescent="0.25">
      <c r="G22" t="s">
        <v>58</v>
      </c>
    </row>
    <row r="23" spans="2:7" x14ac:dyDescent="0.25">
      <c r="G23" t="s">
        <v>60</v>
      </c>
    </row>
    <row r="24" spans="2:7" x14ac:dyDescent="0.25">
      <c r="G24" t="s">
        <v>62</v>
      </c>
    </row>
    <row r="25" spans="2:7" x14ac:dyDescent="0.25">
      <c r="G25" t="s">
        <v>64</v>
      </c>
    </row>
    <row r="26" spans="2:7" x14ac:dyDescent="0.25">
      <c r="G26" t="s">
        <v>66</v>
      </c>
    </row>
    <row r="27" spans="2:7" x14ac:dyDescent="0.25">
      <c r="G27" t="s">
        <v>67</v>
      </c>
    </row>
    <row r="28" spans="2:7" x14ac:dyDescent="0.25">
      <c r="G28" t="s">
        <v>69</v>
      </c>
    </row>
    <row r="29" spans="2:7" x14ac:dyDescent="0.25">
      <c r="G29" t="s">
        <v>71</v>
      </c>
    </row>
    <row r="30" spans="2:7" x14ac:dyDescent="0.25">
      <c r="G30" t="s">
        <v>73</v>
      </c>
    </row>
    <row r="31" spans="2:7" x14ac:dyDescent="0.25">
      <c r="G31" t="s">
        <v>75</v>
      </c>
    </row>
    <row r="32" spans="2:7" x14ac:dyDescent="0.25">
      <c r="G32" t="s">
        <v>77</v>
      </c>
    </row>
    <row r="33" spans="7:7" x14ac:dyDescent="0.25">
      <c r="G33" t="s">
        <v>80</v>
      </c>
    </row>
    <row r="34" spans="7:7" x14ac:dyDescent="0.25">
      <c r="G34" t="s">
        <v>81</v>
      </c>
    </row>
    <row r="35" spans="7:7" x14ac:dyDescent="0.25">
      <c r="G35" t="s">
        <v>83</v>
      </c>
    </row>
    <row r="36" spans="7:7" x14ac:dyDescent="0.25">
      <c r="G36" t="s">
        <v>85</v>
      </c>
    </row>
    <row r="37" spans="7:7" x14ac:dyDescent="0.25">
      <c r="G37" t="s">
        <v>87</v>
      </c>
    </row>
    <row r="38" spans="7:7" x14ac:dyDescent="0.25">
      <c r="G38" t="s">
        <v>89</v>
      </c>
    </row>
    <row r="39" spans="7:7" x14ac:dyDescent="0.25">
      <c r="G39" t="s">
        <v>90</v>
      </c>
    </row>
    <row r="40" spans="7:7" x14ac:dyDescent="0.25">
      <c r="G40" t="s">
        <v>92</v>
      </c>
    </row>
    <row r="41" spans="7:7" x14ac:dyDescent="0.25">
      <c r="G41" t="s">
        <v>94</v>
      </c>
    </row>
    <row r="42" spans="7:7" x14ac:dyDescent="0.25">
      <c r="G42" t="s">
        <v>96</v>
      </c>
    </row>
    <row r="43" spans="7:7" x14ac:dyDescent="0.25">
      <c r="G43" t="s">
        <v>97</v>
      </c>
    </row>
    <row r="44" spans="7:7" x14ac:dyDescent="0.25">
      <c r="G44" t="s">
        <v>98</v>
      </c>
    </row>
    <row r="45" spans="7:7" x14ac:dyDescent="0.25">
      <c r="G45" t="s">
        <v>99</v>
      </c>
    </row>
    <row r="46" spans="7:7" x14ac:dyDescent="0.25">
      <c r="G46" t="s">
        <v>101</v>
      </c>
    </row>
    <row r="47" spans="7:7" x14ac:dyDescent="0.25">
      <c r="G47" t="s">
        <v>102</v>
      </c>
    </row>
    <row r="48" spans="7:7" x14ac:dyDescent="0.25">
      <c r="G48" t="s">
        <v>103</v>
      </c>
    </row>
    <row r="49" spans="7:7" x14ac:dyDescent="0.25">
      <c r="G49" t="s">
        <v>104</v>
      </c>
    </row>
    <row r="50" spans="7:7" x14ac:dyDescent="0.25">
      <c r="G50" t="s">
        <v>106</v>
      </c>
    </row>
    <row r="51" spans="7:7" x14ac:dyDescent="0.25">
      <c r="G51" t="s">
        <v>107</v>
      </c>
    </row>
    <row r="52" spans="7:7" x14ac:dyDescent="0.25">
      <c r="G52" t="s">
        <v>108</v>
      </c>
    </row>
    <row r="53" spans="7:7" x14ac:dyDescent="0.25">
      <c r="G53" t="s">
        <v>110</v>
      </c>
    </row>
    <row r="54" spans="7:7" x14ac:dyDescent="0.25">
      <c r="G54" t="s">
        <v>111</v>
      </c>
    </row>
    <row r="55" spans="7:7" x14ac:dyDescent="0.25">
      <c r="G55" t="s">
        <v>113</v>
      </c>
    </row>
    <row r="56" spans="7:7" x14ac:dyDescent="0.25">
      <c r="G56" t="s">
        <v>114</v>
      </c>
    </row>
    <row r="57" spans="7:7" x14ac:dyDescent="0.25">
      <c r="G57" t="s">
        <v>115</v>
      </c>
    </row>
    <row r="58" spans="7:7" x14ac:dyDescent="0.25">
      <c r="G58" t="s">
        <v>117</v>
      </c>
    </row>
    <row r="59" spans="7:7" x14ac:dyDescent="0.25">
      <c r="G59" t="s">
        <v>118</v>
      </c>
    </row>
    <row r="60" spans="7:7" x14ac:dyDescent="0.25">
      <c r="G60" t="s">
        <v>120</v>
      </c>
    </row>
    <row r="61" spans="7:7" x14ac:dyDescent="0.25">
      <c r="G61" t="s">
        <v>121</v>
      </c>
    </row>
    <row r="62" spans="7:7" x14ac:dyDescent="0.25">
      <c r="G62" t="s">
        <v>123</v>
      </c>
    </row>
    <row r="63" spans="7:7" x14ac:dyDescent="0.25">
      <c r="G63" t="s">
        <v>124</v>
      </c>
    </row>
    <row r="64" spans="7:7" x14ac:dyDescent="0.25">
      <c r="G64" t="s">
        <v>126</v>
      </c>
    </row>
    <row r="65" spans="7:7" x14ac:dyDescent="0.25">
      <c r="G65" t="s">
        <v>127</v>
      </c>
    </row>
    <row r="66" spans="7:7" x14ac:dyDescent="0.25">
      <c r="G66" t="s">
        <v>129</v>
      </c>
    </row>
    <row r="67" spans="7:7" x14ac:dyDescent="0.25">
      <c r="G67" t="s">
        <v>130</v>
      </c>
    </row>
    <row r="68" spans="7:7" x14ac:dyDescent="0.25">
      <c r="G68" t="s">
        <v>132</v>
      </c>
    </row>
    <row r="69" spans="7:7" x14ac:dyDescent="0.25">
      <c r="G69" t="s">
        <v>134</v>
      </c>
    </row>
    <row r="70" spans="7:7" x14ac:dyDescent="0.25">
      <c r="G70" t="s">
        <v>136</v>
      </c>
    </row>
    <row r="71" spans="7:7" x14ac:dyDescent="0.25">
      <c r="G71" t="s">
        <v>138</v>
      </c>
    </row>
    <row r="72" spans="7:7" x14ac:dyDescent="0.25">
      <c r="G72" t="s">
        <v>140</v>
      </c>
    </row>
    <row r="73" spans="7:7" x14ac:dyDescent="0.25">
      <c r="G73" t="s">
        <v>142</v>
      </c>
    </row>
    <row r="74" spans="7:7" x14ac:dyDescent="0.25">
      <c r="G74" t="s">
        <v>144</v>
      </c>
    </row>
    <row r="75" spans="7:7" x14ac:dyDescent="0.25">
      <c r="G75" t="s">
        <v>145</v>
      </c>
    </row>
    <row r="76" spans="7:7" x14ac:dyDescent="0.25">
      <c r="G76" t="s">
        <v>146</v>
      </c>
    </row>
    <row r="77" spans="7:7" x14ac:dyDescent="0.25">
      <c r="G77" t="s">
        <v>147</v>
      </c>
    </row>
    <row r="78" spans="7:7" x14ac:dyDescent="0.25">
      <c r="G78" t="s">
        <v>148</v>
      </c>
    </row>
    <row r="79" spans="7:7" x14ac:dyDescent="0.25">
      <c r="G79" t="s">
        <v>149</v>
      </c>
    </row>
    <row r="80" spans="7:7" x14ac:dyDescent="0.25">
      <c r="G80" t="s">
        <v>151</v>
      </c>
    </row>
    <row r="81" spans="7:7" x14ac:dyDescent="0.25">
      <c r="G81" t="s">
        <v>153</v>
      </c>
    </row>
    <row r="82" spans="7:7" x14ac:dyDescent="0.25">
      <c r="G82" t="s">
        <v>154</v>
      </c>
    </row>
    <row r="83" spans="7:7" x14ac:dyDescent="0.25">
      <c r="G83" t="s">
        <v>155</v>
      </c>
    </row>
    <row r="84" spans="7:7" x14ac:dyDescent="0.25">
      <c r="G84" t="s">
        <v>156</v>
      </c>
    </row>
    <row r="85" spans="7:7" x14ac:dyDescent="0.25">
      <c r="G85" t="s">
        <v>157</v>
      </c>
    </row>
    <row r="86" spans="7:7" x14ac:dyDescent="0.25">
      <c r="G86" t="s">
        <v>158</v>
      </c>
    </row>
    <row r="87" spans="7:7" x14ac:dyDescent="0.25">
      <c r="G87" t="s">
        <v>160</v>
      </c>
    </row>
    <row r="88" spans="7:7" x14ac:dyDescent="0.25">
      <c r="G88" t="s">
        <v>162</v>
      </c>
    </row>
    <row r="89" spans="7:7" x14ac:dyDescent="0.25">
      <c r="G89" t="s">
        <v>164</v>
      </c>
    </row>
    <row r="90" spans="7:7" x14ac:dyDescent="0.25">
      <c r="G90" t="s">
        <v>166</v>
      </c>
    </row>
    <row r="91" spans="7:7" x14ac:dyDescent="0.25">
      <c r="G91" t="s">
        <v>167</v>
      </c>
    </row>
    <row r="92" spans="7:7" x14ac:dyDescent="0.25">
      <c r="G92" t="s">
        <v>168</v>
      </c>
    </row>
    <row r="93" spans="7:7" x14ac:dyDescent="0.25">
      <c r="G93" t="s">
        <v>170</v>
      </c>
    </row>
    <row r="94" spans="7:7" x14ac:dyDescent="0.25">
      <c r="G94" t="s">
        <v>172</v>
      </c>
    </row>
    <row r="95" spans="7:7" x14ac:dyDescent="0.25">
      <c r="G95" t="s">
        <v>174</v>
      </c>
    </row>
    <row r="96" spans="7:7" x14ac:dyDescent="0.25">
      <c r="G96" t="s">
        <v>176</v>
      </c>
    </row>
    <row r="97" spans="7:7" x14ac:dyDescent="0.25">
      <c r="G97" t="s">
        <v>179</v>
      </c>
    </row>
    <row r="98" spans="7:7" x14ac:dyDescent="0.25">
      <c r="G98" t="s">
        <v>180</v>
      </c>
    </row>
    <row r="99" spans="7:7" x14ac:dyDescent="0.25">
      <c r="G99" t="s">
        <v>181</v>
      </c>
    </row>
    <row r="100" spans="7:7" x14ac:dyDescent="0.25">
      <c r="G100" t="s">
        <v>183</v>
      </c>
    </row>
    <row r="101" spans="7:7" x14ac:dyDescent="0.25">
      <c r="G101" t="s">
        <v>184</v>
      </c>
    </row>
    <row r="102" spans="7:7" x14ac:dyDescent="0.25">
      <c r="G102" t="s">
        <v>185</v>
      </c>
    </row>
    <row r="103" spans="7:7" x14ac:dyDescent="0.25">
      <c r="G103" t="s">
        <v>186</v>
      </c>
    </row>
    <row r="104" spans="7:7" x14ac:dyDescent="0.25">
      <c r="G104" t="s">
        <v>187</v>
      </c>
    </row>
    <row r="105" spans="7:7" x14ac:dyDescent="0.25">
      <c r="G105" t="s">
        <v>189</v>
      </c>
    </row>
    <row r="106" spans="7:7" x14ac:dyDescent="0.25">
      <c r="G106" t="s">
        <v>190</v>
      </c>
    </row>
    <row r="107" spans="7:7" x14ac:dyDescent="0.25">
      <c r="G107" t="s">
        <v>191</v>
      </c>
    </row>
    <row r="108" spans="7:7" x14ac:dyDescent="0.25">
      <c r="G108" t="s">
        <v>193</v>
      </c>
    </row>
    <row r="109" spans="7:7" x14ac:dyDescent="0.25">
      <c r="G109" t="s">
        <v>195</v>
      </c>
    </row>
    <row r="110" spans="7:7" x14ac:dyDescent="0.25">
      <c r="G110" t="s">
        <v>197</v>
      </c>
    </row>
    <row r="111" spans="7:7" x14ac:dyDescent="0.25">
      <c r="G111" t="s">
        <v>198</v>
      </c>
    </row>
    <row r="112" spans="7:7" x14ac:dyDescent="0.25">
      <c r="G112" t="s">
        <v>200</v>
      </c>
    </row>
    <row r="113" spans="7:7" x14ac:dyDescent="0.25">
      <c r="G113" t="s">
        <v>201</v>
      </c>
    </row>
    <row r="114" spans="7:7" x14ac:dyDescent="0.25">
      <c r="G114" t="s">
        <v>202</v>
      </c>
    </row>
    <row r="115" spans="7:7" x14ac:dyDescent="0.25">
      <c r="G115" t="s">
        <v>203</v>
      </c>
    </row>
    <row r="116" spans="7:7" x14ac:dyDescent="0.25">
      <c r="G116" t="s">
        <v>204</v>
      </c>
    </row>
    <row r="117" spans="7:7" x14ac:dyDescent="0.25">
      <c r="G117" t="s">
        <v>205</v>
      </c>
    </row>
    <row r="118" spans="7:7" x14ac:dyDescent="0.25">
      <c r="G118" t="s">
        <v>207</v>
      </c>
    </row>
    <row r="119" spans="7:7" x14ac:dyDescent="0.25">
      <c r="G119" t="s">
        <v>208</v>
      </c>
    </row>
    <row r="120" spans="7:7" x14ac:dyDescent="0.25">
      <c r="G120" t="s">
        <v>210</v>
      </c>
    </row>
    <row r="121" spans="7:7" x14ac:dyDescent="0.25">
      <c r="G121" t="s">
        <v>211</v>
      </c>
    </row>
    <row r="122" spans="7:7" x14ac:dyDescent="0.25">
      <c r="G122" t="s">
        <v>212</v>
      </c>
    </row>
    <row r="123" spans="7:7" x14ac:dyDescent="0.25">
      <c r="G123" t="s">
        <v>213</v>
      </c>
    </row>
    <row r="124" spans="7:7" x14ac:dyDescent="0.25">
      <c r="G124" t="s">
        <v>214</v>
      </c>
    </row>
    <row r="125" spans="7:7" x14ac:dyDescent="0.25">
      <c r="G125" t="s">
        <v>215</v>
      </c>
    </row>
    <row r="126" spans="7:7" x14ac:dyDescent="0.25">
      <c r="G126" t="s">
        <v>216</v>
      </c>
    </row>
    <row r="127" spans="7:7" x14ac:dyDescent="0.25">
      <c r="G127" t="s">
        <v>217</v>
      </c>
    </row>
    <row r="128" spans="7:7" x14ac:dyDescent="0.25">
      <c r="G128" t="s">
        <v>218</v>
      </c>
    </row>
    <row r="129" spans="7:7" x14ac:dyDescent="0.25">
      <c r="G129" t="s">
        <v>219</v>
      </c>
    </row>
    <row r="130" spans="7:7" x14ac:dyDescent="0.25">
      <c r="G130" t="s">
        <v>220</v>
      </c>
    </row>
    <row r="131" spans="7:7" x14ac:dyDescent="0.25">
      <c r="G131" t="s">
        <v>221</v>
      </c>
    </row>
    <row r="132" spans="7:7" x14ac:dyDescent="0.25">
      <c r="G132" t="s">
        <v>222</v>
      </c>
    </row>
    <row r="133" spans="7:7" x14ac:dyDescent="0.25">
      <c r="G133" t="s">
        <v>223</v>
      </c>
    </row>
    <row r="134" spans="7:7" x14ac:dyDescent="0.25">
      <c r="G134" t="s">
        <v>224</v>
      </c>
    </row>
    <row r="135" spans="7:7" x14ac:dyDescent="0.25">
      <c r="G135" t="s">
        <v>225</v>
      </c>
    </row>
    <row r="136" spans="7:7" x14ac:dyDescent="0.25">
      <c r="G136" t="s">
        <v>226</v>
      </c>
    </row>
    <row r="137" spans="7:7" x14ac:dyDescent="0.25">
      <c r="G137" t="s">
        <v>227</v>
      </c>
    </row>
    <row r="138" spans="7:7" x14ac:dyDescent="0.25">
      <c r="G138" t="s">
        <v>228</v>
      </c>
    </row>
    <row r="139" spans="7:7" x14ac:dyDescent="0.25">
      <c r="G139" t="s">
        <v>230</v>
      </c>
    </row>
    <row r="140" spans="7:7" x14ac:dyDescent="0.25">
      <c r="G140" t="s">
        <v>232</v>
      </c>
    </row>
    <row r="141" spans="7:7" x14ac:dyDescent="0.25">
      <c r="G141" t="s">
        <v>233</v>
      </c>
    </row>
    <row r="142" spans="7:7" x14ac:dyDescent="0.25">
      <c r="G142" t="s">
        <v>234</v>
      </c>
    </row>
    <row r="143" spans="7:7" x14ac:dyDescent="0.25">
      <c r="G143" t="s">
        <v>235</v>
      </c>
    </row>
    <row r="144" spans="7:7" x14ac:dyDescent="0.25">
      <c r="G144" t="s">
        <v>236</v>
      </c>
    </row>
    <row r="145" spans="7:7" x14ac:dyDescent="0.25">
      <c r="G145" t="s">
        <v>237</v>
      </c>
    </row>
    <row r="146" spans="7:7" x14ac:dyDescent="0.25">
      <c r="G146" t="s">
        <v>238</v>
      </c>
    </row>
    <row r="147" spans="7:7" x14ac:dyDescent="0.25">
      <c r="G147" t="s">
        <v>239</v>
      </c>
    </row>
    <row r="148" spans="7:7" x14ac:dyDescent="0.25">
      <c r="G148" t="s">
        <v>241</v>
      </c>
    </row>
    <row r="149" spans="7:7" x14ac:dyDescent="0.25">
      <c r="G149" t="s">
        <v>242</v>
      </c>
    </row>
    <row r="150" spans="7:7" x14ac:dyDescent="0.25">
      <c r="G150" t="s">
        <v>243</v>
      </c>
    </row>
    <row r="151" spans="7:7" x14ac:dyDescent="0.25">
      <c r="G151" t="s">
        <v>244</v>
      </c>
    </row>
    <row r="152" spans="7:7" x14ac:dyDescent="0.25">
      <c r="G152" t="s">
        <v>246</v>
      </c>
    </row>
    <row r="153" spans="7:7" x14ac:dyDescent="0.25">
      <c r="G153" t="s">
        <v>247</v>
      </c>
    </row>
    <row r="154" spans="7:7" x14ac:dyDescent="0.25">
      <c r="G154" t="s">
        <v>248</v>
      </c>
    </row>
    <row r="155" spans="7:7" x14ac:dyDescent="0.25">
      <c r="G155" t="s">
        <v>249</v>
      </c>
    </row>
    <row r="156" spans="7:7" x14ac:dyDescent="0.25">
      <c r="G156" t="s">
        <v>250</v>
      </c>
    </row>
    <row r="157" spans="7:7" x14ac:dyDescent="0.25">
      <c r="G157" t="s">
        <v>251</v>
      </c>
    </row>
    <row r="158" spans="7:7" x14ac:dyDescent="0.25">
      <c r="G158" t="s">
        <v>253</v>
      </c>
    </row>
    <row r="159" spans="7:7" x14ac:dyDescent="0.25">
      <c r="G159" t="s">
        <v>255</v>
      </c>
    </row>
    <row r="160" spans="7:7" x14ac:dyDescent="0.25">
      <c r="G160" t="s">
        <v>257</v>
      </c>
    </row>
    <row r="161" spans="7:7" x14ac:dyDescent="0.25">
      <c r="G161" t="s">
        <v>258</v>
      </c>
    </row>
    <row r="162" spans="7:7" x14ac:dyDescent="0.25">
      <c r="G162" t="s">
        <v>259</v>
      </c>
    </row>
    <row r="163" spans="7:7" x14ac:dyDescent="0.25">
      <c r="G163" t="s">
        <v>261</v>
      </c>
    </row>
    <row r="164" spans="7:7" x14ac:dyDescent="0.25">
      <c r="G164" t="s">
        <v>262</v>
      </c>
    </row>
    <row r="165" spans="7:7" x14ac:dyDescent="0.25">
      <c r="G165" t="s">
        <v>263</v>
      </c>
    </row>
    <row r="166" spans="7:7" x14ac:dyDescent="0.25">
      <c r="G166" t="s">
        <v>264</v>
      </c>
    </row>
    <row r="167" spans="7:7" x14ac:dyDescent="0.25">
      <c r="G167" t="s">
        <v>265</v>
      </c>
    </row>
    <row r="168" spans="7:7" x14ac:dyDescent="0.25">
      <c r="G168" t="s">
        <v>266</v>
      </c>
    </row>
    <row r="169" spans="7:7" x14ac:dyDescent="0.25">
      <c r="G169" t="s">
        <v>267</v>
      </c>
    </row>
    <row r="170" spans="7:7" x14ac:dyDescent="0.25">
      <c r="G170" t="s">
        <v>268</v>
      </c>
    </row>
    <row r="171" spans="7:7" x14ac:dyDescent="0.25">
      <c r="G171" t="s">
        <v>269</v>
      </c>
    </row>
    <row r="172" spans="7:7" x14ac:dyDescent="0.25">
      <c r="G172" t="s">
        <v>270</v>
      </c>
    </row>
    <row r="173" spans="7:7" x14ac:dyDescent="0.25">
      <c r="G173" t="s">
        <v>271</v>
      </c>
    </row>
    <row r="174" spans="7:7" x14ac:dyDescent="0.25">
      <c r="G174" t="s">
        <v>272</v>
      </c>
    </row>
    <row r="175" spans="7:7" x14ac:dyDescent="0.25">
      <c r="G175" t="s">
        <v>274</v>
      </c>
    </row>
    <row r="176" spans="7:7" x14ac:dyDescent="0.25">
      <c r="G176" t="s">
        <v>276</v>
      </c>
    </row>
    <row r="177" spans="7:7" x14ac:dyDescent="0.25">
      <c r="G177" t="s">
        <v>278</v>
      </c>
    </row>
    <row r="178" spans="7:7" x14ac:dyDescent="0.25">
      <c r="G178" t="s">
        <v>279</v>
      </c>
    </row>
    <row r="179" spans="7:7" x14ac:dyDescent="0.25">
      <c r="G179" t="s">
        <v>280</v>
      </c>
    </row>
    <row r="180" spans="7:7" x14ac:dyDescent="0.25">
      <c r="G180" t="s">
        <v>282</v>
      </c>
    </row>
    <row r="181" spans="7:7" x14ac:dyDescent="0.25">
      <c r="G181" t="s">
        <v>283</v>
      </c>
    </row>
    <row r="182" spans="7:7" x14ac:dyDescent="0.25">
      <c r="G182" t="s">
        <v>285</v>
      </c>
    </row>
    <row r="183" spans="7:7" x14ac:dyDescent="0.25">
      <c r="G183" t="s">
        <v>286</v>
      </c>
    </row>
    <row r="184" spans="7:7" x14ac:dyDescent="0.25">
      <c r="G184" t="s">
        <v>287</v>
      </c>
    </row>
    <row r="185" spans="7:7" x14ac:dyDescent="0.25">
      <c r="G185" t="s">
        <v>288</v>
      </c>
    </row>
    <row r="186" spans="7:7" x14ac:dyDescent="0.25">
      <c r="G186" t="s">
        <v>290</v>
      </c>
    </row>
    <row r="187" spans="7:7" x14ac:dyDescent="0.25">
      <c r="G187" t="s">
        <v>291</v>
      </c>
    </row>
    <row r="188" spans="7:7" x14ac:dyDescent="0.25">
      <c r="G188" t="s">
        <v>292</v>
      </c>
    </row>
    <row r="189" spans="7:7" x14ac:dyDescent="0.25">
      <c r="G189" t="s">
        <v>294</v>
      </c>
    </row>
    <row r="190" spans="7:7" x14ac:dyDescent="0.25">
      <c r="G190" t="s">
        <v>295</v>
      </c>
    </row>
    <row r="191" spans="7:7" x14ac:dyDescent="0.25">
      <c r="G191" t="s">
        <v>296</v>
      </c>
    </row>
    <row r="192" spans="7:7" x14ac:dyDescent="0.25">
      <c r="G192" t="s">
        <v>298</v>
      </c>
    </row>
    <row r="193" spans="7:7" x14ac:dyDescent="0.25">
      <c r="G193" t="s">
        <v>300</v>
      </c>
    </row>
    <row r="194" spans="7:7" x14ac:dyDescent="0.25">
      <c r="G194" t="s">
        <v>301</v>
      </c>
    </row>
    <row r="195" spans="7:7" x14ac:dyDescent="0.25">
      <c r="G195" t="s">
        <v>302</v>
      </c>
    </row>
    <row r="196" spans="7:7" x14ac:dyDescent="0.25">
      <c r="G196" t="s">
        <v>303</v>
      </c>
    </row>
    <row r="197" spans="7:7" x14ac:dyDescent="0.25">
      <c r="G197" t="s">
        <v>305</v>
      </c>
    </row>
    <row r="198" spans="7:7" x14ac:dyDescent="0.25">
      <c r="G198" t="s">
        <v>306</v>
      </c>
    </row>
    <row r="199" spans="7:7" x14ac:dyDescent="0.25">
      <c r="G199" t="s">
        <v>307</v>
      </c>
    </row>
    <row r="200" spans="7:7" x14ac:dyDescent="0.25">
      <c r="G200" t="s">
        <v>308</v>
      </c>
    </row>
    <row r="201" spans="7:7" x14ac:dyDescent="0.25">
      <c r="G201" t="s">
        <v>309</v>
      </c>
    </row>
    <row r="202" spans="7:7" x14ac:dyDescent="0.25">
      <c r="G202" t="s">
        <v>310</v>
      </c>
    </row>
    <row r="203" spans="7:7" x14ac:dyDescent="0.25">
      <c r="G203" t="s">
        <v>311</v>
      </c>
    </row>
    <row r="204" spans="7:7" x14ac:dyDescent="0.25">
      <c r="G204" t="s">
        <v>312</v>
      </c>
    </row>
    <row r="205" spans="7:7" x14ac:dyDescent="0.25">
      <c r="G205" t="s">
        <v>314</v>
      </c>
    </row>
    <row r="206" spans="7:7" x14ac:dyDescent="0.25">
      <c r="G206" t="s">
        <v>315</v>
      </c>
    </row>
    <row r="207" spans="7:7" x14ac:dyDescent="0.25">
      <c r="G207" t="s">
        <v>316</v>
      </c>
    </row>
    <row r="208" spans="7:7" x14ac:dyDescent="0.25">
      <c r="G208" t="s">
        <v>317</v>
      </c>
    </row>
    <row r="209" spans="7:7" x14ac:dyDescent="0.25">
      <c r="G209" t="s">
        <v>319</v>
      </c>
    </row>
    <row r="210" spans="7:7" x14ac:dyDescent="0.25">
      <c r="G210" t="s">
        <v>320</v>
      </c>
    </row>
    <row r="211" spans="7:7" x14ac:dyDescent="0.25">
      <c r="G211" t="s">
        <v>321</v>
      </c>
    </row>
    <row r="212" spans="7:7" x14ac:dyDescent="0.25">
      <c r="G212" t="s">
        <v>322</v>
      </c>
    </row>
    <row r="213" spans="7:7" x14ac:dyDescent="0.25">
      <c r="G213" t="s">
        <v>323</v>
      </c>
    </row>
    <row r="214" spans="7:7" x14ac:dyDescent="0.25">
      <c r="G214" t="s">
        <v>325</v>
      </c>
    </row>
    <row r="215" spans="7:7" x14ac:dyDescent="0.25">
      <c r="G215" t="s">
        <v>326</v>
      </c>
    </row>
    <row r="216" spans="7:7" x14ac:dyDescent="0.25">
      <c r="G216" t="s">
        <v>327</v>
      </c>
    </row>
    <row r="217" spans="7:7" x14ac:dyDescent="0.25">
      <c r="G217" t="s">
        <v>328</v>
      </c>
    </row>
    <row r="218" spans="7:7" x14ac:dyDescent="0.25">
      <c r="G218" t="s">
        <v>330</v>
      </c>
    </row>
    <row r="219" spans="7:7" x14ac:dyDescent="0.25">
      <c r="G219" t="s">
        <v>331</v>
      </c>
    </row>
    <row r="220" spans="7:7" x14ac:dyDescent="0.25">
      <c r="G220" t="s">
        <v>332</v>
      </c>
    </row>
    <row r="221" spans="7:7" x14ac:dyDescent="0.25">
      <c r="G221" t="s">
        <v>333</v>
      </c>
    </row>
    <row r="222" spans="7:7" x14ac:dyDescent="0.25">
      <c r="G222" t="s">
        <v>334</v>
      </c>
    </row>
    <row r="223" spans="7:7" x14ac:dyDescent="0.25">
      <c r="G223" t="s">
        <v>335</v>
      </c>
    </row>
    <row r="224" spans="7:7" x14ac:dyDescent="0.25">
      <c r="G224" t="s">
        <v>337</v>
      </c>
    </row>
    <row r="225" spans="7:7" x14ac:dyDescent="0.25">
      <c r="G225" t="s">
        <v>338</v>
      </c>
    </row>
    <row r="226" spans="7:7" x14ac:dyDescent="0.25">
      <c r="G226" t="s">
        <v>339</v>
      </c>
    </row>
    <row r="227" spans="7:7" x14ac:dyDescent="0.25">
      <c r="G227" t="s">
        <v>340</v>
      </c>
    </row>
    <row r="228" spans="7:7" x14ac:dyDescent="0.25">
      <c r="G228" t="s">
        <v>342</v>
      </c>
    </row>
    <row r="229" spans="7:7" x14ac:dyDescent="0.25">
      <c r="G229" t="s">
        <v>343</v>
      </c>
    </row>
    <row r="230" spans="7:7" x14ac:dyDescent="0.25">
      <c r="G230" t="s">
        <v>344</v>
      </c>
    </row>
    <row r="231" spans="7:7" x14ac:dyDescent="0.25">
      <c r="G231" t="s">
        <v>345</v>
      </c>
    </row>
    <row r="232" spans="7:7" x14ac:dyDescent="0.25">
      <c r="G232" t="s">
        <v>346</v>
      </c>
    </row>
    <row r="233" spans="7:7" x14ac:dyDescent="0.25">
      <c r="G233" t="s">
        <v>347</v>
      </c>
    </row>
    <row r="234" spans="7:7" x14ac:dyDescent="0.25">
      <c r="G234" t="s">
        <v>348</v>
      </c>
    </row>
    <row r="235" spans="7:7" x14ac:dyDescent="0.25">
      <c r="G235" t="s">
        <v>350</v>
      </c>
    </row>
    <row r="236" spans="7:7" x14ac:dyDescent="0.25">
      <c r="G236" t="s">
        <v>351</v>
      </c>
    </row>
    <row r="237" spans="7:7" x14ac:dyDescent="0.25">
      <c r="G237" t="s">
        <v>352</v>
      </c>
    </row>
    <row r="238" spans="7:7" x14ac:dyDescent="0.25">
      <c r="G238" t="s">
        <v>353</v>
      </c>
    </row>
    <row r="239" spans="7:7" x14ac:dyDescent="0.25">
      <c r="G239" t="s">
        <v>354</v>
      </c>
    </row>
    <row r="240" spans="7:7" x14ac:dyDescent="0.25">
      <c r="G240" t="s">
        <v>355</v>
      </c>
    </row>
    <row r="241" spans="7:7" x14ac:dyDescent="0.25">
      <c r="G241" t="s">
        <v>356</v>
      </c>
    </row>
    <row r="242" spans="7:7" x14ac:dyDescent="0.25">
      <c r="G242" t="s">
        <v>357</v>
      </c>
    </row>
    <row r="243" spans="7:7" x14ac:dyDescent="0.25">
      <c r="G243" t="s">
        <v>359</v>
      </c>
    </row>
    <row r="244" spans="7:7" x14ac:dyDescent="0.25">
      <c r="G244" t="s">
        <v>360</v>
      </c>
    </row>
    <row r="245" spans="7:7" x14ac:dyDescent="0.25">
      <c r="G245" t="s">
        <v>362</v>
      </c>
    </row>
    <row r="246" spans="7:7" x14ac:dyDescent="0.25">
      <c r="G246" t="s">
        <v>363</v>
      </c>
    </row>
    <row r="247" spans="7:7" x14ac:dyDescent="0.25">
      <c r="G247" t="s">
        <v>364</v>
      </c>
    </row>
    <row r="248" spans="7:7" x14ac:dyDescent="0.25">
      <c r="G248" t="s">
        <v>365</v>
      </c>
    </row>
    <row r="249" spans="7:7" x14ac:dyDescent="0.25">
      <c r="G249" t="s">
        <v>366</v>
      </c>
    </row>
    <row r="250" spans="7:7" x14ac:dyDescent="0.25">
      <c r="G250" t="s">
        <v>367</v>
      </c>
    </row>
    <row r="251" spans="7:7" x14ac:dyDescent="0.25">
      <c r="G251" t="s">
        <v>368</v>
      </c>
    </row>
    <row r="252" spans="7:7" x14ac:dyDescent="0.25">
      <c r="G252" t="s">
        <v>369</v>
      </c>
    </row>
    <row r="253" spans="7:7" x14ac:dyDescent="0.25">
      <c r="G253" t="s">
        <v>370</v>
      </c>
    </row>
    <row r="254" spans="7:7" x14ac:dyDescent="0.25">
      <c r="G254" t="s">
        <v>371</v>
      </c>
    </row>
    <row r="255" spans="7:7" x14ac:dyDescent="0.25">
      <c r="G255" t="s">
        <v>372</v>
      </c>
    </row>
    <row r="256" spans="7:7" x14ac:dyDescent="0.25">
      <c r="G256" t="s">
        <v>373</v>
      </c>
    </row>
    <row r="257" spans="7:7" x14ac:dyDescent="0.25">
      <c r="G257" t="s">
        <v>375</v>
      </c>
    </row>
    <row r="258" spans="7:7" x14ac:dyDescent="0.25">
      <c r="G258" t="s">
        <v>376</v>
      </c>
    </row>
    <row r="259" spans="7:7" x14ac:dyDescent="0.25">
      <c r="G259" t="s">
        <v>377</v>
      </c>
    </row>
    <row r="260" spans="7:7" x14ac:dyDescent="0.25">
      <c r="G260" t="s">
        <v>379</v>
      </c>
    </row>
    <row r="261" spans="7:7" x14ac:dyDescent="0.25">
      <c r="G261" t="s">
        <v>380</v>
      </c>
    </row>
    <row r="262" spans="7:7" x14ac:dyDescent="0.25">
      <c r="G262" t="s">
        <v>381</v>
      </c>
    </row>
    <row r="263" spans="7:7" x14ac:dyDescent="0.25">
      <c r="G263" t="s">
        <v>383</v>
      </c>
    </row>
    <row r="264" spans="7:7" x14ac:dyDescent="0.25">
      <c r="G264" t="s">
        <v>385</v>
      </c>
    </row>
    <row r="265" spans="7:7" x14ac:dyDescent="0.25">
      <c r="G265" t="s">
        <v>386</v>
      </c>
    </row>
    <row r="266" spans="7:7" x14ac:dyDescent="0.25">
      <c r="G266" t="s">
        <v>387</v>
      </c>
    </row>
    <row r="267" spans="7:7" x14ac:dyDescent="0.25">
      <c r="G267" t="s">
        <v>389</v>
      </c>
    </row>
    <row r="268" spans="7:7" x14ac:dyDescent="0.25">
      <c r="G268" t="s">
        <v>390</v>
      </c>
    </row>
    <row r="269" spans="7:7" x14ac:dyDescent="0.25">
      <c r="G269" t="s">
        <v>391</v>
      </c>
    </row>
    <row r="270" spans="7:7" x14ac:dyDescent="0.25">
      <c r="G270" t="s">
        <v>392</v>
      </c>
    </row>
    <row r="271" spans="7:7" x14ac:dyDescent="0.25">
      <c r="G271" t="s">
        <v>393</v>
      </c>
    </row>
    <row r="272" spans="7:7" x14ac:dyDescent="0.25">
      <c r="G272" t="s">
        <v>394</v>
      </c>
    </row>
    <row r="273" spans="7:7" x14ac:dyDescent="0.25">
      <c r="G273" t="s">
        <v>396</v>
      </c>
    </row>
    <row r="274" spans="7:7" x14ac:dyDescent="0.25">
      <c r="G274" t="s">
        <v>397</v>
      </c>
    </row>
    <row r="275" spans="7:7" x14ac:dyDescent="0.25">
      <c r="G275" t="s">
        <v>398</v>
      </c>
    </row>
    <row r="276" spans="7:7" x14ac:dyDescent="0.25">
      <c r="G276" t="s">
        <v>399</v>
      </c>
    </row>
    <row r="277" spans="7:7" x14ac:dyDescent="0.25">
      <c r="G277" t="s">
        <v>400</v>
      </c>
    </row>
    <row r="278" spans="7:7" x14ac:dyDescent="0.25">
      <c r="G278" t="s">
        <v>401</v>
      </c>
    </row>
    <row r="279" spans="7:7" x14ac:dyDescent="0.25">
      <c r="G279" t="s">
        <v>402</v>
      </c>
    </row>
    <row r="280" spans="7:7" x14ac:dyDescent="0.25">
      <c r="G280" t="s">
        <v>403</v>
      </c>
    </row>
    <row r="281" spans="7:7" x14ac:dyDescent="0.25">
      <c r="G281" t="s">
        <v>404</v>
      </c>
    </row>
    <row r="282" spans="7:7" x14ac:dyDescent="0.25">
      <c r="G282" t="s">
        <v>406</v>
      </c>
    </row>
    <row r="283" spans="7:7" x14ac:dyDescent="0.25">
      <c r="G283" t="s">
        <v>407</v>
      </c>
    </row>
    <row r="284" spans="7:7" x14ac:dyDescent="0.25">
      <c r="G284" t="s">
        <v>408</v>
      </c>
    </row>
    <row r="285" spans="7:7" x14ac:dyDescent="0.25">
      <c r="G285" t="s">
        <v>409</v>
      </c>
    </row>
    <row r="286" spans="7:7" x14ac:dyDescent="0.25">
      <c r="G286" t="s">
        <v>410</v>
      </c>
    </row>
    <row r="287" spans="7:7" x14ac:dyDescent="0.25">
      <c r="G287" t="s">
        <v>411</v>
      </c>
    </row>
    <row r="288" spans="7:7" x14ac:dyDescent="0.25">
      <c r="G288" t="s">
        <v>412</v>
      </c>
    </row>
    <row r="289" spans="7:7" x14ac:dyDescent="0.25">
      <c r="G289" t="s">
        <v>413</v>
      </c>
    </row>
    <row r="290" spans="7:7" x14ac:dyDescent="0.25">
      <c r="G290" t="s">
        <v>415</v>
      </c>
    </row>
    <row r="291" spans="7:7" x14ac:dyDescent="0.25">
      <c r="G291" t="s">
        <v>416</v>
      </c>
    </row>
    <row r="292" spans="7:7" x14ac:dyDescent="0.25">
      <c r="G292" t="s">
        <v>418</v>
      </c>
    </row>
    <row r="293" spans="7:7" x14ac:dyDescent="0.25">
      <c r="G293" t="s">
        <v>419</v>
      </c>
    </row>
    <row r="294" spans="7:7" x14ac:dyDescent="0.25">
      <c r="G294" t="s">
        <v>420</v>
      </c>
    </row>
    <row r="295" spans="7:7" x14ac:dyDescent="0.25">
      <c r="G295" t="s">
        <v>421</v>
      </c>
    </row>
    <row r="296" spans="7:7" x14ac:dyDescent="0.25">
      <c r="G296" t="s">
        <v>422</v>
      </c>
    </row>
    <row r="297" spans="7:7" x14ac:dyDescent="0.25">
      <c r="G297" t="s">
        <v>423</v>
      </c>
    </row>
    <row r="298" spans="7:7" x14ac:dyDescent="0.25">
      <c r="G298" t="s">
        <v>425</v>
      </c>
    </row>
    <row r="299" spans="7:7" x14ac:dyDescent="0.25">
      <c r="G299" t="s">
        <v>427</v>
      </c>
    </row>
    <row r="300" spans="7:7" x14ac:dyDescent="0.25">
      <c r="G300" t="s">
        <v>428</v>
      </c>
    </row>
    <row r="301" spans="7:7" x14ac:dyDescent="0.25">
      <c r="G301" t="s">
        <v>429</v>
      </c>
    </row>
    <row r="302" spans="7:7" x14ac:dyDescent="0.25">
      <c r="G302" t="s">
        <v>430</v>
      </c>
    </row>
    <row r="303" spans="7:7" x14ac:dyDescent="0.25">
      <c r="G303" t="s">
        <v>431</v>
      </c>
    </row>
    <row r="304" spans="7:7" x14ac:dyDescent="0.25">
      <c r="G304" t="s">
        <v>432</v>
      </c>
    </row>
    <row r="305" spans="7:7" x14ac:dyDescent="0.25">
      <c r="G305" t="s">
        <v>433</v>
      </c>
    </row>
    <row r="306" spans="7:7" x14ac:dyDescent="0.25">
      <c r="G306" t="s">
        <v>434</v>
      </c>
    </row>
    <row r="307" spans="7:7" x14ac:dyDescent="0.25">
      <c r="G307" t="s">
        <v>435</v>
      </c>
    </row>
    <row r="308" spans="7:7" x14ac:dyDescent="0.25">
      <c r="G308" t="s">
        <v>436</v>
      </c>
    </row>
    <row r="309" spans="7:7" x14ac:dyDescent="0.25">
      <c r="G309" t="s">
        <v>437</v>
      </c>
    </row>
    <row r="310" spans="7:7" x14ac:dyDescent="0.25">
      <c r="G310" t="s">
        <v>438</v>
      </c>
    </row>
    <row r="311" spans="7:7" x14ac:dyDescent="0.25">
      <c r="G311" t="s">
        <v>439</v>
      </c>
    </row>
    <row r="312" spans="7:7" x14ac:dyDescent="0.25">
      <c r="G312" t="s">
        <v>440</v>
      </c>
    </row>
    <row r="313" spans="7:7" x14ac:dyDescent="0.25">
      <c r="G313" t="s">
        <v>441</v>
      </c>
    </row>
    <row r="314" spans="7:7" x14ac:dyDescent="0.25">
      <c r="G314" t="s">
        <v>442</v>
      </c>
    </row>
    <row r="315" spans="7:7" x14ac:dyDescent="0.25">
      <c r="G315" t="s">
        <v>443</v>
      </c>
    </row>
    <row r="316" spans="7:7" x14ac:dyDescent="0.25">
      <c r="G316" t="s">
        <v>444</v>
      </c>
    </row>
    <row r="317" spans="7:7" x14ac:dyDescent="0.25">
      <c r="G317" t="s">
        <v>445</v>
      </c>
    </row>
    <row r="318" spans="7:7" x14ac:dyDescent="0.25">
      <c r="G318" t="s">
        <v>446</v>
      </c>
    </row>
    <row r="319" spans="7:7" x14ac:dyDescent="0.25">
      <c r="G319" t="s">
        <v>447</v>
      </c>
    </row>
    <row r="320" spans="7:7" x14ac:dyDescent="0.25">
      <c r="G320" t="s">
        <v>448</v>
      </c>
    </row>
    <row r="321" spans="7:7" x14ac:dyDescent="0.25">
      <c r="G321" t="s">
        <v>449</v>
      </c>
    </row>
    <row r="322" spans="7:7" x14ac:dyDescent="0.25">
      <c r="G322" t="s">
        <v>450</v>
      </c>
    </row>
    <row r="323" spans="7:7" x14ac:dyDescent="0.25">
      <c r="G323" t="s">
        <v>451</v>
      </c>
    </row>
    <row r="324" spans="7:7" x14ac:dyDescent="0.25">
      <c r="G324" t="s">
        <v>452</v>
      </c>
    </row>
    <row r="325" spans="7:7" x14ac:dyDescent="0.25">
      <c r="G325" t="s">
        <v>453</v>
      </c>
    </row>
    <row r="326" spans="7:7" x14ac:dyDescent="0.25">
      <c r="G326" t="s">
        <v>454</v>
      </c>
    </row>
    <row r="327" spans="7:7" x14ac:dyDescent="0.25">
      <c r="G327" t="s">
        <v>455</v>
      </c>
    </row>
    <row r="328" spans="7:7" x14ac:dyDescent="0.25">
      <c r="G328" t="s">
        <v>456</v>
      </c>
    </row>
    <row r="329" spans="7:7" x14ac:dyDescent="0.25">
      <c r="G329" t="s">
        <v>458</v>
      </c>
    </row>
    <row r="330" spans="7:7" x14ac:dyDescent="0.25">
      <c r="G330" t="s">
        <v>459</v>
      </c>
    </row>
    <row r="331" spans="7:7" x14ac:dyDescent="0.25">
      <c r="G331" t="s">
        <v>460</v>
      </c>
    </row>
    <row r="332" spans="7:7" x14ac:dyDescent="0.25">
      <c r="G332" t="s">
        <v>461</v>
      </c>
    </row>
    <row r="333" spans="7:7" x14ac:dyDescent="0.25">
      <c r="G333" t="s">
        <v>462</v>
      </c>
    </row>
    <row r="334" spans="7:7" x14ac:dyDescent="0.25">
      <c r="G334" t="s">
        <v>463</v>
      </c>
    </row>
    <row r="335" spans="7:7" x14ac:dyDescent="0.25">
      <c r="G335" t="s">
        <v>464</v>
      </c>
    </row>
    <row r="336" spans="7:7" x14ac:dyDescent="0.25">
      <c r="G336" t="s">
        <v>465</v>
      </c>
    </row>
    <row r="337" spans="7:7" x14ac:dyDescent="0.25">
      <c r="G337" t="s">
        <v>466</v>
      </c>
    </row>
    <row r="338" spans="7:7" x14ac:dyDescent="0.25">
      <c r="G338" t="s">
        <v>467</v>
      </c>
    </row>
    <row r="339" spans="7:7" x14ac:dyDescent="0.25">
      <c r="G339" t="s">
        <v>468</v>
      </c>
    </row>
    <row r="340" spans="7:7" x14ac:dyDescent="0.25">
      <c r="G340" t="s">
        <v>469</v>
      </c>
    </row>
    <row r="341" spans="7:7" x14ac:dyDescent="0.25">
      <c r="G341" t="s">
        <v>470</v>
      </c>
    </row>
    <row r="342" spans="7:7" x14ac:dyDescent="0.25">
      <c r="G342" t="s">
        <v>471</v>
      </c>
    </row>
    <row r="343" spans="7:7" x14ac:dyDescent="0.25">
      <c r="G343" t="s">
        <v>472</v>
      </c>
    </row>
    <row r="344" spans="7:7" x14ac:dyDescent="0.25">
      <c r="G344" t="s">
        <v>474</v>
      </c>
    </row>
    <row r="345" spans="7:7" x14ac:dyDescent="0.25">
      <c r="G345" t="s">
        <v>476</v>
      </c>
    </row>
    <row r="346" spans="7:7" x14ac:dyDescent="0.25">
      <c r="G346" t="s">
        <v>477</v>
      </c>
    </row>
    <row r="347" spans="7:7" x14ac:dyDescent="0.25">
      <c r="G347" t="s">
        <v>478</v>
      </c>
    </row>
    <row r="348" spans="7:7" x14ac:dyDescent="0.25">
      <c r="G348" t="s">
        <v>479</v>
      </c>
    </row>
    <row r="349" spans="7:7" x14ac:dyDescent="0.25">
      <c r="G349" t="s">
        <v>480</v>
      </c>
    </row>
    <row r="350" spans="7:7" x14ac:dyDescent="0.25">
      <c r="G350" t="s">
        <v>481</v>
      </c>
    </row>
    <row r="351" spans="7:7" x14ac:dyDescent="0.25">
      <c r="G351" t="s">
        <v>482</v>
      </c>
    </row>
    <row r="352" spans="7:7" x14ac:dyDescent="0.25">
      <c r="G352" t="s">
        <v>483</v>
      </c>
    </row>
    <row r="353" spans="7:7" x14ac:dyDescent="0.25">
      <c r="G353" t="s">
        <v>485</v>
      </c>
    </row>
    <row r="354" spans="7:7" x14ac:dyDescent="0.25">
      <c r="G354" t="s">
        <v>487</v>
      </c>
    </row>
    <row r="355" spans="7:7" x14ac:dyDescent="0.25">
      <c r="G355" t="s">
        <v>488</v>
      </c>
    </row>
    <row r="356" spans="7:7" x14ac:dyDescent="0.25">
      <c r="G356" t="s">
        <v>489</v>
      </c>
    </row>
    <row r="357" spans="7:7" x14ac:dyDescent="0.25">
      <c r="G357" t="s">
        <v>490</v>
      </c>
    </row>
    <row r="358" spans="7:7" x14ac:dyDescent="0.25">
      <c r="G358" t="s">
        <v>491</v>
      </c>
    </row>
    <row r="359" spans="7:7" x14ac:dyDescent="0.25">
      <c r="G359" t="s">
        <v>492</v>
      </c>
    </row>
    <row r="360" spans="7:7" x14ac:dyDescent="0.25">
      <c r="G360" t="s">
        <v>493</v>
      </c>
    </row>
    <row r="361" spans="7:7" x14ac:dyDescent="0.25">
      <c r="G361" t="s">
        <v>495</v>
      </c>
    </row>
    <row r="362" spans="7:7" x14ac:dyDescent="0.25">
      <c r="G362" t="s">
        <v>496</v>
      </c>
    </row>
    <row r="363" spans="7:7" x14ac:dyDescent="0.25">
      <c r="G363" t="s">
        <v>498</v>
      </c>
    </row>
    <row r="364" spans="7:7" x14ac:dyDescent="0.25">
      <c r="G364" t="s">
        <v>499</v>
      </c>
    </row>
    <row r="365" spans="7:7" x14ac:dyDescent="0.25">
      <c r="G365" t="s">
        <v>500</v>
      </c>
    </row>
    <row r="366" spans="7:7" x14ac:dyDescent="0.25">
      <c r="G366" t="s">
        <v>502</v>
      </c>
    </row>
    <row r="367" spans="7:7" x14ac:dyDescent="0.25">
      <c r="G367" t="s">
        <v>504</v>
      </c>
    </row>
    <row r="368" spans="7:7" x14ac:dyDescent="0.25">
      <c r="G368" t="s">
        <v>505</v>
      </c>
    </row>
    <row r="369" spans="7:7" x14ac:dyDescent="0.25">
      <c r="G369" t="s">
        <v>506</v>
      </c>
    </row>
    <row r="370" spans="7:7" x14ac:dyDescent="0.25">
      <c r="G370" t="s">
        <v>507</v>
      </c>
    </row>
    <row r="371" spans="7:7" x14ac:dyDescent="0.25">
      <c r="G371" t="s">
        <v>508</v>
      </c>
    </row>
    <row r="372" spans="7:7" x14ac:dyDescent="0.25">
      <c r="G372" t="s">
        <v>509</v>
      </c>
    </row>
    <row r="373" spans="7:7" x14ac:dyDescent="0.25">
      <c r="G373" t="s">
        <v>510</v>
      </c>
    </row>
    <row r="374" spans="7:7" x14ac:dyDescent="0.25">
      <c r="G374" t="s">
        <v>511</v>
      </c>
    </row>
    <row r="375" spans="7:7" x14ac:dyDescent="0.25">
      <c r="G375" t="s">
        <v>513</v>
      </c>
    </row>
    <row r="376" spans="7:7" x14ac:dyDescent="0.25">
      <c r="G376" t="s">
        <v>514</v>
      </c>
    </row>
    <row r="377" spans="7:7" x14ac:dyDescent="0.25">
      <c r="G377" t="s">
        <v>515</v>
      </c>
    </row>
    <row r="378" spans="7:7" x14ac:dyDescent="0.25">
      <c r="G378" t="s">
        <v>516</v>
      </c>
    </row>
    <row r="379" spans="7:7" x14ac:dyDescent="0.25">
      <c r="G379" t="s">
        <v>517</v>
      </c>
    </row>
    <row r="380" spans="7:7" x14ac:dyDescent="0.25">
      <c r="G380" t="s">
        <v>518</v>
      </c>
    </row>
    <row r="381" spans="7:7" x14ac:dyDescent="0.25">
      <c r="G381" t="s">
        <v>519</v>
      </c>
    </row>
    <row r="382" spans="7:7" x14ac:dyDescent="0.25">
      <c r="G382" t="s">
        <v>520</v>
      </c>
    </row>
    <row r="383" spans="7:7" x14ac:dyDescent="0.25">
      <c r="G383" t="s">
        <v>521</v>
      </c>
    </row>
    <row r="384" spans="7:7" x14ac:dyDescent="0.25">
      <c r="G384" t="s">
        <v>522</v>
      </c>
    </row>
    <row r="385" spans="7:7" x14ac:dyDescent="0.25">
      <c r="G385" t="s">
        <v>523</v>
      </c>
    </row>
    <row r="386" spans="7:7" x14ac:dyDescent="0.25">
      <c r="G386" t="s">
        <v>524</v>
      </c>
    </row>
    <row r="387" spans="7:7" x14ac:dyDescent="0.25">
      <c r="G387" t="s">
        <v>525</v>
      </c>
    </row>
    <row r="388" spans="7:7" x14ac:dyDescent="0.25">
      <c r="G388" t="s">
        <v>526</v>
      </c>
    </row>
    <row r="389" spans="7:7" x14ac:dyDescent="0.25">
      <c r="G389" t="s">
        <v>527</v>
      </c>
    </row>
    <row r="390" spans="7:7" x14ac:dyDescent="0.25">
      <c r="G390" t="s">
        <v>528</v>
      </c>
    </row>
    <row r="391" spans="7:7" x14ac:dyDescent="0.25">
      <c r="G391" t="s">
        <v>529</v>
      </c>
    </row>
    <row r="392" spans="7:7" x14ac:dyDescent="0.25">
      <c r="G392" t="s">
        <v>530</v>
      </c>
    </row>
    <row r="393" spans="7:7" x14ac:dyDescent="0.25">
      <c r="G393" t="s">
        <v>531</v>
      </c>
    </row>
    <row r="394" spans="7:7" x14ac:dyDescent="0.25">
      <c r="G394" t="s">
        <v>532</v>
      </c>
    </row>
    <row r="395" spans="7:7" x14ac:dyDescent="0.25">
      <c r="G395" t="s">
        <v>533</v>
      </c>
    </row>
    <row r="396" spans="7:7" x14ac:dyDescent="0.25">
      <c r="G396" t="s">
        <v>534</v>
      </c>
    </row>
    <row r="397" spans="7:7" x14ac:dyDescent="0.25">
      <c r="G397" t="s">
        <v>535</v>
      </c>
    </row>
    <row r="398" spans="7:7" x14ac:dyDescent="0.25">
      <c r="G398" t="s">
        <v>536</v>
      </c>
    </row>
    <row r="399" spans="7:7" x14ac:dyDescent="0.25">
      <c r="G399" t="s">
        <v>537</v>
      </c>
    </row>
    <row r="400" spans="7:7" x14ac:dyDescent="0.25">
      <c r="G400" t="s">
        <v>538</v>
      </c>
    </row>
    <row r="401" spans="7:7" x14ac:dyDescent="0.25">
      <c r="G401" t="s">
        <v>539</v>
      </c>
    </row>
    <row r="402" spans="7:7" x14ac:dyDescent="0.25">
      <c r="G402" t="s">
        <v>540</v>
      </c>
    </row>
    <row r="403" spans="7:7" x14ac:dyDescent="0.25">
      <c r="G403" t="s">
        <v>541</v>
      </c>
    </row>
    <row r="404" spans="7:7" x14ac:dyDescent="0.25">
      <c r="G404" t="s">
        <v>542</v>
      </c>
    </row>
    <row r="405" spans="7:7" x14ac:dyDescent="0.25">
      <c r="G405" t="s">
        <v>543</v>
      </c>
    </row>
    <row r="406" spans="7:7" x14ac:dyDescent="0.25">
      <c r="G406" t="s">
        <v>544</v>
      </c>
    </row>
    <row r="407" spans="7:7" x14ac:dyDescent="0.25">
      <c r="G407" t="s">
        <v>545</v>
      </c>
    </row>
    <row r="408" spans="7:7" x14ac:dyDescent="0.25">
      <c r="G408" t="s">
        <v>546</v>
      </c>
    </row>
    <row r="409" spans="7:7" x14ac:dyDescent="0.25">
      <c r="G409" t="s">
        <v>547</v>
      </c>
    </row>
    <row r="410" spans="7:7" x14ac:dyDescent="0.25">
      <c r="G410" t="s">
        <v>548</v>
      </c>
    </row>
    <row r="411" spans="7:7" x14ac:dyDescent="0.25">
      <c r="G411" t="s">
        <v>550</v>
      </c>
    </row>
    <row r="412" spans="7:7" x14ac:dyDescent="0.25">
      <c r="G412" t="s">
        <v>551</v>
      </c>
    </row>
    <row r="413" spans="7:7" x14ac:dyDescent="0.25">
      <c r="G413" t="s">
        <v>552</v>
      </c>
    </row>
    <row r="414" spans="7:7" x14ac:dyDescent="0.25">
      <c r="G414" t="s">
        <v>553</v>
      </c>
    </row>
    <row r="415" spans="7:7" x14ac:dyDescent="0.25">
      <c r="G415" t="s">
        <v>554</v>
      </c>
    </row>
    <row r="416" spans="7:7" x14ac:dyDescent="0.25">
      <c r="G416" t="s">
        <v>555</v>
      </c>
    </row>
    <row r="417" spans="7:7" x14ac:dyDescent="0.25">
      <c r="G417" t="s">
        <v>556</v>
      </c>
    </row>
    <row r="418" spans="7:7" x14ac:dyDescent="0.25">
      <c r="G418" t="s">
        <v>558</v>
      </c>
    </row>
    <row r="419" spans="7:7" x14ac:dyDescent="0.25">
      <c r="G419" t="s">
        <v>559</v>
      </c>
    </row>
    <row r="420" spans="7:7" x14ac:dyDescent="0.25">
      <c r="G420" t="s">
        <v>560</v>
      </c>
    </row>
    <row r="421" spans="7:7" x14ac:dyDescent="0.25">
      <c r="G421" t="s">
        <v>561</v>
      </c>
    </row>
    <row r="422" spans="7:7" x14ac:dyDescent="0.25">
      <c r="G422" t="s">
        <v>562</v>
      </c>
    </row>
    <row r="423" spans="7:7" x14ac:dyDescent="0.25">
      <c r="G423" t="s">
        <v>563</v>
      </c>
    </row>
    <row r="424" spans="7:7" x14ac:dyDescent="0.25">
      <c r="G424" t="s">
        <v>564</v>
      </c>
    </row>
    <row r="425" spans="7:7" x14ac:dyDescent="0.25">
      <c r="G425" t="s">
        <v>565</v>
      </c>
    </row>
    <row r="426" spans="7:7" x14ac:dyDescent="0.25">
      <c r="G426" t="s">
        <v>566</v>
      </c>
    </row>
    <row r="427" spans="7:7" x14ac:dyDescent="0.25">
      <c r="G427" t="s">
        <v>567</v>
      </c>
    </row>
    <row r="428" spans="7:7" x14ac:dyDescent="0.25">
      <c r="G428" t="s">
        <v>568</v>
      </c>
    </row>
    <row r="429" spans="7:7" x14ac:dyDescent="0.25">
      <c r="G429" t="s">
        <v>569</v>
      </c>
    </row>
    <row r="430" spans="7:7" x14ac:dyDescent="0.25">
      <c r="G430" t="s">
        <v>570</v>
      </c>
    </row>
  </sheetData>
  <sortState xmlns:xlrd2="http://schemas.microsoft.com/office/spreadsheetml/2017/richdata2" ref="G1:G430">
    <sortCondition ref="G1:G4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E9CC-CBAA-45D1-AB86-CB18DCB9EC91}">
  <dimension ref="A1:F12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s="18" t="s">
        <v>615</v>
      </c>
      <c r="C1" s="4">
        <v>2017</v>
      </c>
      <c r="D1" s="4">
        <v>2018</v>
      </c>
      <c r="E1" t="s">
        <v>625</v>
      </c>
    </row>
    <row r="2" spans="1:6" x14ac:dyDescent="0.25">
      <c r="A2" t="s">
        <v>618</v>
      </c>
      <c r="C2" s="15">
        <v>0.13</v>
      </c>
      <c r="D2" s="15">
        <v>0.13500000000000001</v>
      </c>
      <c r="E2" s="16" t="s">
        <v>627</v>
      </c>
      <c r="F2" s="22" t="s">
        <v>626</v>
      </c>
    </row>
    <row r="3" spans="1:6" x14ac:dyDescent="0.25">
      <c r="A3" t="s">
        <v>619</v>
      </c>
      <c r="C3" s="15">
        <v>0.09</v>
      </c>
      <c r="D3" s="15">
        <v>0.08</v>
      </c>
    </row>
    <row r="4" spans="1:6" x14ac:dyDescent="0.25">
      <c r="A4" t="s">
        <v>620</v>
      </c>
      <c r="C4" s="15">
        <v>0.08</v>
      </c>
      <c r="D4" s="15">
        <v>7.0000000000000007E-2</v>
      </c>
    </row>
    <row r="5" spans="1:6" x14ac:dyDescent="0.25">
      <c r="A5" s="18" t="s">
        <v>621</v>
      </c>
      <c r="C5" s="19"/>
      <c r="D5" s="19"/>
    </row>
    <row r="6" spans="1:6" x14ac:dyDescent="0.25">
      <c r="A6" t="s">
        <v>618</v>
      </c>
      <c r="C6" s="20">
        <v>0.37</v>
      </c>
      <c r="D6" s="19">
        <v>0.38</v>
      </c>
    </row>
    <row r="7" spans="1:6" x14ac:dyDescent="0.25">
      <c r="A7" t="s">
        <v>619</v>
      </c>
      <c r="C7" s="19">
        <v>0.36</v>
      </c>
      <c r="D7" s="19">
        <v>0.36499999999999999</v>
      </c>
    </row>
    <row r="8" spans="1:6" x14ac:dyDescent="0.25">
      <c r="A8" t="s">
        <v>620</v>
      </c>
      <c r="C8" s="19">
        <v>0.35</v>
      </c>
      <c r="D8" s="19">
        <v>0.35</v>
      </c>
    </row>
    <row r="9" spans="1:6" x14ac:dyDescent="0.25">
      <c r="A9" s="18" t="s">
        <v>622</v>
      </c>
      <c r="C9" s="19"/>
      <c r="D9" s="19"/>
    </row>
    <row r="10" spans="1:6" x14ac:dyDescent="0.25">
      <c r="A10" t="s">
        <v>618</v>
      </c>
      <c r="C10" s="21">
        <v>0.12</v>
      </c>
      <c r="D10" s="21">
        <v>0.13</v>
      </c>
    </row>
    <row r="11" spans="1:6" x14ac:dyDescent="0.25">
      <c r="A11" t="s">
        <v>619</v>
      </c>
      <c r="C11" s="21">
        <v>0.11700000000000001</v>
      </c>
      <c r="D11" s="21">
        <v>0.11799999999999999</v>
      </c>
    </row>
    <row r="12" spans="1:6" x14ac:dyDescent="0.25">
      <c r="A12" t="s">
        <v>620</v>
      </c>
      <c r="C12" s="21">
        <v>0.115</v>
      </c>
      <c r="D12" s="21">
        <v>0.11600000000000001</v>
      </c>
    </row>
  </sheetData>
  <hyperlinks>
    <hyperlink ref="F2" r:id="rId1" xr:uid="{DB28B69B-0242-4CF2-A503-D9D9AEC785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7EA5-40C3-41A6-9B2A-32CE15446113}">
  <dimension ref="A1:E431"/>
  <sheetViews>
    <sheetView workbookViewId="0">
      <selection activeCell="E3" sqref="E3"/>
    </sheetView>
  </sheetViews>
  <sheetFormatPr defaultRowHeight="15" x14ac:dyDescent="0.25"/>
  <cols>
    <col min="4" max="4" width="11.42578125" bestFit="1" customWidth="1"/>
  </cols>
  <sheetData>
    <row r="1" spans="1:5" x14ac:dyDescent="0.25">
      <c r="A1" t="s">
        <v>592</v>
      </c>
      <c r="B1">
        <v>2015</v>
      </c>
      <c r="C1">
        <v>2016</v>
      </c>
      <c r="D1" t="s">
        <v>596</v>
      </c>
    </row>
    <row r="2" spans="1:5" ht="21" x14ac:dyDescent="0.35">
      <c r="A2" s="4" t="s">
        <v>142</v>
      </c>
      <c r="B2" s="4">
        <v>9754000000</v>
      </c>
      <c r="C2" s="4">
        <v>29003000000</v>
      </c>
      <c r="D2" s="8">
        <f t="shared" ref="D2:D65" si="0" xml:space="preserve"> (C2 / B2 - 1)</f>
        <v>1.9734467910600779</v>
      </c>
      <c r="E2" t="s">
        <v>633</v>
      </c>
    </row>
    <row r="3" spans="1:5" x14ac:dyDescent="0.25">
      <c r="A3" t="s">
        <v>312</v>
      </c>
      <c r="C3">
        <v>2219762000</v>
      </c>
      <c r="D3" s="7" t="e">
        <f t="shared" si="0"/>
        <v>#DIV/0!</v>
      </c>
    </row>
    <row r="4" spans="1:5" x14ac:dyDescent="0.25">
      <c r="A4" t="s">
        <v>367</v>
      </c>
      <c r="B4">
        <v>14486000000</v>
      </c>
      <c r="D4" s="7">
        <f t="shared" si="0"/>
        <v>-1</v>
      </c>
    </row>
    <row r="5" spans="1:5" x14ac:dyDescent="0.25">
      <c r="A5" t="s">
        <v>410</v>
      </c>
      <c r="B5">
        <v>14757000000</v>
      </c>
      <c r="D5" s="7">
        <f t="shared" si="0"/>
        <v>-1</v>
      </c>
    </row>
    <row r="6" spans="1:5" x14ac:dyDescent="0.25">
      <c r="A6" t="s">
        <v>6</v>
      </c>
      <c r="B6">
        <v>40990000000</v>
      </c>
      <c r="D6" s="7">
        <f t="shared" si="0"/>
        <v>-1</v>
      </c>
    </row>
    <row r="7" spans="1:5" x14ac:dyDescent="0.25">
      <c r="A7" t="s">
        <v>439</v>
      </c>
      <c r="C7">
        <v>2262359000</v>
      </c>
      <c r="D7" s="7" t="e">
        <f t="shared" si="0"/>
        <v>#DIV/0!</v>
      </c>
    </row>
    <row r="8" spans="1:5" x14ac:dyDescent="0.25">
      <c r="A8" t="s">
        <v>19</v>
      </c>
      <c r="B8">
        <v>22859000000</v>
      </c>
      <c r="D8" s="7">
        <f t="shared" si="0"/>
        <v>-1</v>
      </c>
    </row>
    <row r="9" spans="1:5" x14ac:dyDescent="0.25">
      <c r="A9" t="s">
        <v>130</v>
      </c>
      <c r="B9">
        <v>3402703000</v>
      </c>
      <c r="C9">
        <v>9221740000</v>
      </c>
      <c r="D9" s="7">
        <f t="shared" si="0"/>
        <v>1.7101219236589262</v>
      </c>
    </row>
    <row r="10" spans="1:5" x14ac:dyDescent="0.25">
      <c r="A10" t="s">
        <v>24</v>
      </c>
      <c r="B10">
        <v>20405000000</v>
      </c>
      <c r="D10" s="7">
        <f t="shared" si="0"/>
        <v>-1</v>
      </c>
    </row>
    <row r="11" spans="1:5" x14ac:dyDescent="0.25">
      <c r="A11" t="s">
        <v>283</v>
      </c>
      <c r="B11">
        <v>5324746000</v>
      </c>
      <c r="C11">
        <v>11759748000</v>
      </c>
      <c r="D11" s="7">
        <f t="shared" si="0"/>
        <v>1.2085087251110194</v>
      </c>
    </row>
    <row r="12" spans="1:5" x14ac:dyDescent="0.25">
      <c r="A12" t="s">
        <v>474</v>
      </c>
      <c r="B12">
        <v>3492600000</v>
      </c>
      <c r="C12">
        <v>7304900000</v>
      </c>
      <c r="D12" s="7">
        <f t="shared" si="0"/>
        <v>1.0915363912271658</v>
      </c>
    </row>
    <row r="13" spans="1:5" x14ac:dyDescent="0.25">
      <c r="A13" t="s">
        <v>30</v>
      </c>
      <c r="B13">
        <v>67702000000</v>
      </c>
      <c r="D13" s="7">
        <f t="shared" si="0"/>
        <v>-1</v>
      </c>
    </row>
    <row r="14" spans="1:5" x14ac:dyDescent="0.25">
      <c r="A14" t="s">
        <v>33</v>
      </c>
      <c r="B14">
        <v>6439746000</v>
      </c>
      <c r="D14" s="7">
        <f t="shared" si="0"/>
        <v>-1</v>
      </c>
    </row>
    <row r="15" spans="1:5" x14ac:dyDescent="0.25">
      <c r="A15" t="s">
        <v>487</v>
      </c>
      <c r="B15">
        <v>11338600000</v>
      </c>
      <c r="C15">
        <v>22578700000</v>
      </c>
      <c r="D15" s="7">
        <f t="shared" si="0"/>
        <v>0.99131286049424094</v>
      </c>
    </row>
    <row r="16" spans="1:5" x14ac:dyDescent="0.25">
      <c r="A16" t="s">
        <v>36</v>
      </c>
      <c r="B16">
        <v>6098000000</v>
      </c>
      <c r="D16" s="7">
        <f t="shared" si="0"/>
        <v>-1</v>
      </c>
    </row>
    <row r="17" spans="1:4" x14ac:dyDescent="0.25">
      <c r="A17" t="s">
        <v>39</v>
      </c>
      <c r="B17">
        <v>16453200000</v>
      </c>
      <c r="D17" s="7">
        <f t="shared" si="0"/>
        <v>-1</v>
      </c>
    </row>
    <row r="18" spans="1:4" x14ac:dyDescent="0.25">
      <c r="A18" t="s">
        <v>41</v>
      </c>
      <c r="B18">
        <v>20872000000</v>
      </c>
      <c r="D18" s="7">
        <f t="shared" si="0"/>
        <v>-1</v>
      </c>
    </row>
    <row r="19" spans="1:4" x14ac:dyDescent="0.25">
      <c r="A19" t="s">
        <v>44</v>
      </c>
      <c r="B19">
        <v>58327000000</v>
      </c>
      <c r="D19" s="7">
        <f t="shared" si="0"/>
        <v>-1</v>
      </c>
    </row>
    <row r="20" spans="1:4" x14ac:dyDescent="0.25">
      <c r="A20" t="s">
        <v>46</v>
      </c>
      <c r="B20">
        <v>981310000</v>
      </c>
      <c r="D20" s="7">
        <f t="shared" si="0"/>
        <v>-1</v>
      </c>
    </row>
    <row r="21" spans="1:4" x14ac:dyDescent="0.25">
      <c r="A21" t="s">
        <v>89</v>
      </c>
      <c r="B21">
        <v>6824000000</v>
      </c>
      <c r="C21">
        <v>13240000000</v>
      </c>
      <c r="D21" s="7">
        <f t="shared" si="0"/>
        <v>0.94021101992966005</v>
      </c>
    </row>
    <row r="22" spans="1:4" x14ac:dyDescent="0.25">
      <c r="A22" t="s">
        <v>51</v>
      </c>
      <c r="B22">
        <v>2197448000</v>
      </c>
      <c r="D22" s="7">
        <f t="shared" si="0"/>
        <v>-1</v>
      </c>
    </row>
    <row r="23" spans="1:4" x14ac:dyDescent="0.25">
      <c r="A23" t="s">
        <v>53</v>
      </c>
      <c r="B23">
        <v>3651335000</v>
      </c>
      <c r="D23" s="7">
        <f t="shared" si="0"/>
        <v>-1</v>
      </c>
    </row>
    <row r="24" spans="1:4" x14ac:dyDescent="0.25">
      <c r="A24" t="s">
        <v>56</v>
      </c>
      <c r="B24">
        <v>5598000000</v>
      </c>
      <c r="D24" s="7">
        <f t="shared" si="0"/>
        <v>-1</v>
      </c>
    </row>
    <row r="25" spans="1:4" x14ac:dyDescent="0.25">
      <c r="A25" t="s">
        <v>57</v>
      </c>
      <c r="B25">
        <v>35653000000</v>
      </c>
      <c r="D25" s="7">
        <f t="shared" si="0"/>
        <v>-1</v>
      </c>
    </row>
    <row r="26" spans="1:4" x14ac:dyDescent="0.25">
      <c r="A26" t="s">
        <v>204</v>
      </c>
      <c r="B26">
        <v>8602200000</v>
      </c>
      <c r="C26">
        <v>15498400000</v>
      </c>
      <c r="D26" s="7">
        <f t="shared" si="0"/>
        <v>0.80167864034781799</v>
      </c>
    </row>
    <row r="27" spans="1:4" x14ac:dyDescent="0.25">
      <c r="A27" t="s">
        <v>242</v>
      </c>
      <c r="B27">
        <v>17928000000</v>
      </c>
      <c r="C27">
        <v>27638000000</v>
      </c>
      <c r="D27" s="7">
        <f t="shared" si="0"/>
        <v>0.54161088799643009</v>
      </c>
    </row>
    <row r="28" spans="1:4" x14ac:dyDescent="0.25">
      <c r="A28" t="s">
        <v>452</v>
      </c>
      <c r="B28">
        <v>1710966000</v>
      </c>
      <c r="C28">
        <v>2610726000</v>
      </c>
      <c r="D28" s="7">
        <f t="shared" si="0"/>
        <v>0.52587836345082262</v>
      </c>
    </row>
    <row r="29" spans="1:4" x14ac:dyDescent="0.25">
      <c r="A29" t="s">
        <v>64</v>
      </c>
      <c r="B29">
        <v>3974295000</v>
      </c>
      <c r="D29" s="7">
        <f t="shared" si="0"/>
        <v>-1</v>
      </c>
    </row>
    <row r="30" spans="1:4" x14ac:dyDescent="0.25">
      <c r="A30" t="s">
        <v>303</v>
      </c>
      <c r="B30">
        <v>5083000000</v>
      </c>
      <c r="C30">
        <v>7467000000</v>
      </c>
      <c r="D30" s="7">
        <f t="shared" si="0"/>
        <v>0.46901436159748178</v>
      </c>
    </row>
    <row r="31" spans="1:4" x14ac:dyDescent="0.25">
      <c r="A31" t="s">
        <v>67</v>
      </c>
      <c r="B31">
        <v>12200000000</v>
      </c>
      <c r="D31" s="7">
        <f t="shared" si="0"/>
        <v>-1</v>
      </c>
    </row>
    <row r="32" spans="1:4" x14ac:dyDescent="0.25">
      <c r="A32" t="s">
        <v>69</v>
      </c>
      <c r="B32">
        <v>4771516000</v>
      </c>
      <c r="D32" s="7">
        <f t="shared" si="0"/>
        <v>-1</v>
      </c>
    </row>
    <row r="33" spans="1:4" x14ac:dyDescent="0.25">
      <c r="A33" t="s">
        <v>430</v>
      </c>
      <c r="B33">
        <v>3910865000</v>
      </c>
      <c r="C33">
        <v>5386703000</v>
      </c>
      <c r="D33" s="7">
        <f t="shared" si="0"/>
        <v>0.37736868953543534</v>
      </c>
    </row>
    <row r="34" spans="1:4" x14ac:dyDescent="0.25">
      <c r="A34" t="s">
        <v>471</v>
      </c>
      <c r="B34">
        <v>5692700000</v>
      </c>
      <c r="C34">
        <v>7811200000</v>
      </c>
      <c r="D34" s="7">
        <f t="shared" si="0"/>
        <v>0.37214327120698432</v>
      </c>
    </row>
    <row r="35" spans="1:4" x14ac:dyDescent="0.25">
      <c r="A35" t="s">
        <v>75</v>
      </c>
      <c r="B35">
        <v>79156500000</v>
      </c>
      <c r="D35" s="7">
        <f t="shared" si="0"/>
        <v>-1</v>
      </c>
    </row>
    <row r="36" spans="1:4" x14ac:dyDescent="0.25">
      <c r="A36" t="s">
        <v>77</v>
      </c>
      <c r="B36">
        <v>6383000000</v>
      </c>
      <c r="D36" s="7">
        <f t="shared" si="0"/>
        <v>-1</v>
      </c>
    </row>
    <row r="37" spans="1:4" x14ac:dyDescent="0.25">
      <c r="A37" t="s">
        <v>496</v>
      </c>
      <c r="B37">
        <v>3567500000</v>
      </c>
      <c r="C37">
        <v>4885000000</v>
      </c>
      <c r="D37" s="7">
        <f t="shared" si="0"/>
        <v>0.36930623686054664</v>
      </c>
    </row>
    <row r="38" spans="1:4" x14ac:dyDescent="0.25">
      <c r="A38" t="s">
        <v>237</v>
      </c>
      <c r="B38">
        <v>6672317000</v>
      </c>
      <c r="C38">
        <v>8773564000</v>
      </c>
      <c r="D38" s="7">
        <f t="shared" si="0"/>
        <v>0.3149201394358212</v>
      </c>
    </row>
    <row r="39" spans="1:4" x14ac:dyDescent="0.25">
      <c r="A39" t="s">
        <v>83</v>
      </c>
      <c r="B39">
        <v>5568700000</v>
      </c>
      <c r="D39" s="7">
        <f t="shared" si="0"/>
        <v>-1</v>
      </c>
    </row>
    <row r="40" spans="1:4" x14ac:dyDescent="0.25">
      <c r="A40" t="s">
        <v>85</v>
      </c>
      <c r="B40">
        <v>22534000000</v>
      </c>
      <c r="D40" s="7">
        <f t="shared" si="0"/>
        <v>-1</v>
      </c>
    </row>
    <row r="41" spans="1:4" x14ac:dyDescent="0.25">
      <c r="A41" t="s">
        <v>87</v>
      </c>
      <c r="B41">
        <v>4664000000</v>
      </c>
      <c r="D41" s="7">
        <f t="shared" si="0"/>
        <v>-1</v>
      </c>
    </row>
    <row r="42" spans="1:4" x14ac:dyDescent="0.25">
      <c r="A42" t="s">
        <v>406</v>
      </c>
      <c r="B42">
        <v>6779511000</v>
      </c>
      <c r="C42">
        <v>8830669000</v>
      </c>
      <c r="D42" s="7">
        <f t="shared" si="0"/>
        <v>0.30255249973043785</v>
      </c>
    </row>
    <row r="43" spans="1:4" x14ac:dyDescent="0.25">
      <c r="A43" t="s">
        <v>438</v>
      </c>
      <c r="B43">
        <v>5981964000</v>
      </c>
      <c r="C43">
        <v>7668476000</v>
      </c>
      <c r="D43" s="7">
        <f t="shared" si="0"/>
        <v>0.28193282340047521</v>
      </c>
    </row>
    <row r="44" spans="1:4" x14ac:dyDescent="0.25">
      <c r="A44" t="s">
        <v>92</v>
      </c>
      <c r="B44">
        <v>3159000000</v>
      </c>
      <c r="D44" s="7">
        <f t="shared" si="0"/>
        <v>-1</v>
      </c>
    </row>
    <row r="45" spans="1:4" x14ac:dyDescent="0.25">
      <c r="A45" t="s">
        <v>94</v>
      </c>
      <c r="B45">
        <v>34441000000</v>
      </c>
      <c r="D45" s="7">
        <f t="shared" si="0"/>
        <v>-1</v>
      </c>
    </row>
    <row r="46" spans="1:4" x14ac:dyDescent="0.25">
      <c r="A46" t="s">
        <v>552</v>
      </c>
      <c r="B46">
        <v>11124800000</v>
      </c>
      <c r="C46">
        <v>14171800000</v>
      </c>
      <c r="D46" s="7">
        <f t="shared" si="0"/>
        <v>0.27389256436070752</v>
      </c>
    </row>
    <row r="47" spans="1:4" x14ac:dyDescent="0.25">
      <c r="A47" t="s">
        <v>71</v>
      </c>
      <c r="B47">
        <v>107006000000</v>
      </c>
      <c r="C47">
        <v>135987000000</v>
      </c>
      <c r="D47" s="7">
        <f t="shared" si="0"/>
        <v>0.27083528026465808</v>
      </c>
    </row>
    <row r="48" spans="1:4" x14ac:dyDescent="0.25">
      <c r="A48" t="s">
        <v>167</v>
      </c>
      <c r="B48">
        <v>5373586000</v>
      </c>
      <c r="C48">
        <v>6667216000</v>
      </c>
      <c r="D48" s="7">
        <f t="shared" si="0"/>
        <v>0.24073867990574627</v>
      </c>
    </row>
    <row r="49" spans="1:4" x14ac:dyDescent="0.25">
      <c r="A49" t="s">
        <v>99</v>
      </c>
      <c r="B49">
        <v>93056000000</v>
      </c>
      <c r="D49" s="7">
        <f t="shared" si="0"/>
        <v>-1</v>
      </c>
    </row>
    <row r="50" spans="1:4" x14ac:dyDescent="0.25">
      <c r="A50" t="s">
        <v>101</v>
      </c>
      <c r="B50">
        <v>9968000000</v>
      </c>
      <c r="D50" s="7">
        <f t="shared" si="0"/>
        <v>-1</v>
      </c>
    </row>
    <row r="51" spans="1:4" x14ac:dyDescent="0.25">
      <c r="A51" t="s">
        <v>26</v>
      </c>
      <c r="B51">
        <v>4795511000</v>
      </c>
      <c r="C51">
        <v>5854430000</v>
      </c>
      <c r="D51" s="7">
        <f t="shared" si="0"/>
        <v>0.22081463268460855</v>
      </c>
    </row>
    <row r="52" spans="1:4" x14ac:dyDescent="0.25">
      <c r="A52" t="s">
        <v>103</v>
      </c>
      <c r="B52">
        <v>10346000000</v>
      </c>
      <c r="D52" s="7">
        <f t="shared" si="0"/>
        <v>-1</v>
      </c>
    </row>
    <row r="53" spans="1:4" x14ac:dyDescent="0.25">
      <c r="A53" t="s">
        <v>96</v>
      </c>
      <c r="B53">
        <v>2706700000</v>
      </c>
      <c r="C53">
        <v>3291300000</v>
      </c>
      <c r="D53" s="7">
        <f t="shared" si="0"/>
        <v>0.21598256179111086</v>
      </c>
    </row>
    <row r="54" spans="1:4" x14ac:dyDescent="0.25">
      <c r="A54" t="s">
        <v>107</v>
      </c>
      <c r="B54">
        <v>10282000000</v>
      </c>
      <c r="C54">
        <v>12483000000</v>
      </c>
      <c r="D54" s="7">
        <f t="shared" si="0"/>
        <v>0.21406341178758992</v>
      </c>
    </row>
    <row r="55" spans="1:4" x14ac:dyDescent="0.25">
      <c r="A55" t="s">
        <v>129</v>
      </c>
      <c r="B55">
        <v>9256000000</v>
      </c>
      <c r="C55">
        <v>11229200000</v>
      </c>
      <c r="D55" s="7">
        <f t="shared" si="0"/>
        <v>0.21318063958513389</v>
      </c>
    </row>
    <row r="56" spans="1:4" x14ac:dyDescent="0.25">
      <c r="A56" t="s">
        <v>522</v>
      </c>
      <c r="B56">
        <v>3241369000</v>
      </c>
      <c r="C56">
        <v>3924116000</v>
      </c>
      <c r="D56" s="7">
        <f t="shared" si="0"/>
        <v>0.21063538276573879</v>
      </c>
    </row>
    <row r="57" spans="1:4" x14ac:dyDescent="0.25">
      <c r="A57" t="s">
        <v>120</v>
      </c>
      <c r="B57">
        <v>102531000000</v>
      </c>
      <c r="C57">
        <v>121546000000</v>
      </c>
      <c r="D57" s="7">
        <f t="shared" si="0"/>
        <v>0.18545610595819806</v>
      </c>
    </row>
    <row r="58" spans="1:4" x14ac:dyDescent="0.25">
      <c r="A58" t="s">
        <v>111</v>
      </c>
      <c r="B58">
        <v>7997000000</v>
      </c>
      <c r="D58" s="7">
        <f t="shared" si="0"/>
        <v>-1</v>
      </c>
    </row>
    <row r="59" spans="1:4" x14ac:dyDescent="0.25">
      <c r="A59" t="s">
        <v>113</v>
      </c>
      <c r="B59">
        <v>16560000000</v>
      </c>
      <c r="D59" s="7">
        <f t="shared" si="0"/>
        <v>-1</v>
      </c>
    </row>
    <row r="60" spans="1:4" x14ac:dyDescent="0.25">
      <c r="A60" t="s">
        <v>114</v>
      </c>
      <c r="B60">
        <v>7477000000</v>
      </c>
      <c r="D60" s="7">
        <f t="shared" si="0"/>
        <v>-1</v>
      </c>
    </row>
    <row r="61" spans="1:4" x14ac:dyDescent="0.25">
      <c r="A61" t="s">
        <v>435</v>
      </c>
      <c r="B61">
        <v>4103728000</v>
      </c>
      <c r="C61">
        <v>4860427000</v>
      </c>
      <c r="D61" s="7">
        <f t="shared" si="0"/>
        <v>0.18439306893634266</v>
      </c>
    </row>
    <row r="62" spans="1:4" x14ac:dyDescent="0.25">
      <c r="A62" t="s">
        <v>117</v>
      </c>
      <c r="B62">
        <v>2490821000</v>
      </c>
      <c r="D62" s="7">
        <f t="shared" si="0"/>
        <v>-1</v>
      </c>
    </row>
    <row r="63" spans="1:4" x14ac:dyDescent="0.25">
      <c r="A63" t="s">
        <v>455</v>
      </c>
      <c r="B63">
        <v>4103728000</v>
      </c>
      <c r="C63">
        <v>4860427000</v>
      </c>
      <c r="D63" s="7">
        <f t="shared" si="0"/>
        <v>0.18439306893634266</v>
      </c>
    </row>
    <row r="64" spans="1:4" x14ac:dyDescent="0.25">
      <c r="A64" t="s">
        <v>60</v>
      </c>
      <c r="B64">
        <v>2604000000</v>
      </c>
      <c r="C64">
        <v>3084000000</v>
      </c>
      <c r="D64" s="7">
        <f t="shared" si="0"/>
        <v>0.18433179723502313</v>
      </c>
    </row>
    <row r="65" spans="1:4" x14ac:dyDescent="0.25">
      <c r="A65" t="s">
        <v>523</v>
      </c>
      <c r="B65">
        <v>157107000000</v>
      </c>
      <c r="C65">
        <v>184840000000</v>
      </c>
      <c r="D65" s="7">
        <f t="shared" si="0"/>
        <v>0.1765230066133272</v>
      </c>
    </row>
    <row r="66" spans="1:4" x14ac:dyDescent="0.25">
      <c r="A66" t="s">
        <v>123</v>
      </c>
      <c r="B66">
        <v>18987000000</v>
      </c>
      <c r="D66" s="7">
        <f t="shared" ref="D66:D129" si="1" xml:space="preserve"> (C66 / B66 - 1)</f>
        <v>-1</v>
      </c>
    </row>
    <row r="67" spans="1:4" x14ac:dyDescent="0.25">
      <c r="A67" t="s">
        <v>124</v>
      </c>
      <c r="B67">
        <v>10855810000</v>
      </c>
      <c r="D67" s="7">
        <f t="shared" si="1"/>
        <v>-1</v>
      </c>
    </row>
    <row r="68" spans="1:4" x14ac:dyDescent="0.25">
      <c r="A68" t="s">
        <v>126</v>
      </c>
      <c r="B68">
        <v>3663851000</v>
      </c>
      <c r="D68" s="7">
        <f t="shared" si="1"/>
        <v>-1</v>
      </c>
    </row>
    <row r="69" spans="1:4" x14ac:dyDescent="0.25">
      <c r="A69" t="s">
        <v>499</v>
      </c>
      <c r="B69">
        <v>2707115000</v>
      </c>
      <c r="C69">
        <v>3171411000</v>
      </c>
      <c r="D69" s="7">
        <f t="shared" si="1"/>
        <v>0.17150952212964721</v>
      </c>
    </row>
    <row r="70" spans="1:4" x14ac:dyDescent="0.25">
      <c r="A70" t="s">
        <v>353</v>
      </c>
      <c r="B70">
        <v>40536000000</v>
      </c>
      <c r="C70">
        <v>47248000000</v>
      </c>
      <c r="D70" s="7">
        <f t="shared" si="1"/>
        <v>0.16558121176238405</v>
      </c>
    </row>
    <row r="71" spans="1:4" x14ac:dyDescent="0.25">
      <c r="A71" t="s">
        <v>181</v>
      </c>
      <c r="B71">
        <v>153290000000</v>
      </c>
      <c r="C71">
        <v>177526000000</v>
      </c>
      <c r="D71" s="7">
        <f t="shared" si="1"/>
        <v>0.15810555156892159</v>
      </c>
    </row>
    <row r="72" spans="1:4" x14ac:dyDescent="0.25">
      <c r="A72" t="s">
        <v>132</v>
      </c>
      <c r="B72">
        <v>4308300000</v>
      </c>
      <c r="D72" s="7">
        <f t="shared" si="1"/>
        <v>-1</v>
      </c>
    </row>
    <row r="73" spans="1:4" x14ac:dyDescent="0.25">
      <c r="A73" t="s">
        <v>134</v>
      </c>
      <c r="B73">
        <v>5276000000</v>
      </c>
      <c r="D73" s="7">
        <f t="shared" si="1"/>
        <v>-1</v>
      </c>
    </row>
    <row r="74" spans="1:4" x14ac:dyDescent="0.25">
      <c r="A74" t="s">
        <v>136</v>
      </c>
      <c r="B74">
        <v>3394800000</v>
      </c>
      <c r="D74" s="7">
        <f t="shared" si="1"/>
        <v>-1</v>
      </c>
    </row>
    <row r="75" spans="1:4" x14ac:dyDescent="0.25">
      <c r="A75" t="s">
        <v>138</v>
      </c>
      <c r="B75">
        <v>12764000000</v>
      </c>
      <c r="D75" s="7">
        <f t="shared" si="1"/>
        <v>-1</v>
      </c>
    </row>
    <row r="76" spans="1:4" x14ac:dyDescent="0.25">
      <c r="A76" t="s">
        <v>140</v>
      </c>
      <c r="B76">
        <v>13476084000</v>
      </c>
      <c r="D76" s="7">
        <f t="shared" si="1"/>
        <v>-1</v>
      </c>
    </row>
    <row r="77" spans="1:4" x14ac:dyDescent="0.25">
      <c r="A77" t="s">
        <v>346</v>
      </c>
      <c r="B77">
        <v>9474008000</v>
      </c>
      <c r="C77">
        <v>10949999000</v>
      </c>
      <c r="D77" s="7">
        <f t="shared" si="1"/>
        <v>0.15579372531667701</v>
      </c>
    </row>
    <row r="78" spans="1:4" x14ac:dyDescent="0.25">
      <c r="A78" t="s">
        <v>144</v>
      </c>
      <c r="B78">
        <v>37876000000</v>
      </c>
      <c r="D78" s="7">
        <f t="shared" si="1"/>
        <v>-1</v>
      </c>
    </row>
    <row r="79" spans="1:4" x14ac:dyDescent="0.25">
      <c r="A79" t="s">
        <v>145</v>
      </c>
      <c r="B79">
        <v>5142000000</v>
      </c>
      <c r="D79" s="7">
        <f t="shared" si="1"/>
        <v>-1</v>
      </c>
    </row>
    <row r="80" spans="1:4" x14ac:dyDescent="0.25">
      <c r="A80" t="s">
        <v>146</v>
      </c>
      <c r="B80">
        <v>16034000000</v>
      </c>
      <c r="D80" s="7">
        <f t="shared" si="1"/>
        <v>-1</v>
      </c>
    </row>
    <row r="81" spans="1:4" x14ac:dyDescent="0.25">
      <c r="A81" t="s">
        <v>458</v>
      </c>
      <c r="B81">
        <v>1789489000</v>
      </c>
      <c r="C81">
        <v>2052230000</v>
      </c>
      <c r="D81" s="7">
        <f t="shared" si="1"/>
        <v>0.14682459629536693</v>
      </c>
    </row>
    <row r="82" spans="1:4" x14ac:dyDescent="0.25">
      <c r="A82" t="s">
        <v>470</v>
      </c>
      <c r="B82">
        <v>5736300000</v>
      </c>
      <c r="C82">
        <v>6550200000</v>
      </c>
      <c r="D82" s="7">
        <f t="shared" si="1"/>
        <v>0.14188588462946505</v>
      </c>
    </row>
    <row r="83" spans="1:4" x14ac:dyDescent="0.25">
      <c r="A83" t="s">
        <v>491</v>
      </c>
      <c r="B83">
        <v>9946000000</v>
      </c>
      <c r="C83">
        <v>11325000000</v>
      </c>
      <c r="D83" s="7">
        <f t="shared" si="1"/>
        <v>0.13864870299617937</v>
      </c>
    </row>
    <row r="84" spans="1:4" x14ac:dyDescent="0.25">
      <c r="A84" t="s">
        <v>320</v>
      </c>
      <c r="B84">
        <v>2384400000</v>
      </c>
      <c r="C84">
        <v>2704400000</v>
      </c>
      <c r="D84" s="7">
        <f t="shared" si="1"/>
        <v>0.13420567018956553</v>
      </c>
    </row>
    <row r="85" spans="1:4" x14ac:dyDescent="0.25">
      <c r="A85" t="s">
        <v>115</v>
      </c>
      <c r="B85">
        <v>8023200000</v>
      </c>
      <c r="C85">
        <v>9071000000</v>
      </c>
      <c r="D85" s="7">
        <f t="shared" si="1"/>
        <v>0.13059627081463754</v>
      </c>
    </row>
    <row r="86" spans="1:4" x14ac:dyDescent="0.25">
      <c r="A86" t="s">
        <v>154</v>
      </c>
      <c r="B86">
        <v>22760000000</v>
      </c>
      <c r="D86" s="7">
        <f t="shared" si="1"/>
        <v>-1</v>
      </c>
    </row>
    <row r="87" spans="1:4" x14ac:dyDescent="0.25">
      <c r="A87" t="s">
        <v>155</v>
      </c>
      <c r="B87">
        <v>7386000000</v>
      </c>
      <c r="D87" s="7">
        <f t="shared" si="1"/>
        <v>-1</v>
      </c>
    </row>
    <row r="88" spans="1:4" x14ac:dyDescent="0.25">
      <c r="A88" t="s">
        <v>156</v>
      </c>
      <c r="B88">
        <v>25038000000</v>
      </c>
      <c r="D88" s="7">
        <f t="shared" si="1"/>
        <v>-1</v>
      </c>
    </row>
    <row r="89" spans="1:4" x14ac:dyDescent="0.25">
      <c r="A89" t="s">
        <v>157</v>
      </c>
      <c r="B89">
        <v>1357150000</v>
      </c>
      <c r="D89" s="7">
        <f t="shared" si="1"/>
        <v>-1</v>
      </c>
    </row>
    <row r="90" spans="1:4" x14ac:dyDescent="0.25">
      <c r="A90" t="s">
        <v>195</v>
      </c>
      <c r="B90">
        <v>10824000000</v>
      </c>
      <c r="C90">
        <v>12157400000</v>
      </c>
      <c r="D90" s="7">
        <f t="shared" si="1"/>
        <v>0.12318920916481901</v>
      </c>
    </row>
    <row r="91" spans="1:4" x14ac:dyDescent="0.25">
      <c r="A91" t="s">
        <v>279</v>
      </c>
      <c r="B91">
        <v>6155297000</v>
      </c>
      <c r="C91">
        <v>6911676000</v>
      </c>
      <c r="D91" s="7">
        <f t="shared" si="1"/>
        <v>0.12288261638715392</v>
      </c>
    </row>
    <row r="92" spans="1:4" x14ac:dyDescent="0.25">
      <c r="A92" t="s">
        <v>62</v>
      </c>
      <c r="B92">
        <v>9659000000</v>
      </c>
      <c r="C92">
        <v>10825000000</v>
      </c>
      <c r="D92" s="7">
        <f t="shared" si="1"/>
        <v>0.12071643027228496</v>
      </c>
    </row>
    <row r="93" spans="1:4" x14ac:dyDescent="0.25">
      <c r="A93" t="s">
        <v>315</v>
      </c>
      <c r="B93">
        <v>4192000000</v>
      </c>
      <c r="C93">
        <v>4694000000</v>
      </c>
      <c r="D93" s="7">
        <f t="shared" si="1"/>
        <v>0.11975190839694649</v>
      </c>
    </row>
    <row r="94" spans="1:4" x14ac:dyDescent="0.25">
      <c r="A94" t="s">
        <v>331</v>
      </c>
      <c r="B94">
        <v>1627413000</v>
      </c>
      <c r="C94">
        <v>1822114000</v>
      </c>
      <c r="D94" s="7">
        <f t="shared" si="1"/>
        <v>0.11963834625875536</v>
      </c>
    </row>
    <row r="95" spans="1:4" x14ac:dyDescent="0.25">
      <c r="A95" t="s">
        <v>356</v>
      </c>
      <c r="B95">
        <v>5259312000</v>
      </c>
      <c r="C95">
        <v>5885893000</v>
      </c>
      <c r="D95" s="7">
        <f t="shared" si="1"/>
        <v>0.11913744611462485</v>
      </c>
    </row>
    <row r="96" spans="1:4" x14ac:dyDescent="0.25">
      <c r="A96" t="s">
        <v>287</v>
      </c>
      <c r="B96">
        <v>1828305000</v>
      </c>
      <c r="C96">
        <v>2040486000</v>
      </c>
      <c r="D96" s="7">
        <f t="shared" si="1"/>
        <v>0.11605339371713153</v>
      </c>
    </row>
    <row r="97" spans="1:4" x14ac:dyDescent="0.25">
      <c r="A97" t="s">
        <v>364</v>
      </c>
      <c r="B97">
        <v>9667000000</v>
      </c>
      <c r="C97">
        <v>10776000000</v>
      </c>
      <c r="D97" s="7">
        <f t="shared" si="1"/>
        <v>0.11472018206268753</v>
      </c>
    </row>
    <row r="98" spans="1:4" x14ac:dyDescent="0.25">
      <c r="A98" t="s">
        <v>465</v>
      </c>
      <c r="B98">
        <v>19162700000</v>
      </c>
      <c r="C98">
        <v>21315900000</v>
      </c>
      <c r="D98" s="7">
        <f t="shared" si="1"/>
        <v>0.11236412405349983</v>
      </c>
    </row>
    <row r="99" spans="1:4" x14ac:dyDescent="0.25">
      <c r="A99" t="s">
        <v>176</v>
      </c>
      <c r="B99">
        <v>17900000000</v>
      </c>
      <c r="D99" s="7">
        <f t="shared" si="1"/>
        <v>-1</v>
      </c>
    </row>
    <row r="100" spans="1:4" x14ac:dyDescent="0.25">
      <c r="A100" t="s">
        <v>179</v>
      </c>
      <c r="B100">
        <v>12416000000</v>
      </c>
      <c r="D100" s="7">
        <f t="shared" si="1"/>
        <v>-1</v>
      </c>
    </row>
    <row r="101" spans="1:4" x14ac:dyDescent="0.25">
      <c r="A101" t="s">
        <v>202</v>
      </c>
      <c r="B101">
        <v>15165000000</v>
      </c>
      <c r="C101">
        <v>16661000000</v>
      </c>
      <c r="D101" s="7">
        <f t="shared" si="1"/>
        <v>9.8648203099241716E-2</v>
      </c>
    </row>
    <row r="102" spans="1:4" x14ac:dyDescent="0.25">
      <c r="A102" t="s">
        <v>401</v>
      </c>
      <c r="B102">
        <v>3183000000</v>
      </c>
      <c r="C102">
        <v>3491000000</v>
      </c>
      <c r="D102" s="7">
        <f t="shared" si="1"/>
        <v>9.6764059063776386E-2</v>
      </c>
    </row>
    <row r="103" spans="1:4" x14ac:dyDescent="0.25">
      <c r="A103" t="s">
        <v>183</v>
      </c>
      <c r="B103">
        <v>129925000000</v>
      </c>
      <c r="D103" s="7">
        <f t="shared" si="1"/>
        <v>-1</v>
      </c>
    </row>
    <row r="104" spans="1:4" x14ac:dyDescent="0.25">
      <c r="A104" t="s">
        <v>184</v>
      </c>
      <c r="B104">
        <v>1803573000</v>
      </c>
      <c r="D104" s="7">
        <f t="shared" si="1"/>
        <v>-1</v>
      </c>
    </row>
    <row r="105" spans="1:4" x14ac:dyDescent="0.25">
      <c r="A105" t="s">
        <v>185</v>
      </c>
      <c r="B105">
        <v>11683000000</v>
      </c>
      <c r="D105" s="7">
        <f t="shared" si="1"/>
        <v>-1</v>
      </c>
    </row>
    <row r="106" spans="1:4" x14ac:dyDescent="0.25">
      <c r="A106" t="s">
        <v>174</v>
      </c>
      <c r="B106">
        <v>4476886000</v>
      </c>
      <c r="C106">
        <v>4905458000</v>
      </c>
      <c r="D106" s="7">
        <f t="shared" si="1"/>
        <v>9.5729933708385673E-2</v>
      </c>
    </row>
    <row r="107" spans="1:4" x14ac:dyDescent="0.25">
      <c r="A107" t="s">
        <v>160</v>
      </c>
      <c r="B107">
        <v>1797060000</v>
      </c>
      <c r="C107">
        <v>1966814000</v>
      </c>
      <c r="D107" s="7">
        <f t="shared" si="1"/>
        <v>9.4462065818614827E-2</v>
      </c>
    </row>
    <row r="108" spans="1:4" x14ac:dyDescent="0.25">
      <c r="A108" t="s">
        <v>268</v>
      </c>
      <c r="B108">
        <v>152356000000</v>
      </c>
      <c r="C108">
        <v>166380000000</v>
      </c>
      <c r="D108" s="7">
        <f t="shared" si="1"/>
        <v>9.2047572790044274E-2</v>
      </c>
    </row>
    <row r="109" spans="1:4" x14ac:dyDescent="0.25">
      <c r="A109" t="s">
        <v>190</v>
      </c>
      <c r="B109">
        <v>10002000000</v>
      </c>
      <c r="D109" s="7">
        <f t="shared" si="1"/>
        <v>-1</v>
      </c>
    </row>
    <row r="110" spans="1:4" x14ac:dyDescent="0.25">
      <c r="A110" t="s">
        <v>106</v>
      </c>
      <c r="B110">
        <v>3416000000</v>
      </c>
      <c r="C110">
        <v>3714000000</v>
      </c>
      <c r="D110" s="7">
        <f t="shared" si="1"/>
        <v>8.7236533957845364E-2</v>
      </c>
    </row>
    <row r="111" spans="1:4" x14ac:dyDescent="0.25">
      <c r="A111" t="s">
        <v>193</v>
      </c>
      <c r="B111">
        <v>7493000000</v>
      </c>
      <c r="D111" s="7">
        <f t="shared" si="1"/>
        <v>-1</v>
      </c>
    </row>
    <row r="112" spans="1:4" x14ac:dyDescent="0.25">
      <c r="A112" t="s">
        <v>530</v>
      </c>
      <c r="B112">
        <v>13880000000</v>
      </c>
      <c r="C112">
        <v>15082000000</v>
      </c>
      <c r="D112" s="7">
        <f t="shared" si="1"/>
        <v>8.6599423631123829E-2</v>
      </c>
    </row>
    <row r="113" spans="1:4" x14ac:dyDescent="0.25">
      <c r="A113" t="s">
        <v>197</v>
      </c>
      <c r="B113">
        <v>20563100000</v>
      </c>
      <c r="D113" s="7">
        <f t="shared" si="1"/>
        <v>-1</v>
      </c>
    </row>
    <row r="114" spans="1:4" x14ac:dyDescent="0.25">
      <c r="A114" t="s">
        <v>485</v>
      </c>
      <c r="B114">
        <v>6028000000</v>
      </c>
      <c r="C114">
        <v>6548400000</v>
      </c>
      <c r="D114" s="7">
        <f t="shared" si="1"/>
        <v>8.6330457863304622E-2</v>
      </c>
    </row>
    <row r="115" spans="1:4" x14ac:dyDescent="0.25">
      <c r="A115" t="s">
        <v>58</v>
      </c>
      <c r="B115">
        <v>2068100000</v>
      </c>
      <c r="C115">
        <v>2238000000</v>
      </c>
      <c r="D115" s="7">
        <f t="shared" si="1"/>
        <v>8.2152700546395341E-2</v>
      </c>
    </row>
    <row r="116" spans="1:4" x14ac:dyDescent="0.25">
      <c r="A116" t="s">
        <v>462</v>
      </c>
      <c r="B116">
        <v>11041677000</v>
      </c>
      <c r="C116">
        <v>11939999000</v>
      </c>
      <c r="D116" s="7">
        <f t="shared" si="1"/>
        <v>8.1357388012708531E-2</v>
      </c>
    </row>
    <row r="117" spans="1:4" x14ac:dyDescent="0.25">
      <c r="A117" t="s">
        <v>22</v>
      </c>
      <c r="B117">
        <v>135961803000</v>
      </c>
      <c r="C117">
        <v>146849686000</v>
      </c>
      <c r="D117" s="7">
        <f t="shared" si="1"/>
        <v>8.0080454655341748E-2</v>
      </c>
    </row>
    <row r="118" spans="1:4" x14ac:dyDescent="0.25">
      <c r="A118" t="s">
        <v>203</v>
      </c>
      <c r="B118">
        <v>1763336000</v>
      </c>
      <c r="D118" s="7">
        <f t="shared" si="1"/>
        <v>-1</v>
      </c>
    </row>
    <row r="119" spans="1:4" x14ac:dyDescent="0.25">
      <c r="A119" t="s">
        <v>339</v>
      </c>
      <c r="B119">
        <v>4371500000</v>
      </c>
      <c r="C119">
        <v>4712100000</v>
      </c>
      <c r="D119" s="7">
        <f t="shared" si="1"/>
        <v>7.7913759579091746E-2</v>
      </c>
    </row>
    <row r="120" spans="1:4" x14ac:dyDescent="0.25">
      <c r="A120" t="s">
        <v>205</v>
      </c>
      <c r="B120">
        <v>1637100000</v>
      </c>
      <c r="D120" s="7">
        <f t="shared" si="1"/>
        <v>-1</v>
      </c>
    </row>
    <row r="121" spans="1:4" x14ac:dyDescent="0.25">
      <c r="A121" t="s">
        <v>259</v>
      </c>
      <c r="B121">
        <v>744012000</v>
      </c>
      <c r="C121">
        <v>801591000</v>
      </c>
      <c r="D121" s="7">
        <f t="shared" si="1"/>
        <v>7.7389880808374167E-2</v>
      </c>
    </row>
    <row r="122" spans="1:4" x14ac:dyDescent="0.25">
      <c r="A122" t="s">
        <v>191</v>
      </c>
      <c r="B122">
        <v>18909588000</v>
      </c>
      <c r="C122">
        <v>20368562000</v>
      </c>
      <c r="D122" s="7">
        <f t="shared" si="1"/>
        <v>7.7155250553317289E-2</v>
      </c>
    </row>
    <row r="123" spans="1:4" x14ac:dyDescent="0.25">
      <c r="A123" t="s">
        <v>314</v>
      </c>
      <c r="B123">
        <v>55355000000</v>
      </c>
      <c r="C123">
        <v>59387000000</v>
      </c>
      <c r="D123" s="7">
        <f t="shared" si="1"/>
        <v>7.283894860446205E-2</v>
      </c>
    </row>
    <row r="124" spans="1:4" x14ac:dyDescent="0.25">
      <c r="A124" t="s">
        <v>211</v>
      </c>
      <c r="B124">
        <v>23459000000</v>
      </c>
      <c r="D124" s="7">
        <f t="shared" si="1"/>
        <v>-1</v>
      </c>
    </row>
    <row r="125" spans="1:4" x14ac:dyDescent="0.25">
      <c r="A125" t="s">
        <v>212</v>
      </c>
      <c r="B125">
        <v>13781837000</v>
      </c>
      <c r="D125" s="7">
        <f t="shared" si="1"/>
        <v>-1</v>
      </c>
    </row>
    <row r="126" spans="1:4" x14ac:dyDescent="0.25">
      <c r="A126" t="s">
        <v>415</v>
      </c>
      <c r="B126">
        <v>4682000000</v>
      </c>
      <c r="C126">
        <v>5010000000</v>
      </c>
      <c r="D126" s="7">
        <f t="shared" si="1"/>
        <v>7.0055531824006811E-2</v>
      </c>
    </row>
    <row r="127" spans="1:4" x14ac:dyDescent="0.25">
      <c r="A127" t="s">
        <v>328</v>
      </c>
      <c r="B127">
        <v>13506000000</v>
      </c>
      <c r="C127">
        <v>14437000000</v>
      </c>
      <c r="D127" s="7">
        <f t="shared" si="1"/>
        <v>6.8932326373463582E-2</v>
      </c>
    </row>
    <row r="128" spans="1:4" x14ac:dyDescent="0.25">
      <c r="A128" t="s">
        <v>372</v>
      </c>
      <c r="B128">
        <v>179045000000</v>
      </c>
      <c r="C128">
        <v>190884000000</v>
      </c>
      <c r="D128" s="7">
        <f t="shared" si="1"/>
        <v>6.6123041693429085E-2</v>
      </c>
    </row>
    <row r="129" spans="1:4" x14ac:dyDescent="0.25">
      <c r="A129" t="s">
        <v>216</v>
      </c>
      <c r="B129">
        <v>13545100000</v>
      </c>
      <c r="D129" s="7">
        <f t="shared" si="1"/>
        <v>-1</v>
      </c>
    </row>
    <row r="130" spans="1:4" x14ac:dyDescent="0.25">
      <c r="A130" t="s">
        <v>235</v>
      </c>
      <c r="B130">
        <v>29447000000</v>
      </c>
      <c r="C130">
        <v>31360000000</v>
      </c>
      <c r="D130" s="7">
        <f t="shared" ref="D130:D193" si="2" xml:space="preserve"> (C130 / B130 - 1)</f>
        <v>6.4964172920840779E-2</v>
      </c>
    </row>
    <row r="131" spans="1:4" x14ac:dyDescent="0.25">
      <c r="A131" t="s">
        <v>218</v>
      </c>
      <c r="B131">
        <v>2663600000</v>
      </c>
      <c r="D131" s="7">
        <f t="shared" si="2"/>
        <v>-1</v>
      </c>
    </row>
    <row r="132" spans="1:4" x14ac:dyDescent="0.25">
      <c r="A132" t="s">
        <v>219</v>
      </c>
      <c r="B132">
        <v>11524000000</v>
      </c>
      <c r="D132" s="7">
        <f t="shared" si="2"/>
        <v>-1</v>
      </c>
    </row>
    <row r="133" spans="1:4" x14ac:dyDescent="0.25">
      <c r="A133" t="s">
        <v>288</v>
      </c>
      <c r="B133">
        <v>83176000000</v>
      </c>
      <c r="C133">
        <v>88519000000</v>
      </c>
      <c r="D133" s="7">
        <f t="shared" si="2"/>
        <v>6.4237279984610929E-2</v>
      </c>
    </row>
    <row r="134" spans="1:4" x14ac:dyDescent="0.25">
      <c r="A134" t="s">
        <v>221</v>
      </c>
      <c r="B134">
        <v>9648000000</v>
      </c>
      <c r="D134" s="7">
        <f t="shared" si="2"/>
        <v>-1</v>
      </c>
    </row>
    <row r="135" spans="1:4" x14ac:dyDescent="0.25">
      <c r="A135" t="s">
        <v>506</v>
      </c>
      <c r="B135">
        <v>29078407000</v>
      </c>
      <c r="C135">
        <v>30944938000</v>
      </c>
      <c r="D135" s="7">
        <f t="shared" si="2"/>
        <v>6.4189589202737318E-2</v>
      </c>
    </row>
    <row r="136" spans="1:4" x14ac:dyDescent="0.25">
      <c r="A136" t="s">
        <v>223</v>
      </c>
      <c r="B136">
        <v>8757428000</v>
      </c>
      <c r="D136" s="7">
        <f t="shared" si="2"/>
        <v>-1</v>
      </c>
    </row>
    <row r="137" spans="1:4" x14ac:dyDescent="0.25">
      <c r="A137" t="s">
        <v>224</v>
      </c>
      <c r="B137">
        <v>2725867000</v>
      </c>
      <c r="D137" s="7">
        <f t="shared" si="2"/>
        <v>-1</v>
      </c>
    </row>
    <row r="138" spans="1:4" x14ac:dyDescent="0.25">
      <c r="A138" t="s">
        <v>225</v>
      </c>
      <c r="B138">
        <v>2744965000</v>
      </c>
      <c r="D138" s="7">
        <f t="shared" si="2"/>
        <v>-1</v>
      </c>
    </row>
    <row r="139" spans="1:4" x14ac:dyDescent="0.25">
      <c r="A139" t="s">
        <v>110</v>
      </c>
      <c r="B139">
        <v>10763800000</v>
      </c>
      <c r="C139">
        <v>11448800000</v>
      </c>
      <c r="D139" s="7">
        <f t="shared" si="2"/>
        <v>6.363923521432957E-2</v>
      </c>
    </row>
    <row r="140" spans="1:4" x14ac:dyDescent="0.25">
      <c r="A140" t="s">
        <v>227</v>
      </c>
      <c r="B140">
        <v>7954827000</v>
      </c>
      <c r="D140" s="7">
        <f t="shared" si="2"/>
        <v>-1</v>
      </c>
    </row>
    <row r="141" spans="1:4" x14ac:dyDescent="0.25">
      <c r="A141" t="s">
        <v>228</v>
      </c>
      <c r="B141">
        <v>1194407000</v>
      </c>
      <c r="D141" s="7">
        <f t="shared" si="2"/>
        <v>-1</v>
      </c>
    </row>
    <row r="142" spans="1:4" x14ac:dyDescent="0.25">
      <c r="A142" t="s">
        <v>230</v>
      </c>
      <c r="B142">
        <v>1403000000</v>
      </c>
      <c r="D142" s="7">
        <f t="shared" si="2"/>
        <v>-1</v>
      </c>
    </row>
    <row r="143" spans="1:4" x14ac:dyDescent="0.25">
      <c r="A143" t="s">
        <v>232</v>
      </c>
      <c r="B143">
        <v>20855000000</v>
      </c>
      <c r="D143" s="7">
        <f t="shared" si="2"/>
        <v>-1</v>
      </c>
    </row>
    <row r="144" spans="1:4" x14ac:dyDescent="0.25">
      <c r="A144" t="s">
        <v>233</v>
      </c>
      <c r="B144">
        <v>11513251000</v>
      </c>
      <c r="D144" s="7">
        <f t="shared" si="2"/>
        <v>-1</v>
      </c>
    </row>
    <row r="145" spans="1:4" x14ac:dyDescent="0.25">
      <c r="A145" t="s">
        <v>234</v>
      </c>
      <c r="B145">
        <v>2493700000</v>
      </c>
      <c r="D145" s="7">
        <f t="shared" si="2"/>
        <v>-1</v>
      </c>
    </row>
    <row r="146" spans="1:4" x14ac:dyDescent="0.25">
      <c r="A146" t="s">
        <v>337</v>
      </c>
      <c r="B146">
        <v>14268716000</v>
      </c>
      <c r="C146">
        <v>15149675000</v>
      </c>
      <c r="D146" s="7">
        <f t="shared" si="2"/>
        <v>6.1740593897867235E-2</v>
      </c>
    </row>
    <row r="147" spans="1:4" x14ac:dyDescent="0.25">
      <c r="A147" t="s">
        <v>236</v>
      </c>
      <c r="B147">
        <v>6616632000</v>
      </c>
      <c r="D147" s="7">
        <f t="shared" si="2"/>
        <v>-1</v>
      </c>
    </row>
    <row r="148" spans="1:4" x14ac:dyDescent="0.25">
      <c r="A148" t="s">
        <v>246</v>
      </c>
      <c r="B148">
        <v>47453000000</v>
      </c>
      <c r="C148">
        <v>50365000000</v>
      </c>
      <c r="D148" s="7">
        <f t="shared" si="2"/>
        <v>6.1365983183360395E-2</v>
      </c>
    </row>
    <row r="149" spans="1:4" x14ac:dyDescent="0.25">
      <c r="A149" t="s">
        <v>238</v>
      </c>
      <c r="B149">
        <v>782270000</v>
      </c>
      <c r="D149" s="7">
        <f t="shared" si="2"/>
        <v>-1</v>
      </c>
    </row>
    <row r="150" spans="1:4" x14ac:dyDescent="0.25">
      <c r="A150" t="s">
        <v>66</v>
      </c>
      <c r="B150">
        <v>21662000000</v>
      </c>
      <c r="C150">
        <v>22991000000</v>
      </c>
      <c r="D150" s="7">
        <f t="shared" si="2"/>
        <v>6.1351675745545231E-2</v>
      </c>
    </row>
    <row r="151" spans="1:4" x14ac:dyDescent="0.25">
      <c r="A151" t="s">
        <v>344</v>
      </c>
      <c r="B151">
        <v>11454000000</v>
      </c>
      <c r="C151">
        <v>12154000000</v>
      </c>
      <c r="D151" s="7">
        <f t="shared" si="2"/>
        <v>6.1114021302601795E-2</v>
      </c>
    </row>
    <row r="152" spans="1:4" x14ac:dyDescent="0.25">
      <c r="A152" t="s">
        <v>333</v>
      </c>
      <c r="B152">
        <v>2814049000</v>
      </c>
      <c r="C152">
        <v>2984493000</v>
      </c>
      <c r="D152" s="7">
        <f t="shared" si="2"/>
        <v>6.0568952424069344E-2</v>
      </c>
    </row>
    <row r="153" spans="1:4" x14ac:dyDescent="0.25">
      <c r="A153" t="s">
        <v>243</v>
      </c>
      <c r="B153">
        <v>4579400000</v>
      </c>
      <c r="D153" s="7">
        <f t="shared" si="2"/>
        <v>-1</v>
      </c>
    </row>
    <row r="154" spans="1:4" x14ac:dyDescent="0.25">
      <c r="A154" t="s">
        <v>244</v>
      </c>
      <c r="B154">
        <v>15877000000</v>
      </c>
      <c r="D154" s="7">
        <f t="shared" si="2"/>
        <v>-1</v>
      </c>
    </row>
    <row r="155" spans="1:4" x14ac:dyDescent="0.25">
      <c r="A155" t="s">
        <v>198</v>
      </c>
      <c r="B155">
        <v>52465000000</v>
      </c>
      <c r="C155">
        <v>55632000000</v>
      </c>
      <c r="D155" s="7">
        <f t="shared" si="2"/>
        <v>6.0364052225293063E-2</v>
      </c>
    </row>
    <row r="156" spans="1:4" x14ac:dyDescent="0.25">
      <c r="A156" t="s">
        <v>247</v>
      </c>
      <c r="B156">
        <v>15026000000</v>
      </c>
      <c r="D156" s="7">
        <f t="shared" si="2"/>
        <v>-1</v>
      </c>
    </row>
    <row r="157" spans="1:4" x14ac:dyDescent="0.25">
      <c r="A157" t="s">
        <v>408</v>
      </c>
      <c r="B157">
        <v>30601000000</v>
      </c>
      <c r="C157">
        <v>32376000000</v>
      </c>
      <c r="D157" s="7">
        <f t="shared" si="2"/>
        <v>5.8004640371229765E-2</v>
      </c>
    </row>
    <row r="158" spans="1:4" x14ac:dyDescent="0.25">
      <c r="A158" t="s">
        <v>249</v>
      </c>
      <c r="B158">
        <v>6595200000</v>
      </c>
      <c r="D158" s="7">
        <f t="shared" si="2"/>
        <v>-1</v>
      </c>
    </row>
    <row r="159" spans="1:4" x14ac:dyDescent="0.25">
      <c r="A159" t="s">
        <v>250</v>
      </c>
      <c r="B159">
        <v>5254000000</v>
      </c>
      <c r="D159" s="7">
        <f t="shared" si="2"/>
        <v>-1</v>
      </c>
    </row>
    <row r="160" spans="1:4" x14ac:dyDescent="0.25">
      <c r="A160" t="s">
        <v>255</v>
      </c>
      <c r="B160">
        <v>18114048000</v>
      </c>
      <c r="C160">
        <v>19036525000</v>
      </c>
      <c r="D160" s="7">
        <f t="shared" si="2"/>
        <v>5.0926054739393489E-2</v>
      </c>
    </row>
    <row r="161" spans="1:4" x14ac:dyDescent="0.25">
      <c r="A161" t="s">
        <v>253</v>
      </c>
      <c r="B161">
        <v>1557067000</v>
      </c>
      <c r="D161" s="7">
        <f t="shared" si="2"/>
        <v>-1</v>
      </c>
    </row>
    <row r="162" spans="1:4" x14ac:dyDescent="0.25">
      <c r="A162" t="s">
        <v>355</v>
      </c>
      <c r="B162">
        <v>56223000000</v>
      </c>
      <c r="C162">
        <v>59074000000</v>
      </c>
      <c r="D162" s="7">
        <f t="shared" si="2"/>
        <v>5.0708784661081863E-2</v>
      </c>
    </row>
    <row r="163" spans="1:4" x14ac:dyDescent="0.25">
      <c r="A163" t="s">
        <v>148</v>
      </c>
      <c r="B163">
        <v>2819000000</v>
      </c>
      <c r="C163">
        <v>2960000000</v>
      </c>
      <c r="D163" s="7">
        <f t="shared" si="2"/>
        <v>5.0017736786094336E-2</v>
      </c>
    </row>
    <row r="164" spans="1:4" x14ac:dyDescent="0.25">
      <c r="A164" t="s">
        <v>258</v>
      </c>
      <c r="B164">
        <v>3276500000</v>
      </c>
      <c r="D164" s="7">
        <f t="shared" si="2"/>
        <v>-1</v>
      </c>
    </row>
    <row r="165" spans="1:4" x14ac:dyDescent="0.25">
      <c r="A165" t="s">
        <v>548</v>
      </c>
      <c r="B165">
        <v>12961000000</v>
      </c>
      <c r="C165">
        <v>13609000000</v>
      </c>
      <c r="D165" s="7">
        <f t="shared" si="2"/>
        <v>4.9996142272972666E-2</v>
      </c>
    </row>
    <row r="166" spans="1:4" x14ac:dyDescent="0.25">
      <c r="A166" t="s">
        <v>261</v>
      </c>
      <c r="B166">
        <v>3578995000</v>
      </c>
      <c r="D166" s="7">
        <f t="shared" si="2"/>
        <v>-1</v>
      </c>
    </row>
    <row r="167" spans="1:4" x14ac:dyDescent="0.25">
      <c r="A167" t="s">
        <v>262</v>
      </c>
      <c r="B167">
        <v>5576000000</v>
      </c>
      <c r="D167" s="7">
        <f t="shared" si="2"/>
        <v>-1</v>
      </c>
    </row>
    <row r="168" spans="1:4" x14ac:dyDescent="0.25">
      <c r="A168" t="s">
        <v>428</v>
      </c>
      <c r="B168">
        <v>16833000000</v>
      </c>
      <c r="C168">
        <v>17666000000</v>
      </c>
      <c r="D168" s="7">
        <f t="shared" si="2"/>
        <v>4.9486128438186894E-2</v>
      </c>
    </row>
    <row r="169" spans="1:4" x14ac:dyDescent="0.25">
      <c r="A169" t="s">
        <v>264</v>
      </c>
      <c r="B169">
        <v>2403906000</v>
      </c>
      <c r="D169" s="7">
        <f t="shared" si="2"/>
        <v>-1</v>
      </c>
    </row>
    <row r="170" spans="1:4" x14ac:dyDescent="0.25">
      <c r="A170" t="s">
        <v>265</v>
      </c>
      <c r="B170">
        <v>32639000000</v>
      </c>
      <c r="D170" s="7">
        <f t="shared" si="2"/>
        <v>-1</v>
      </c>
    </row>
    <row r="171" spans="1:4" x14ac:dyDescent="0.25">
      <c r="A171" t="s">
        <v>540</v>
      </c>
      <c r="B171">
        <v>3285346000</v>
      </c>
      <c r="C171">
        <v>3442646000</v>
      </c>
      <c r="D171" s="7">
        <f t="shared" si="2"/>
        <v>4.7879279686218634E-2</v>
      </c>
    </row>
    <row r="172" spans="1:4" x14ac:dyDescent="0.25">
      <c r="A172" t="s">
        <v>294</v>
      </c>
      <c r="B172">
        <v>2705000000</v>
      </c>
      <c r="C172">
        <v>2832700000</v>
      </c>
      <c r="D172" s="7">
        <f t="shared" si="2"/>
        <v>4.7208872458410323E-2</v>
      </c>
    </row>
    <row r="173" spans="1:4" x14ac:dyDescent="0.25">
      <c r="A173" t="s">
        <v>397</v>
      </c>
      <c r="B173">
        <v>2395447000</v>
      </c>
      <c r="C173">
        <v>2508257000</v>
      </c>
      <c r="D173" s="7">
        <f t="shared" si="2"/>
        <v>4.7093506973854948E-2</v>
      </c>
    </row>
    <row r="174" spans="1:4" x14ac:dyDescent="0.25">
      <c r="A174" t="s">
        <v>269</v>
      </c>
      <c r="B174">
        <v>15280044000</v>
      </c>
      <c r="D174" s="7">
        <f t="shared" si="2"/>
        <v>-1</v>
      </c>
    </row>
    <row r="175" spans="1:4" x14ac:dyDescent="0.25">
      <c r="A175" t="s">
        <v>215</v>
      </c>
      <c r="B175">
        <v>8592000000</v>
      </c>
      <c r="C175">
        <v>8979000000</v>
      </c>
      <c r="D175" s="7">
        <f t="shared" si="2"/>
        <v>4.5041899441340849E-2</v>
      </c>
    </row>
    <row r="176" spans="1:4" x14ac:dyDescent="0.25">
      <c r="A176" t="s">
        <v>270</v>
      </c>
      <c r="B176">
        <v>2773718000</v>
      </c>
      <c r="C176">
        <v>2898150000</v>
      </c>
      <c r="D176" s="7">
        <f t="shared" si="2"/>
        <v>4.486108537349498E-2</v>
      </c>
    </row>
    <row r="177" spans="1:4" x14ac:dyDescent="0.25">
      <c r="A177" t="s">
        <v>272</v>
      </c>
      <c r="B177">
        <v>2820270000</v>
      </c>
      <c r="D177" s="7">
        <f t="shared" si="2"/>
        <v>-1</v>
      </c>
    </row>
    <row r="178" spans="1:4" x14ac:dyDescent="0.25">
      <c r="A178" t="s">
        <v>220</v>
      </c>
      <c r="B178">
        <v>10780400000</v>
      </c>
      <c r="C178">
        <v>11262300000</v>
      </c>
      <c r="D178" s="7">
        <f t="shared" si="2"/>
        <v>4.4701495306296524E-2</v>
      </c>
    </row>
    <row r="179" spans="1:4" x14ac:dyDescent="0.25">
      <c r="A179" t="s">
        <v>276</v>
      </c>
      <c r="B179">
        <v>9973384000</v>
      </c>
      <c r="D179" s="7">
        <f t="shared" si="2"/>
        <v>-1</v>
      </c>
    </row>
    <row r="180" spans="1:4" x14ac:dyDescent="0.25">
      <c r="A180" t="s">
        <v>170</v>
      </c>
      <c r="B180">
        <v>4069746000</v>
      </c>
      <c r="C180">
        <v>4250447000</v>
      </c>
      <c r="D180" s="7">
        <f t="shared" si="2"/>
        <v>4.4401051072966213E-2</v>
      </c>
    </row>
    <row r="181" spans="1:4" x14ac:dyDescent="0.25">
      <c r="A181" t="s">
        <v>97</v>
      </c>
      <c r="B181">
        <v>10187340000</v>
      </c>
      <c r="C181">
        <v>10635676000</v>
      </c>
      <c r="D181" s="7">
        <f t="shared" si="2"/>
        <v>4.4009132904173187E-2</v>
      </c>
    </row>
    <row r="182" spans="1:4" x14ac:dyDescent="0.25">
      <c r="A182" t="s">
        <v>280</v>
      </c>
      <c r="B182">
        <v>4447509000</v>
      </c>
      <c r="D182" s="7">
        <f t="shared" si="2"/>
        <v>-1</v>
      </c>
    </row>
    <row r="183" spans="1:4" x14ac:dyDescent="0.25">
      <c r="A183" t="s">
        <v>282</v>
      </c>
      <c r="B183">
        <v>3153251000</v>
      </c>
      <c r="D183" s="7">
        <f t="shared" si="2"/>
        <v>-1</v>
      </c>
    </row>
    <row r="184" spans="1:4" x14ac:dyDescent="0.25">
      <c r="A184" t="s">
        <v>180</v>
      </c>
      <c r="B184">
        <v>3275594000</v>
      </c>
      <c r="C184">
        <v>3418265000</v>
      </c>
      <c r="D184" s="7">
        <f t="shared" si="2"/>
        <v>4.3555764236959726E-2</v>
      </c>
    </row>
    <row r="185" spans="1:4" x14ac:dyDescent="0.25">
      <c r="A185" t="s">
        <v>285</v>
      </c>
      <c r="B185">
        <v>39678000000</v>
      </c>
      <c r="D185" s="7">
        <f t="shared" si="2"/>
        <v>-1</v>
      </c>
    </row>
    <row r="186" spans="1:4" x14ac:dyDescent="0.25">
      <c r="A186" t="s">
        <v>286</v>
      </c>
      <c r="B186">
        <v>3775685000</v>
      </c>
      <c r="D186" s="7">
        <f t="shared" si="2"/>
        <v>-1</v>
      </c>
    </row>
    <row r="187" spans="1:4" x14ac:dyDescent="0.25">
      <c r="A187" t="s">
        <v>127</v>
      </c>
      <c r="B187">
        <v>15714000000</v>
      </c>
      <c r="C187">
        <v>16389000000</v>
      </c>
      <c r="D187" s="7">
        <f t="shared" si="2"/>
        <v>4.2955326460481169E-2</v>
      </c>
    </row>
    <row r="188" spans="1:4" x14ac:dyDescent="0.25">
      <c r="A188" t="s">
        <v>248</v>
      </c>
      <c r="B188">
        <v>1919823000</v>
      </c>
      <c r="C188">
        <v>1995034000</v>
      </c>
      <c r="D188" s="7">
        <f t="shared" si="2"/>
        <v>3.9176007371512833E-2</v>
      </c>
    </row>
    <row r="189" spans="1:4" x14ac:dyDescent="0.25">
      <c r="A189" t="s">
        <v>290</v>
      </c>
      <c r="B189">
        <v>6636000000</v>
      </c>
      <c r="D189" s="7">
        <f t="shared" si="2"/>
        <v>-1</v>
      </c>
    </row>
    <row r="190" spans="1:4" x14ac:dyDescent="0.25">
      <c r="A190" t="s">
        <v>291</v>
      </c>
      <c r="B190">
        <v>18377000000</v>
      </c>
      <c r="D190" s="7">
        <f t="shared" si="2"/>
        <v>-1</v>
      </c>
    </row>
    <row r="191" spans="1:4" x14ac:dyDescent="0.25">
      <c r="A191" t="s">
        <v>292</v>
      </c>
      <c r="B191">
        <v>5995402000</v>
      </c>
      <c r="D191" s="7">
        <f t="shared" si="2"/>
        <v>-1</v>
      </c>
    </row>
    <row r="192" spans="1:4" x14ac:dyDescent="0.25">
      <c r="A192" t="s">
        <v>531</v>
      </c>
      <c r="B192">
        <v>3099100000</v>
      </c>
      <c r="C192">
        <v>3217800000</v>
      </c>
      <c r="D192" s="7">
        <f t="shared" si="2"/>
        <v>3.8301442354231829E-2</v>
      </c>
    </row>
    <row r="193" spans="1:4" x14ac:dyDescent="0.25">
      <c r="A193" t="s">
        <v>527</v>
      </c>
      <c r="B193">
        <v>3323077000</v>
      </c>
      <c r="C193">
        <v>3445134000</v>
      </c>
      <c r="D193" s="7">
        <f t="shared" si="2"/>
        <v>3.6730114890506593E-2</v>
      </c>
    </row>
    <row r="194" spans="1:4" x14ac:dyDescent="0.25">
      <c r="A194" t="s">
        <v>251</v>
      </c>
      <c r="B194">
        <v>7151000000</v>
      </c>
      <c r="C194">
        <v>7412000000</v>
      </c>
      <c r="D194" s="7">
        <f t="shared" ref="D194:D257" si="3" xml:space="preserve"> (C194 / B194 - 1)</f>
        <v>3.649839183330994E-2</v>
      </c>
    </row>
    <row r="195" spans="1:4" x14ac:dyDescent="0.25">
      <c r="A195" t="s">
        <v>434</v>
      </c>
      <c r="B195">
        <v>11964400000</v>
      </c>
      <c r="C195">
        <v>12394100000</v>
      </c>
      <c r="D195" s="7">
        <f t="shared" si="3"/>
        <v>3.5914880813078698E-2</v>
      </c>
    </row>
    <row r="196" spans="1:4" x14ac:dyDescent="0.25">
      <c r="A196" t="s">
        <v>73</v>
      </c>
      <c r="B196">
        <v>20862000000</v>
      </c>
      <c r="C196">
        <v>21609000000</v>
      </c>
      <c r="D196" s="7">
        <f t="shared" si="3"/>
        <v>3.580672993960321E-2</v>
      </c>
    </row>
    <row r="197" spans="1:4" x14ac:dyDescent="0.25">
      <c r="A197" t="s">
        <v>493</v>
      </c>
      <c r="B197">
        <v>48680752000</v>
      </c>
      <c r="C197">
        <v>50366919000</v>
      </c>
      <c r="D197" s="7">
        <f t="shared" si="3"/>
        <v>3.4637242251311262E-2</v>
      </c>
    </row>
    <row r="198" spans="1:4" x14ac:dyDescent="0.25">
      <c r="A198" t="s">
        <v>453</v>
      </c>
      <c r="B198">
        <v>6571893000</v>
      </c>
      <c r="C198">
        <v>6786984000</v>
      </c>
      <c r="D198" s="7">
        <f t="shared" si="3"/>
        <v>3.2728926049161222E-2</v>
      </c>
    </row>
    <row r="199" spans="1:4" x14ac:dyDescent="0.25">
      <c r="A199" t="s">
        <v>267</v>
      </c>
      <c r="B199">
        <v>9111000000</v>
      </c>
      <c r="C199">
        <v>9390000000</v>
      </c>
      <c r="D199" s="7">
        <f t="shared" si="3"/>
        <v>3.0622324662495926E-2</v>
      </c>
    </row>
    <row r="200" spans="1:4" x14ac:dyDescent="0.25">
      <c r="A200" t="s">
        <v>305</v>
      </c>
      <c r="B200">
        <v>10629719000</v>
      </c>
      <c r="D200" s="7">
        <f t="shared" si="3"/>
        <v>-1</v>
      </c>
    </row>
    <row r="201" spans="1:4" x14ac:dyDescent="0.25">
      <c r="A201" t="s">
        <v>306</v>
      </c>
      <c r="B201">
        <v>5387000000</v>
      </c>
      <c r="D201" s="7">
        <f t="shared" si="3"/>
        <v>-1</v>
      </c>
    </row>
    <row r="202" spans="1:4" x14ac:dyDescent="0.25">
      <c r="A202" t="s">
        <v>307</v>
      </c>
      <c r="B202">
        <v>7386626000</v>
      </c>
      <c r="D202" s="7">
        <f t="shared" si="3"/>
        <v>-1</v>
      </c>
    </row>
    <row r="203" spans="1:4" x14ac:dyDescent="0.25">
      <c r="A203" t="s">
        <v>359</v>
      </c>
      <c r="B203">
        <v>19820000000</v>
      </c>
      <c r="C203">
        <v>20425000000</v>
      </c>
      <c r="D203" s="7">
        <f t="shared" si="3"/>
        <v>3.0524722502522694E-2</v>
      </c>
    </row>
    <row r="204" spans="1:4" x14ac:dyDescent="0.25">
      <c r="A204" t="s">
        <v>309</v>
      </c>
      <c r="B204">
        <v>81741000000</v>
      </c>
      <c r="D204" s="7">
        <f t="shared" si="3"/>
        <v>-1</v>
      </c>
    </row>
    <row r="205" spans="1:4" x14ac:dyDescent="0.25">
      <c r="A205" t="s">
        <v>310</v>
      </c>
      <c r="B205">
        <v>1601892000</v>
      </c>
      <c r="D205" s="7">
        <f t="shared" si="3"/>
        <v>-1</v>
      </c>
    </row>
    <row r="206" spans="1:4" x14ac:dyDescent="0.25">
      <c r="A206" t="s">
        <v>311</v>
      </c>
      <c r="B206">
        <v>3023189000</v>
      </c>
      <c r="D206" s="7">
        <f t="shared" si="3"/>
        <v>-1</v>
      </c>
    </row>
    <row r="207" spans="1:4" x14ac:dyDescent="0.25">
      <c r="A207" t="s">
        <v>456</v>
      </c>
      <c r="B207">
        <v>5094933000</v>
      </c>
      <c r="C207">
        <v>5250399000</v>
      </c>
      <c r="D207" s="7">
        <f t="shared" si="3"/>
        <v>3.0513845815048013E-2</v>
      </c>
    </row>
    <row r="208" spans="1:4" x14ac:dyDescent="0.25">
      <c r="A208" t="s">
        <v>510</v>
      </c>
      <c r="B208">
        <v>26815000000</v>
      </c>
      <c r="C208">
        <v>27625000000</v>
      </c>
      <c r="D208" s="7">
        <f t="shared" si="3"/>
        <v>3.0206973708745144E-2</v>
      </c>
    </row>
    <row r="209" spans="1:4" x14ac:dyDescent="0.25">
      <c r="A209" t="s">
        <v>368</v>
      </c>
      <c r="B209">
        <v>7142000000</v>
      </c>
      <c r="C209">
        <v>7357000000</v>
      </c>
      <c r="D209" s="7">
        <f t="shared" si="3"/>
        <v>3.0103612433491911E-2</v>
      </c>
    </row>
    <row r="210" spans="1:4" x14ac:dyDescent="0.25">
      <c r="A210" t="s">
        <v>316</v>
      </c>
      <c r="B210">
        <v>22365000000</v>
      </c>
      <c r="D210" s="7">
        <f t="shared" si="3"/>
        <v>-1</v>
      </c>
    </row>
    <row r="211" spans="1:4" x14ac:dyDescent="0.25">
      <c r="A211" t="s">
        <v>317</v>
      </c>
      <c r="B211">
        <v>7613800000</v>
      </c>
      <c r="D211" s="7">
        <f t="shared" si="3"/>
        <v>-1</v>
      </c>
    </row>
    <row r="212" spans="1:4" x14ac:dyDescent="0.25">
      <c r="A212" t="s">
        <v>319</v>
      </c>
      <c r="B212">
        <v>3007976000</v>
      </c>
      <c r="D212" s="7">
        <f t="shared" si="3"/>
        <v>-1</v>
      </c>
    </row>
    <row r="213" spans="1:4" x14ac:dyDescent="0.25">
      <c r="A213" t="s">
        <v>464</v>
      </c>
      <c r="B213">
        <v>9115000000</v>
      </c>
      <c r="C213">
        <v>9387700000</v>
      </c>
      <c r="D213" s="7">
        <f t="shared" si="3"/>
        <v>2.9917718047175024E-2</v>
      </c>
    </row>
    <row r="214" spans="1:4" x14ac:dyDescent="0.25">
      <c r="A214" t="s">
        <v>302</v>
      </c>
      <c r="B214">
        <v>9263863000</v>
      </c>
      <c r="C214">
        <v>9523224000</v>
      </c>
      <c r="D214" s="7">
        <f t="shared" si="3"/>
        <v>2.7997067745928472E-2</v>
      </c>
    </row>
    <row r="215" spans="1:4" x14ac:dyDescent="0.25">
      <c r="A215" t="s">
        <v>322</v>
      </c>
      <c r="B215">
        <v>5122900000</v>
      </c>
      <c r="D215" s="7">
        <f t="shared" si="3"/>
        <v>-1</v>
      </c>
    </row>
    <row r="216" spans="1:4" x14ac:dyDescent="0.25">
      <c r="A216" t="s">
        <v>323</v>
      </c>
      <c r="B216">
        <v>6187646000</v>
      </c>
      <c r="D216" s="7">
        <f t="shared" si="3"/>
        <v>-1</v>
      </c>
    </row>
    <row r="217" spans="1:4" x14ac:dyDescent="0.25">
      <c r="A217" t="s">
        <v>380</v>
      </c>
      <c r="B217">
        <v>4296300000</v>
      </c>
      <c r="C217">
        <v>4411500000</v>
      </c>
      <c r="D217" s="7">
        <f t="shared" si="3"/>
        <v>2.6813769988129232E-2</v>
      </c>
    </row>
    <row r="218" spans="1:4" x14ac:dyDescent="0.25">
      <c r="A218" t="s">
        <v>326</v>
      </c>
      <c r="B218">
        <v>4857800000</v>
      </c>
      <c r="D218" s="7">
        <f t="shared" si="3"/>
        <v>-1</v>
      </c>
    </row>
    <row r="219" spans="1:4" x14ac:dyDescent="0.25">
      <c r="A219" t="s">
        <v>327</v>
      </c>
      <c r="B219">
        <v>89716000000</v>
      </c>
      <c r="D219" s="7">
        <f t="shared" si="3"/>
        <v>-1</v>
      </c>
    </row>
    <row r="220" spans="1:4" x14ac:dyDescent="0.25">
      <c r="A220" t="s">
        <v>570</v>
      </c>
      <c r="B220">
        <v>4765000000</v>
      </c>
      <c r="C220">
        <v>4888000000</v>
      </c>
      <c r="D220" s="7">
        <f t="shared" si="3"/>
        <v>2.5813221406085995E-2</v>
      </c>
    </row>
    <row r="221" spans="1:4" x14ac:dyDescent="0.25">
      <c r="A221" t="s">
        <v>208</v>
      </c>
      <c r="B221">
        <v>6282000000</v>
      </c>
      <c r="C221">
        <v>6440000000</v>
      </c>
      <c r="D221" s="7">
        <f t="shared" si="3"/>
        <v>2.5151225724291626E-2</v>
      </c>
    </row>
    <row r="222" spans="1:4" x14ac:dyDescent="0.25">
      <c r="A222" t="s">
        <v>210</v>
      </c>
      <c r="B222">
        <v>6764000000</v>
      </c>
      <c r="C222">
        <v>6933500000</v>
      </c>
      <c r="D222" s="7">
        <f t="shared" si="3"/>
        <v>2.5059136605558807E-2</v>
      </c>
    </row>
    <row r="223" spans="1:4" x14ac:dyDescent="0.25">
      <c r="A223" t="s">
        <v>332</v>
      </c>
      <c r="B223">
        <v>1166769000</v>
      </c>
      <c r="D223" s="7">
        <f t="shared" si="3"/>
        <v>-1</v>
      </c>
    </row>
    <row r="224" spans="1:4" x14ac:dyDescent="0.25">
      <c r="A224" t="s">
        <v>241</v>
      </c>
      <c r="B224">
        <v>3869187000</v>
      </c>
      <c r="C224">
        <v>3962036000</v>
      </c>
      <c r="D224" s="7">
        <f t="shared" si="3"/>
        <v>2.3997030900806848E-2</v>
      </c>
    </row>
    <row r="225" spans="1:4" x14ac:dyDescent="0.25">
      <c r="A225" t="s">
        <v>409</v>
      </c>
      <c r="B225">
        <v>6172000000</v>
      </c>
      <c r="C225">
        <v>6309000000</v>
      </c>
      <c r="D225" s="7">
        <f t="shared" si="3"/>
        <v>2.2197018794556156E-2</v>
      </c>
    </row>
    <row r="226" spans="1:4" x14ac:dyDescent="0.25">
      <c r="A226" t="s">
        <v>546</v>
      </c>
      <c r="B226">
        <v>15389000000</v>
      </c>
      <c r="C226">
        <v>15724000000</v>
      </c>
      <c r="D226" s="7">
        <f t="shared" si="3"/>
        <v>2.1768795893170489E-2</v>
      </c>
    </row>
    <row r="227" spans="1:4" x14ac:dyDescent="0.25">
      <c r="A227" t="s">
        <v>162</v>
      </c>
      <c r="B227">
        <v>116199000000</v>
      </c>
      <c r="C227">
        <v>118719000000</v>
      </c>
      <c r="D227" s="7">
        <f t="shared" si="3"/>
        <v>2.1686933622492521E-2</v>
      </c>
    </row>
    <row r="228" spans="1:4" x14ac:dyDescent="0.25">
      <c r="A228" t="s">
        <v>338</v>
      </c>
      <c r="B228">
        <v>44294000000</v>
      </c>
      <c r="D228" s="7">
        <f t="shared" si="3"/>
        <v>-1</v>
      </c>
    </row>
    <row r="229" spans="1:4" x14ac:dyDescent="0.25">
      <c r="A229" t="s">
        <v>529</v>
      </c>
      <c r="B229">
        <v>56098000000</v>
      </c>
      <c r="C229">
        <v>57244000000</v>
      </c>
      <c r="D229" s="7">
        <f t="shared" si="3"/>
        <v>2.0428535776676471E-2</v>
      </c>
    </row>
    <row r="230" spans="1:4" x14ac:dyDescent="0.25">
      <c r="A230" t="s">
        <v>102</v>
      </c>
      <c r="B230">
        <v>11881176000</v>
      </c>
      <c r="C230">
        <v>12103887000</v>
      </c>
      <c r="D230" s="7">
        <f t="shared" si="3"/>
        <v>1.8744861619758746E-2</v>
      </c>
    </row>
    <row r="231" spans="1:4" x14ac:dyDescent="0.25">
      <c r="A231" t="s">
        <v>147</v>
      </c>
      <c r="B231">
        <v>5655000000</v>
      </c>
      <c r="C231">
        <v>5761000000</v>
      </c>
      <c r="D231" s="7">
        <f t="shared" si="3"/>
        <v>1.8744473916887605E-2</v>
      </c>
    </row>
    <row r="232" spans="1:4" x14ac:dyDescent="0.25">
      <c r="A232" t="s">
        <v>295</v>
      </c>
      <c r="B232">
        <v>38581000000</v>
      </c>
      <c r="C232">
        <v>39302000000</v>
      </c>
      <c r="D232" s="7">
        <f t="shared" si="3"/>
        <v>1.8687955211114327E-2</v>
      </c>
    </row>
    <row r="233" spans="1:4" x14ac:dyDescent="0.25">
      <c r="A233" t="s">
        <v>420</v>
      </c>
      <c r="B233">
        <v>15134400000</v>
      </c>
      <c r="C233">
        <v>15416900000</v>
      </c>
      <c r="D233" s="7">
        <f t="shared" si="3"/>
        <v>1.8666085209853023E-2</v>
      </c>
    </row>
    <row r="234" spans="1:4" x14ac:dyDescent="0.25">
      <c r="A234" t="s">
        <v>345</v>
      </c>
      <c r="B234">
        <v>3917200000</v>
      </c>
      <c r="D234" s="7">
        <f t="shared" si="3"/>
        <v>-1</v>
      </c>
    </row>
    <row r="235" spans="1:4" x14ac:dyDescent="0.25">
      <c r="A235" t="s">
        <v>200</v>
      </c>
      <c r="B235">
        <v>6394000000</v>
      </c>
      <c r="C235">
        <v>6497000000</v>
      </c>
      <c r="D235" s="7">
        <f t="shared" si="3"/>
        <v>1.6108852048795752E-2</v>
      </c>
    </row>
    <row r="236" spans="1:4" x14ac:dyDescent="0.25">
      <c r="A236" t="s">
        <v>347</v>
      </c>
      <c r="B236">
        <v>8680100000</v>
      </c>
      <c r="D236" s="7">
        <f t="shared" si="3"/>
        <v>-1</v>
      </c>
    </row>
    <row r="237" spans="1:4" x14ac:dyDescent="0.25">
      <c r="A237" t="s">
        <v>348</v>
      </c>
      <c r="B237">
        <v>7192633000</v>
      </c>
      <c r="D237" s="7">
        <f t="shared" si="3"/>
        <v>-1</v>
      </c>
    </row>
    <row r="238" spans="1:4" x14ac:dyDescent="0.25">
      <c r="A238" t="s">
        <v>350</v>
      </c>
      <c r="B238">
        <v>10466000000</v>
      </c>
      <c r="D238" s="7">
        <f t="shared" si="3"/>
        <v>-1</v>
      </c>
    </row>
    <row r="239" spans="1:4" x14ac:dyDescent="0.25">
      <c r="A239" t="s">
        <v>201</v>
      </c>
      <c r="B239">
        <v>6394000000</v>
      </c>
      <c r="C239">
        <v>6497000000</v>
      </c>
      <c r="D239" s="7">
        <f t="shared" si="3"/>
        <v>1.6108852048795752E-2</v>
      </c>
    </row>
    <row r="240" spans="1:4" x14ac:dyDescent="0.25">
      <c r="A240" t="s">
        <v>352</v>
      </c>
      <c r="B240">
        <v>19958700000</v>
      </c>
      <c r="D240" s="7">
        <f t="shared" si="3"/>
        <v>-1</v>
      </c>
    </row>
    <row r="241" spans="1:4" x14ac:dyDescent="0.25">
      <c r="A241" t="s">
        <v>504</v>
      </c>
      <c r="B241">
        <v>72618000000</v>
      </c>
      <c r="C241">
        <v>73785000000</v>
      </c>
      <c r="D241" s="7">
        <f t="shared" si="3"/>
        <v>1.6070395769643975E-2</v>
      </c>
    </row>
    <row r="242" spans="1:4" x14ac:dyDescent="0.25">
      <c r="A242" t="s">
        <v>354</v>
      </c>
      <c r="B242">
        <v>3253600000</v>
      </c>
      <c r="D242" s="7">
        <f t="shared" si="3"/>
        <v>-1</v>
      </c>
    </row>
    <row r="243" spans="1:4" x14ac:dyDescent="0.25">
      <c r="A243" t="s">
        <v>239</v>
      </c>
      <c r="B243">
        <v>149558000000</v>
      </c>
      <c r="C243">
        <v>151800000000</v>
      </c>
      <c r="D243" s="7">
        <f t="shared" si="3"/>
        <v>1.4990839674240197E-2</v>
      </c>
    </row>
    <row r="244" spans="1:4" x14ac:dyDescent="0.25">
      <c r="A244" t="s">
        <v>321</v>
      </c>
      <c r="B244">
        <v>13405000000</v>
      </c>
      <c r="C244">
        <v>13599000000</v>
      </c>
      <c r="D244" s="7">
        <f t="shared" si="3"/>
        <v>1.4472211861245698E-2</v>
      </c>
    </row>
    <row r="245" spans="1:4" x14ac:dyDescent="0.25">
      <c r="A245" t="s">
        <v>357</v>
      </c>
      <c r="B245">
        <v>10116502000</v>
      </c>
      <c r="D245" s="7">
        <f t="shared" si="3"/>
        <v>-1</v>
      </c>
    </row>
    <row r="246" spans="1:4" x14ac:dyDescent="0.25">
      <c r="A246" t="s">
        <v>440</v>
      </c>
      <c r="B246">
        <v>73908000000</v>
      </c>
      <c r="C246">
        <v>74953000000</v>
      </c>
      <c r="D246" s="7">
        <f t="shared" si="3"/>
        <v>1.4139200086594084E-2</v>
      </c>
    </row>
    <row r="247" spans="1:4" x14ac:dyDescent="0.25">
      <c r="A247" t="s">
        <v>360</v>
      </c>
      <c r="B247">
        <v>8229000000</v>
      </c>
      <c r="D247" s="7">
        <f t="shared" si="3"/>
        <v>-1</v>
      </c>
    </row>
    <row r="248" spans="1:4" x14ac:dyDescent="0.25">
      <c r="A248" t="s">
        <v>362</v>
      </c>
      <c r="B248">
        <v>32735000000</v>
      </c>
      <c r="D248" s="7">
        <f t="shared" si="3"/>
        <v>-1</v>
      </c>
    </row>
    <row r="249" spans="1:4" x14ac:dyDescent="0.25">
      <c r="A249" t="s">
        <v>340</v>
      </c>
      <c r="B249">
        <v>108465000000</v>
      </c>
      <c r="C249">
        <v>109830000000</v>
      </c>
      <c r="D249" s="7">
        <f t="shared" si="3"/>
        <v>1.2584704743465736E-2</v>
      </c>
    </row>
    <row r="250" spans="1:4" x14ac:dyDescent="0.25">
      <c r="A250" t="s">
        <v>371</v>
      </c>
      <c r="B250">
        <v>2147036000</v>
      </c>
      <c r="C250">
        <v>2173334000</v>
      </c>
      <c r="D250" s="7">
        <f t="shared" si="3"/>
        <v>1.2248513765023006E-2</v>
      </c>
    </row>
    <row r="251" spans="1:4" x14ac:dyDescent="0.25">
      <c r="A251" t="s">
        <v>365</v>
      </c>
      <c r="B251">
        <v>1042779000</v>
      </c>
      <c r="D251" s="7">
        <f t="shared" si="3"/>
        <v>-1</v>
      </c>
    </row>
    <row r="252" spans="1:4" x14ac:dyDescent="0.25">
      <c r="A252" t="s">
        <v>366</v>
      </c>
      <c r="B252">
        <v>1288149000</v>
      </c>
      <c r="D252" s="7">
        <f t="shared" si="3"/>
        <v>-1</v>
      </c>
    </row>
    <row r="253" spans="1:4" x14ac:dyDescent="0.25">
      <c r="A253" t="s">
        <v>342</v>
      </c>
      <c r="B253">
        <v>19023000000</v>
      </c>
      <c r="C253">
        <v>19204000000</v>
      </c>
      <c r="D253" s="7">
        <f t="shared" si="3"/>
        <v>9.5147978762550878E-3</v>
      </c>
    </row>
    <row r="254" spans="1:4" x14ac:dyDescent="0.25">
      <c r="A254" t="s">
        <v>369</v>
      </c>
      <c r="B254">
        <v>5702613000</v>
      </c>
      <c r="D254" s="7">
        <f t="shared" si="3"/>
        <v>-1</v>
      </c>
    </row>
    <row r="255" spans="1:4" x14ac:dyDescent="0.25">
      <c r="A255" t="s">
        <v>370</v>
      </c>
      <c r="B255">
        <v>25413000000</v>
      </c>
      <c r="D255" s="7">
        <f t="shared" si="3"/>
        <v>-1</v>
      </c>
    </row>
    <row r="256" spans="1:4" x14ac:dyDescent="0.25">
      <c r="A256" t="s">
        <v>488</v>
      </c>
      <c r="B256">
        <v>3258400000</v>
      </c>
      <c r="C256">
        <v>3289000000</v>
      </c>
      <c r="D256" s="7">
        <f t="shared" si="3"/>
        <v>9.3911122023078164E-3</v>
      </c>
    </row>
    <row r="257" spans="1:4" x14ac:dyDescent="0.25">
      <c r="A257" t="s">
        <v>532</v>
      </c>
      <c r="B257">
        <v>12282161000</v>
      </c>
      <c r="C257">
        <v>12376744000</v>
      </c>
      <c r="D257" s="7">
        <f t="shared" si="3"/>
        <v>7.7008435241974205E-3</v>
      </c>
    </row>
    <row r="258" spans="1:4" x14ac:dyDescent="0.25">
      <c r="A258" t="s">
        <v>373</v>
      </c>
      <c r="B258">
        <v>3484500000</v>
      </c>
      <c r="D258" s="7">
        <f t="shared" ref="D258:D321" si="4" xml:space="preserve"> (C258 / B258 - 1)</f>
        <v>-1</v>
      </c>
    </row>
    <row r="259" spans="1:4" x14ac:dyDescent="0.25">
      <c r="A259" t="s">
        <v>375</v>
      </c>
      <c r="B259">
        <v>29636000000</v>
      </c>
      <c r="D259" s="7">
        <f t="shared" si="4"/>
        <v>-1</v>
      </c>
    </row>
    <row r="260" spans="1:4" x14ac:dyDescent="0.25">
      <c r="A260" t="s">
        <v>376</v>
      </c>
      <c r="B260">
        <v>69951000000</v>
      </c>
      <c r="D260" s="7">
        <f t="shared" si="4"/>
        <v>-1</v>
      </c>
    </row>
    <row r="261" spans="1:4" x14ac:dyDescent="0.25">
      <c r="A261" t="s">
        <v>377</v>
      </c>
      <c r="B261">
        <v>8071563000</v>
      </c>
      <c r="D261" s="7">
        <f t="shared" si="4"/>
        <v>-1</v>
      </c>
    </row>
    <row r="262" spans="1:4" x14ac:dyDescent="0.25">
      <c r="A262" t="s">
        <v>379</v>
      </c>
      <c r="B262">
        <v>4071300000</v>
      </c>
      <c r="D262" s="7">
        <f t="shared" si="4"/>
        <v>-1</v>
      </c>
    </row>
    <row r="263" spans="1:4" x14ac:dyDescent="0.25">
      <c r="A263" t="s">
        <v>158</v>
      </c>
      <c r="B263">
        <v>5244000000</v>
      </c>
      <c r="C263">
        <v>5259000000</v>
      </c>
      <c r="D263" s="7">
        <f t="shared" si="4"/>
        <v>2.8604118993134087E-3</v>
      </c>
    </row>
    <row r="264" spans="1:4" x14ac:dyDescent="0.25">
      <c r="A264" t="s">
        <v>381</v>
      </c>
      <c r="B264">
        <v>3539570000</v>
      </c>
      <c r="D264" s="7">
        <f t="shared" si="4"/>
        <v>-1</v>
      </c>
    </row>
    <row r="265" spans="1:4" x14ac:dyDescent="0.25">
      <c r="A265" t="s">
        <v>383</v>
      </c>
      <c r="B265">
        <v>12893000000</v>
      </c>
      <c r="D265" s="7">
        <f t="shared" si="4"/>
        <v>-1</v>
      </c>
    </row>
    <row r="266" spans="1:4" x14ac:dyDescent="0.25">
      <c r="A266" t="s">
        <v>168</v>
      </c>
      <c r="B266">
        <v>49161000000</v>
      </c>
      <c r="C266">
        <v>49247000000</v>
      </c>
      <c r="D266" s="7">
        <f t="shared" si="4"/>
        <v>1.749354162852601E-3</v>
      </c>
    </row>
    <row r="267" spans="1:4" x14ac:dyDescent="0.25">
      <c r="A267" t="s">
        <v>386</v>
      </c>
      <c r="B267">
        <v>2722564000</v>
      </c>
      <c r="D267" s="7">
        <f t="shared" si="4"/>
        <v>-1</v>
      </c>
    </row>
    <row r="268" spans="1:4" x14ac:dyDescent="0.25">
      <c r="A268" t="s">
        <v>387</v>
      </c>
      <c r="B268">
        <v>25434000000</v>
      </c>
      <c r="D268" s="7">
        <f t="shared" si="4"/>
        <v>-1</v>
      </c>
    </row>
    <row r="269" spans="1:4" x14ac:dyDescent="0.25">
      <c r="A269" t="s">
        <v>308</v>
      </c>
      <c r="B269">
        <v>54289000000</v>
      </c>
      <c r="C269">
        <v>54379000000</v>
      </c>
      <c r="D269" s="7">
        <f t="shared" si="4"/>
        <v>1.6577943966549213E-3</v>
      </c>
    </row>
    <row r="270" spans="1:4" x14ac:dyDescent="0.25">
      <c r="A270" t="s">
        <v>391</v>
      </c>
      <c r="B270">
        <v>72051000000</v>
      </c>
      <c r="D270" s="7">
        <f t="shared" si="4"/>
        <v>-1</v>
      </c>
    </row>
    <row r="271" spans="1:4" x14ac:dyDescent="0.25">
      <c r="A271" t="s">
        <v>392</v>
      </c>
      <c r="B271">
        <v>39498000000</v>
      </c>
      <c r="D271" s="7">
        <f t="shared" si="4"/>
        <v>-1</v>
      </c>
    </row>
    <row r="272" spans="1:4" x14ac:dyDescent="0.25">
      <c r="A272" t="s">
        <v>393</v>
      </c>
      <c r="B272">
        <v>5522000000</v>
      </c>
      <c r="D272" s="7">
        <f t="shared" si="4"/>
        <v>-1</v>
      </c>
    </row>
    <row r="273" spans="1:4" x14ac:dyDescent="0.25">
      <c r="A273" t="s">
        <v>536</v>
      </c>
      <c r="B273">
        <v>2502267000</v>
      </c>
      <c r="C273">
        <v>2506202000</v>
      </c>
      <c r="D273" s="7">
        <f t="shared" si="4"/>
        <v>1.5725739899059565E-3</v>
      </c>
    </row>
    <row r="274" spans="1:4" x14ac:dyDescent="0.25">
      <c r="A274" t="s">
        <v>396</v>
      </c>
      <c r="B274">
        <v>4995881000</v>
      </c>
      <c r="D274" s="7">
        <f t="shared" si="4"/>
        <v>-1</v>
      </c>
    </row>
    <row r="275" spans="1:4" x14ac:dyDescent="0.25">
      <c r="A275" t="s">
        <v>500</v>
      </c>
      <c r="B275">
        <v>12233000000</v>
      </c>
      <c r="C275">
        <v>12238000000</v>
      </c>
      <c r="D275" s="7">
        <f t="shared" si="4"/>
        <v>4.0873048311951266E-4</v>
      </c>
    </row>
    <row r="276" spans="1:4" x14ac:dyDescent="0.25">
      <c r="A276" t="s">
        <v>444</v>
      </c>
      <c r="B276">
        <v>14766000000</v>
      </c>
      <c r="C276">
        <v>14751000000</v>
      </c>
      <c r="D276" s="7">
        <f t="shared" si="4"/>
        <v>-1.0158472165786581E-3</v>
      </c>
    </row>
    <row r="277" spans="1:4" x14ac:dyDescent="0.25">
      <c r="A277" t="s">
        <v>399</v>
      </c>
      <c r="B277">
        <v>2787116000</v>
      </c>
      <c r="D277" s="7">
        <f t="shared" si="4"/>
        <v>-1</v>
      </c>
    </row>
    <row r="278" spans="1:4" x14ac:dyDescent="0.25">
      <c r="A278" t="s">
        <v>400</v>
      </c>
      <c r="B278">
        <v>9429300000</v>
      </c>
      <c r="D278" s="7">
        <f t="shared" si="4"/>
        <v>-1</v>
      </c>
    </row>
    <row r="279" spans="1:4" x14ac:dyDescent="0.25">
      <c r="A279" t="s">
        <v>35</v>
      </c>
      <c r="B279">
        <v>2512200000</v>
      </c>
      <c r="C279">
        <v>2504100000</v>
      </c>
      <c r="D279" s="7">
        <f t="shared" si="4"/>
        <v>-3.224265583950281E-3</v>
      </c>
    </row>
    <row r="280" spans="1:4" x14ac:dyDescent="0.25">
      <c r="A280" t="s">
        <v>402</v>
      </c>
      <c r="B280">
        <v>3292000000</v>
      </c>
      <c r="D280" s="7">
        <f t="shared" si="4"/>
        <v>-1</v>
      </c>
    </row>
    <row r="281" spans="1:4" x14ac:dyDescent="0.25">
      <c r="A281" t="s">
        <v>403</v>
      </c>
      <c r="B281">
        <v>17486000000</v>
      </c>
      <c r="D281" s="7">
        <f t="shared" si="4"/>
        <v>-1</v>
      </c>
    </row>
    <row r="282" spans="1:4" x14ac:dyDescent="0.25">
      <c r="A282" t="s">
        <v>404</v>
      </c>
      <c r="B282">
        <v>7729000000</v>
      </c>
      <c r="D282" s="7">
        <f t="shared" si="4"/>
        <v>-1</v>
      </c>
    </row>
    <row r="283" spans="1:4" x14ac:dyDescent="0.25">
      <c r="A283" t="s">
        <v>263</v>
      </c>
      <c r="B283">
        <v>31469000000</v>
      </c>
      <c r="C283">
        <v>31353000000</v>
      </c>
      <c r="D283" s="7">
        <f t="shared" si="4"/>
        <v>-3.6861673392862837E-3</v>
      </c>
    </row>
    <row r="284" spans="1:4" x14ac:dyDescent="0.25">
      <c r="A284" t="s">
        <v>407</v>
      </c>
      <c r="B284">
        <v>1557000000</v>
      </c>
      <c r="D284" s="7">
        <f t="shared" si="4"/>
        <v>-1</v>
      </c>
    </row>
    <row r="285" spans="1:4" x14ac:dyDescent="0.25">
      <c r="A285" t="s">
        <v>28</v>
      </c>
      <c r="B285">
        <v>3435092000</v>
      </c>
      <c r="C285">
        <v>3421409000</v>
      </c>
      <c r="D285" s="7">
        <f t="shared" si="4"/>
        <v>-3.9832994283705014E-3</v>
      </c>
    </row>
    <row r="286" spans="1:4" x14ac:dyDescent="0.25">
      <c r="A286" t="s">
        <v>432</v>
      </c>
      <c r="B286">
        <v>63056000000</v>
      </c>
      <c r="C286">
        <v>62799000000</v>
      </c>
      <c r="D286" s="7">
        <f t="shared" si="4"/>
        <v>-4.0757421974118024E-3</v>
      </c>
    </row>
    <row r="287" spans="1:4" x14ac:dyDescent="0.25">
      <c r="A287" t="s">
        <v>385</v>
      </c>
      <c r="B287">
        <v>30274000000</v>
      </c>
      <c r="C287">
        <v>30109000000</v>
      </c>
      <c r="D287" s="7">
        <f t="shared" si="4"/>
        <v>-5.4502213120168896E-3</v>
      </c>
    </row>
    <row r="288" spans="1:4" x14ac:dyDescent="0.25">
      <c r="A288" t="s">
        <v>551</v>
      </c>
      <c r="B288">
        <v>485651000000</v>
      </c>
      <c r="C288">
        <v>482130000000</v>
      </c>
      <c r="D288" s="7">
        <f t="shared" si="4"/>
        <v>-7.2500622875274479E-3</v>
      </c>
    </row>
    <row r="289" spans="1:4" x14ac:dyDescent="0.25">
      <c r="A289" t="s">
        <v>413</v>
      </c>
      <c r="B289">
        <v>16439276000</v>
      </c>
      <c r="D289" s="7">
        <f t="shared" si="4"/>
        <v>-1</v>
      </c>
    </row>
    <row r="290" spans="1:4" x14ac:dyDescent="0.25">
      <c r="A290" t="s">
        <v>547</v>
      </c>
      <c r="B290">
        <v>20891000000</v>
      </c>
      <c r="C290">
        <v>20718000000</v>
      </c>
      <c r="D290" s="7">
        <f t="shared" si="4"/>
        <v>-8.2810779761619546E-3</v>
      </c>
    </row>
    <row r="291" spans="1:4" x14ac:dyDescent="0.25">
      <c r="A291" t="s">
        <v>416</v>
      </c>
      <c r="B291">
        <v>5915700000</v>
      </c>
      <c r="D291" s="7">
        <f t="shared" si="4"/>
        <v>-1</v>
      </c>
    </row>
    <row r="292" spans="1:4" x14ac:dyDescent="0.25">
      <c r="A292" t="s">
        <v>418</v>
      </c>
      <c r="B292">
        <v>1023285000</v>
      </c>
      <c r="D292" s="7">
        <f t="shared" si="4"/>
        <v>-1</v>
      </c>
    </row>
    <row r="293" spans="1:4" x14ac:dyDescent="0.25">
      <c r="A293" t="s">
        <v>419</v>
      </c>
      <c r="B293">
        <v>7763206000</v>
      </c>
      <c r="D293" s="7">
        <f t="shared" si="4"/>
        <v>-1</v>
      </c>
    </row>
    <row r="294" spans="1:4" x14ac:dyDescent="0.25">
      <c r="A294" t="s">
        <v>153</v>
      </c>
      <c r="B294">
        <v>6456000000</v>
      </c>
      <c r="C294">
        <v>6399000000</v>
      </c>
      <c r="D294" s="7">
        <f t="shared" si="4"/>
        <v>-8.8289962825278678E-3</v>
      </c>
    </row>
    <row r="295" spans="1:4" x14ac:dyDescent="0.25">
      <c r="A295" t="s">
        <v>421</v>
      </c>
      <c r="B295">
        <v>7966674000</v>
      </c>
      <c r="D295" s="7">
        <f t="shared" si="4"/>
        <v>-1</v>
      </c>
    </row>
    <row r="296" spans="1:4" x14ac:dyDescent="0.25">
      <c r="A296" t="s">
        <v>422</v>
      </c>
      <c r="B296">
        <v>12480000000</v>
      </c>
      <c r="D296" s="7">
        <f t="shared" si="4"/>
        <v>-1</v>
      </c>
    </row>
    <row r="297" spans="1:4" x14ac:dyDescent="0.25">
      <c r="A297" t="s">
        <v>423</v>
      </c>
      <c r="B297">
        <v>1421300000</v>
      </c>
      <c r="D297" s="7">
        <f t="shared" si="4"/>
        <v>-1</v>
      </c>
    </row>
    <row r="298" spans="1:4" x14ac:dyDescent="0.25">
      <c r="A298" t="s">
        <v>425</v>
      </c>
      <c r="B298">
        <v>3578060000</v>
      </c>
      <c r="D298" s="7">
        <f t="shared" si="4"/>
        <v>-1</v>
      </c>
    </row>
    <row r="299" spans="1:4" x14ac:dyDescent="0.25">
      <c r="A299" t="s">
        <v>427</v>
      </c>
      <c r="B299">
        <v>18671300000</v>
      </c>
      <c r="D299" s="7">
        <f t="shared" si="4"/>
        <v>-1</v>
      </c>
    </row>
    <row r="300" spans="1:4" x14ac:dyDescent="0.25">
      <c r="A300" t="s">
        <v>13</v>
      </c>
      <c r="B300">
        <v>9843861000</v>
      </c>
      <c r="C300">
        <v>9737018000</v>
      </c>
      <c r="D300" s="7">
        <f t="shared" si="4"/>
        <v>-1.0853769674317837E-2</v>
      </c>
    </row>
    <row r="301" spans="1:4" x14ac:dyDescent="0.25">
      <c r="A301" t="s">
        <v>429</v>
      </c>
      <c r="B301">
        <v>9223987000</v>
      </c>
      <c r="D301" s="7">
        <f t="shared" si="4"/>
        <v>-1</v>
      </c>
    </row>
    <row r="302" spans="1:4" x14ac:dyDescent="0.25">
      <c r="A302" t="s">
        <v>301</v>
      </c>
      <c r="B302">
        <v>3078658000</v>
      </c>
      <c r="C302">
        <v>3038153000</v>
      </c>
      <c r="D302" s="7">
        <f t="shared" si="4"/>
        <v>-1.3156706590988665E-2</v>
      </c>
    </row>
    <row r="303" spans="1:4" x14ac:dyDescent="0.25">
      <c r="A303" t="s">
        <v>431</v>
      </c>
      <c r="B303">
        <v>10415000000</v>
      </c>
      <c r="D303" s="7">
        <f t="shared" si="4"/>
        <v>-1</v>
      </c>
    </row>
    <row r="304" spans="1:4" x14ac:dyDescent="0.25">
      <c r="A304" t="s">
        <v>166</v>
      </c>
      <c r="B304">
        <v>8082000000</v>
      </c>
      <c r="C304">
        <v>7961000000</v>
      </c>
      <c r="D304" s="7">
        <f t="shared" si="4"/>
        <v>-1.4971541697599622E-2</v>
      </c>
    </row>
    <row r="305" spans="1:4" x14ac:dyDescent="0.25">
      <c r="A305" t="s">
        <v>433</v>
      </c>
      <c r="B305">
        <v>48851000000</v>
      </c>
      <c r="D305" s="7">
        <f t="shared" si="4"/>
        <v>-1</v>
      </c>
    </row>
    <row r="306" spans="1:4" x14ac:dyDescent="0.25">
      <c r="A306" t="s">
        <v>98</v>
      </c>
      <c r="B306">
        <v>96114000000</v>
      </c>
      <c r="C306">
        <v>94571000000</v>
      </c>
      <c r="D306" s="7">
        <f t="shared" si="4"/>
        <v>-1.6053852716565786E-2</v>
      </c>
    </row>
    <row r="307" spans="1:4" x14ac:dyDescent="0.25">
      <c r="A307" t="s">
        <v>104</v>
      </c>
      <c r="B307">
        <v>40339000000</v>
      </c>
      <c r="C307">
        <v>39528000000</v>
      </c>
      <c r="D307" s="7">
        <f t="shared" si="4"/>
        <v>-2.0104613401422888E-2</v>
      </c>
    </row>
    <row r="308" spans="1:4" x14ac:dyDescent="0.25">
      <c r="A308" t="s">
        <v>436</v>
      </c>
      <c r="B308">
        <v>20853800000</v>
      </c>
      <c r="D308" s="7">
        <f t="shared" si="4"/>
        <v>-1</v>
      </c>
    </row>
    <row r="309" spans="1:4" x14ac:dyDescent="0.25">
      <c r="A309" t="s">
        <v>334</v>
      </c>
      <c r="B309">
        <v>18591000000</v>
      </c>
      <c r="C309">
        <v>18202000000</v>
      </c>
      <c r="D309" s="7">
        <f t="shared" si="4"/>
        <v>-2.0924103060620758E-2</v>
      </c>
    </row>
    <row r="310" spans="1:4" x14ac:dyDescent="0.25">
      <c r="A310" t="s">
        <v>187</v>
      </c>
      <c r="B310">
        <v>25130000000</v>
      </c>
      <c r="C310">
        <v>24594000000</v>
      </c>
      <c r="D310" s="7">
        <f t="shared" si="4"/>
        <v>-2.1329088738559543E-2</v>
      </c>
    </row>
    <row r="311" spans="1:4" x14ac:dyDescent="0.25">
      <c r="A311" t="s">
        <v>207</v>
      </c>
      <c r="B311">
        <v>6956311000</v>
      </c>
      <c r="C311">
        <v>6794342000</v>
      </c>
      <c r="D311" s="7">
        <f t="shared" si="4"/>
        <v>-2.3283749102074314E-2</v>
      </c>
    </row>
    <row r="312" spans="1:4" x14ac:dyDescent="0.25">
      <c r="A312" t="s">
        <v>118</v>
      </c>
      <c r="B312">
        <v>11937000000</v>
      </c>
      <c r="C312">
        <v>11642900000</v>
      </c>
      <c r="D312" s="7">
        <f t="shared" si="4"/>
        <v>-2.4637681159420333E-2</v>
      </c>
    </row>
    <row r="313" spans="1:4" x14ac:dyDescent="0.25">
      <c r="A313" t="s">
        <v>441</v>
      </c>
      <c r="B313">
        <v>16270000000</v>
      </c>
      <c r="D313" s="7">
        <f t="shared" si="4"/>
        <v>-1</v>
      </c>
    </row>
    <row r="314" spans="1:4" x14ac:dyDescent="0.25">
      <c r="A314" t="s">
        <v>442</v>
      </c>
      <c r="B314">
        <v>6449000000</v>
      </c>
      <c r="D314" s="7">
        <f t="shared" si="4"/>
        <v>-1</v>
      </c>
    </row>
    <row r="315" spans="1:4" x14ac:dyDescent="0.25">
      <c r="A315" t="s">
        <v>443</v>
      </c>
      <c r="B315">
        <v>3495443000</v>
      </c>
      <c r="D315" s="7">
        <f t="shared" si="4"/>
        <v>-1</v>
      </c>
    </row>
    <row r="316" spans="1:4" x14ac:dyDescent="0.25">
      <c r="A316" t="s">
        <v>186</v>
      </c>
      <c r="B316">
        <v>40704000000</v>
      </c>
      <c r="C316">
        <v>39639000000</v>
      </c>
      <c r="D316" s="7">
        <f t="shared" si="4"/>
        <v>-2.6164504716981174E-2</v>
      </c>
    </row>
    <row r="317" spans="1:4" x14ac:dyDescent="0.25">
      <c r="A317" t="s">
        <v>445</v>
      </c>
      <c r="B317">
        <v>7669000000</v>
      </c>
      <c r="D317" s="7">
        <f t="shared" si="4"/>
        <v>-1</v>
      </c>
    </row>
    <row r="318" spans="1:4" x14ac:dyDescent="0.25">
      <c r="A318" t="s">
        <v>446</v>
      </c>
      <c r="B318">
        <v>57119000000</v>
      </c>
      <c r="D318" s="7">
        <f t="shared" si="4"/>
        <v>-1</v>
      </c>
    </row>
    <row r="319" spans="1:4" x14ac:dyDescent="0.25">
      <c r="A319" t="s">
        <v>447</v>
      </c>
      <c r="B319">
        <v>98975000000</v>
      </c>
      <c r="D319" s="7">
        <f t="shared" si="4"/>
        <v>-1</v>
      </c>
    </row>
    <row r="320" spans="1:4" x14ac:dyDescent="0.25">
      <c r="A320" t="s">
        <v>214</v>
      </c>
      <c r="B320">
        <v>4515000000</v>
      </c>
      <c r="C320">
        <v>4396000000</v>
      </c>
      <c r="D320" s="7">
        <f t="shared" si="4"/>
        <v>-2.635658914728678E-2</v>
      </c>
    </row>
    <row r="321" spans="1:4" x14ac:dyDescent="0.25">
      <c r="A321" t="s">
        <v>449</v>
      </c>
      <c r="B321">
        <v>7572436000</v>
      </c>
      <c r="D321" s="7">
        <f t="shared" si="4"/>
        <v>-1</v>
      </c>
    </row>
    <row r="322" spans="1:4" x14ac:dyDescent="0.25">
      <c r="A322" t="s">
        <v>450</v>
      </c>
      <c r="B322">
        <v>10776000000</v>
      </c>
      <c r="D322" s="7">
        <f t="shared" ref="D322:D385" si="5" xml:space="preserve"> (C322 / B322 - 1)</f>
        <v>-1</v>
      </c>
    </row>
    <row r="323" spans="1:4" x14ac:dyDescent="0.25">
      <c r="A323" t="s">
        <v>448</v>
      </c>
      <c r="B323">
        <v>8241200000</v>
      </c>
      <c r="C323">
        <v>8020300000</v>
      </c>
      <c r="D323" s="7">
        <f t="shared" si="5"/>
        <v>-2.6804348881230844E-2</v>
      </c>
    </row>
    <row r="324" spans="1:4" x14ac:dyDescent="0.25">
      <c r="A324" t="s">
        <v>459</v>
      </c>
      <c r="B324">
        <v>7620000000</v>
      </c>
      <c r="C324">
        <v>7405000000</v>
      </c>
      <c r="D324" s="7">
        <f t="shared" si="5"/>
        <v>-2.8215223097112885E-2</v>
      </c>
    </row>
    <row r="325" spans="1:4" x14ac:dyDescent="0.25">
      <c r="A325" t="s">
        <v>517</v>
      </c>
      <c r="B325">
        <v>13878000000</v>
      </c>
      <c r="C325">
        <v>13423000000</v>
      </c>
      <c r="D325" s="7">
        <f t="shared" si="5"/>
        <v>-3.2785703991929704E-2</v>
      </c>
    </row>
    <row r="326" spans="1:4" x14ac:dyDescent="0.25">
      <c r="A326" t="s">
        <v>454</v>
      </c>
      <c r="B326">
        <v>8299074000</v>
      </c>
      <c r="D326" s="7">
        <f t="shared" si="5"/>
        <v>-1</v>
      </c>
    </row>
    <row r="327" spans="1:4" x14ac:dyDescent="0.25">
      <c r="A327" t="s">
        <v>505</v>
      </c>
      <c r="B327">
        <v>4249900000</v>
      </c>
      <c r="C327">
        <v>4104900000</v>
      </c>
      <c r="D327" s="7">
        <f t="shared" si="5"/>
        <v>-3.4118449845878751E-2</v>
      </c>
    </row>
    <row r="328" spans="1:4" x14ac:dyDescent="0.25">
      <c r="A328" t="s">
        <v>351</v>
      </c>
      <c r="B328">
        <v>1475139000</v>
      </c>
      <c r="C328">
        <v>1423936000</v>
      </c>
      <c r="D328" s="7">
        <f t="shared" si="5"/>
        <v>-3.4710627269701311E-2</v>
      </c>
    </row>
    <row r="329" spans="1:4" x14ac:dyDescent="0.25">
      <c r="A329" t="s">
        <v>343</v>
      </c>
      <c r="B329">
        <v>2418800000</v>
      </c>
      <c r="C329">
        <v>2334200000</v>
      </c>
      <c r="D329" s="7">
        <f t="shared" si="5"/>
        <v>-3.4976021167521076E-2</v>
      </c>
    </row>
    <row r="330" spans="1:4" x14ac:dyDescent="0.25">
      <c r="A330" t="s">
        <v>468</v>
      </c>
      <c r="B330">
        <v>7031500000</v>
      </c>
      <c r="C330">
        <v>6778300000</v>
      </c>
      <c r="D330" s="7">
        <f t="shared" si="5"/>
        <v>-3.6009386332930382E-2</v>
      </c>
    </row>
    <row r="331" spans="1:4" x14ac:dyDescent="0.25">
      <c r="A331" t="s">
        <v>363</v>
      </c>
      <c r="B331">
        <v>28105000000</v>
      </c>
      <c r="C331">
        <v>27079000000</v>
      </c>
      <c r="D331" s="7">
        <f t="shared" si="5"/>
        <v>-3.6505959793631026E-2</v>
      </c>
    </row>
    <row r="332" spans="1:4" x14ac:dyDescent="0.25">
      <c r="A332" t="s">
        <v>461</v>
      </c>
      <c r="B332">
        <v>3582395000</v>
      </c>
      <c r="D332" s="7">
        <f t="shared" si="5"/>
        <v>-1</v>
      </c>
    </row>
    <row r="333" spans="1:4" x14ac:dyDescent="0.25">
      <c r="A333" t="s">
        <v>81</v>
      </c>
      <c r="B333">
        <v>9894900000</v>
      </c>
      <c r="C333">
        <v>9524400000</v>
      </c>
      <c r="D333" s="7">
        <f t="shared" si="5"/>
        <v>-3.7443531516235584E-2</v>
      </c>
    </row>
    <row r="334" spans="1:4" x14ac:dyDescent="0.25">
      <c r="A334" t="s">
        <v>463</v>
      </c>
      <c r="B334">
        <v>1181704000</v>
      </c>
      <c r="D334" s="7">
        <f t="shared" si="5"/>
        <v>-1</v>
      </c>
    </row>
    <row r="335" spans="1:4" x14ac:dyDescent="0.25">
      <c r="A335" t="s">
        <v>298</v>
      </c>
      <c r="B335">
        <v>52107000000</v>
      </c>
      <c r="C335">
        <v>50123000000</v>
      </c>
      <c r="D335" s="7">
        <f t="shared" si="5"/>
        <v>-3.8075498493484572E-2</v>
      </c>
    </row>
    <row r="336" spans="1:4" x14ac:dyDescent="0.25">
      <c r="A336" t="s">
        <v>217</v>
      </c>
      <c r="B336">
        <v>12554000000</v>
      </c>
      <c r="C336">
        <v>12075000000</v>
      </c>
      <c r="D336" s="7">
        <f t="shared" si="5"/>
        <v>-3.8155169667038358E-2</v>
      </c>
    </row>
    <row r="337" spans="1:4" x14ac:dyDescent="0.25">
      <c r="A337" t="s">
        <v>466</v>
      </c>
      <c r="B337">
        <v>4380000000</v>
      </c>
      <c r="D337" s="7">
        <f t="shared" si="5"/>
        <v>-1</v>
      </c>
    </row>
    <row r="338" spans="1:4" x14ac:dyDescent="0.25">
      <c r="A338" t="s">
        <v>467</v>
      </c>
      <c r="B338">
        <v>5234000000</v>
      </c>
      <c r="D338" s="7">
        <f t="shared" si="5"/>
        <v>-1</v>
      </c>
    </row>
    <row r="339" spans="1:4" x14ac:dyDescent="0.25">
      <c r="A339" t="s">
        <v>271</v>
      </c>
      <c r="B339">
        <v>16435000000</v>
      </c>
      <c r="C339">
        <v>15797000000</v>
      </c>
      <c r="D339" s="7">
        <f t="shared" si="5"/>
        <v>-3.8819592333434794E-2</v>
      </c>
    </row>
    <row r="340" spans="1:4" x14ac:dyDescent="0.25">
      <c r="A340" t="s">
        <v>469</v>
      </c>
      <c r="B340">
        <v>11339304000</v>
      </c>
      <c r="D340" s="7">
        <f t="shared" si="5"/>
        <v>-1</v>
      </c>
    </row>
    <row r="341" spans="1:4" x14ac:dyDescent="0.25">
      <c r="A341" t="s">
        <v>226</v>
      </c>
      <c r="B341">
        <v>1954000000</v>
      </c>
      <c r="C341">
        <v>1857339000</v>
      </c>
      <c r="D341" s="7">
        <f t="shared" si="5"/>
        <v>-4.946827021494371E-2</v>
      </c>
    </row>
    <row r="342" spans="1:4" x14ac:dyDescent="0.25">
      <c r="A342" t="s">
        <v>90</v>
      </c>
      <c r="B342">
        <v>6330300000</v>
      </c>
      <c r="C342">
        <v>5966900000</v>
      </c>
      <c r="D342" s="7">
        <f t="shared" si="5"/>
        <v>-5.7406442032763016E-2</v>
      </c>
    </row>
    <row r="343" spans="1:4" x14ac:dyDescent="0.25">
      <c r="A343" t="s">
        <v>472</v>
      </c>
      <c r="B343">
        <v>1662829000</v>
      </c>
      <c r="D343" s="7">
        <f t="shared" si="5"/>
        <v>-1</v>
      </c>
    </row>
    <row r="344" spans="1:4" x14ac:dyDescent="0.25">
      <c r="A344" t="s">
        <v>533</v>
      </c>
      <c r="B344">
        <v>13268000000</v>
      </c>
      <c r="C344">
        <v>12488000000</v>
      </c>
      <c r="D344" s="7">
        <f t="shared" si="5"/>
        <v>-5.8788061501356625E-2</v>
      </c>
    </row>
    <row r="345" spans="1:4" x14ac:dyDescent="0.25">
      <c r="A345" t="s">
        <v>476</v>
      </c>
      <c r="B345">
        <v>3018227000</v>
      </c>
      <c r="D345" s="7">
        <f t="shared" si="5"/>
        <v>-1</v>
      </c>
    </row>
    <row r="346" spans="1:4" x14ac:dyDescent="0.25">
      <c r="A346" t="s">
        <v>477</v>
      </c>
      <c r="B346">
        <v>17489000000</v>
      </c>
      <c r="D346" s="7">
        <f t="shared" si="5"/>
        <v>-1</v>
      </c>
    </row>
    <row r="347" spans="1:4" x14ac:dyDescent="0.25">
      <c r="A347" t="s">
        <v>478</v>
      </c>
      <c r="B347">
        <v>5266103000</v>
      </c>
      <c r="D347" s="7">
        <f t="shared" si="5"/>
        <v>-1</v>
      </c>
    </row>
    <row r="348" spans="1:4" x14ac:dyDescent="0.25">
      <c r="A348" t="s">
        <v>411</v>
      </c>
      <c r="B348">
        <v>10511000000</v>
      </c>
      <c r="C348">
        <v>9888000000</v>
      </c>
      <c r="D348" s="7">
        <f t="shared" si="5"/>
        <v>-5.9271239653696073E-2</v>
      </c>
    </row>
    <row r="349" spans="1:4" x14ac:dyDescent="0.25">
      <c r="A349" t="s">
        <v>480</v>
      </c>
      <c r="B349">
        <v>2985908000</v>
      </c>
      <c r="D349" s="7">
        <f t="shared" si="5"/>
        <v>-1</v>
      </c>
    </row>
    <row r="350" spans="1:4" x14ac:dyDescent="0.25">
      <c r="A350" t="s">
        <v>481</v>
      </c>
      <c r="B350">
        <v>10231000000</v>
      </c>
      <c r="D350" s="7">
        <f t="shared" si="5"/>
        <v>-1</v>
      </c>
    </row>
    <row r="351" spans="1:4" x14ac:dyDescent="0.25">
      <c r="A351" t="s">
        <v>482</v>
      </c>
      <c r="B351">
        <v>8533000000</v>
      </c>
      <c r="D351" s="7">
        <f t="shared" si="5"/>
        <v>-1</v>
      </c>
    </row>
    <row r="352" spans="1:4" x14ac:dyDescent="0.25">
      <c r="A352" t="s">
        <v>266</v>
      </c>
      <c r="B352">
        <v>17630300000</v>
      </c>
      <c r="C352">
        <v>16563100000</v>
      </c>
      <c r="D352" s="7">
        <f t="shared" si="5"/>
        <v>-6.0532152033714648E-2</v>
      </c>
    </row>
    <row r="353" spans="1:4" x14ac:dyDescent="0.25">
      <c r="A353" t="s">
        <v>300</v>
      </c>
      <c r="B353">
        <v>51463000000</v>
      </c>
      <c r="C353">
        <v>48238000000</v>
      </c>
      <c r="D353" s="7">
        <f t="shared" si="5"/>
        <v>-6.2666381672269345E-2</v>
      </c>
    </row>
    <row r="354" spans="1:4" x14ac:dyDescent="0.25">
      <c r="A354" t="s">
        <v>172</v>
      </c>
      <c r="B354">
        <v>11811000000</v>
      </c>
      <c r="C354">
        <v>11069000000</v>
      </c>
      <c r="D354" s="7">
        <f t="shared" si="5"/>
        <v>-6.2822792312251297E-2</v>
      </c>
    </row>
    <row r="355" spans="1:4" x14ac:dyDescent="0.25">
      <c r="A355" t="s">
        <v>528</v>
      </c>
      <c r="B355">
        <v>2371200000</v>
      </c>
      <c r="C355">
        <v>2220300000</v>
      </c>
      <c r="D355" s="7">
        <f t="shared" si="5"/>
        <v>-6.3638663967611309E-2</v>
      </c>
    </row>
    <row r="356" spans="1:4" x14ac:dyDescent="0.25">
      <c r="A356" t="s">
        <v>489</v>
      </c>
      <c r="B356">
        <v>3133000000</v>
      </c>
      <c r="D356" s="7">
        <f t="shared" si="5"/>
        <v>-1</v>
      </c>
    </row>
    <row r="357" spans="1:4" x14ac:dyDescent="0.25">
      <c r="A357" t="s">
        <v>490</v>
      </c>
      <c r="B357">
        <v>13620000000</v>
      </c>
      <c r="D357" s="7">
        <f t="shared" si="5"/>
        <v>-1</v>
      </c>
    </row>
    <row r="358" spans="1:4" x14ac:dyDescent="0.25">
      <c r="A358" t="s">
        <v>479</v>
      </c>
      <c r="B358">
        <v>22492000000</v>
      </c>
      <c r="C358">
        <v>21059000000</v>
      </c>
      <c r="D358" s="7">
        <f t="shared" si="5"/>
        <v>-6.371154188155792E-2</v>
      </c>
    </row>
    <row r="359" spans="1:4" x14ac:dyDescent="0.25">
      <c r="A359" t="s">
        <v>460</v>
      </c>
      <c r="B359">
        <v>6307900000</v>
      </c>
      <c r="C359">
        <v>5879500000</v>
      </c>
      <c r="D359" s="7">
        <f t="shared" si="5"/>
        <v>-6.7914836950490609E-2</v>
      </c>
    </row>
    <row r="360" spans="1:4" x14ac:dyDescent="0.25">
      <c r="A360" t="s">
        <v>451</v>
      </c>
      <c r="B360">
        <v>25281000000</v>
      </c>
      <c r="C360">
        <v>23554000000</v>
      </c>
      <c r="D360" s="7">
        <f t="shared" si="5"/>
        <v>-6.8312171195759608E-2</v>
      </c>
    </row>
    <row r="361" spans="1:4" x14ac:dyDescent="0.25">
      <c r="A361" t="s">
        <v>495</v>
      </c>
      <c r="B361">
        <v>146801000000</v>
      </c>
      <c r="D361" s="7">
        <f t="shared" si="5"/>
        <v>-1</v>
      </c>
    </row>
    <row r="362" spans="1:4" x14ac:dyDescent="0.25">
      <c r="A362" t="s">
        <v>561</v>
      </c>
      <c r="B362">
        <v>2377344000</v>
      </c>
      <c r="C362">
        <v>2213881000</v>
      </c>
      <c r="D362" s="7">
        <f t="shared" si="5"/>
        <v>-6.8758665132181096E-2</v>
      </c>
    </row>
    <row r="363" spans="1:4" x14ac:dyDescent="0.25">
      <c r="A363" t="s">
        <v>498</v>
      </c>
      <c r="B363">
        <v>2530000000</v>
      </c>
      <c r="D363" s="7">
        <f t="shared" si="5"/>
        <v>-1</v>
      </c>
    </row>
    <row r="364" spans="1:4" x14ac:dyDescent="0.25">
      <c r="A364" t="s">
        <v>213</v>
      </c>
      <c r="B364">
        <v>13145000000</v>
      </c>
      <c r="C364">
        <v>12197000000</v>
      </c>
      <c r="D364" s="7">
        <f t="shared" si="5"/>
        <v>-7.2118676302776685E-2</v>
      </c>
    </row>
    <row r="365" spans="1:4" x14ac:dyDescent="0.25">
      <c r="A365" t="s">
        <v>330</v>
      </c>
      <c r="B365">
        <v>14580000000</v>
      </c>
      <c r="C365">
        <v>13525000000</v>
      </c>
      <c r="D365" s="7">
        <f t="shared" si="5"/>
        <v>-7.2359396433470557E-2</v>
      </c>
    </row>
    <row r="366" spans="1:4" x14ac:dyDescent="0.25">
      <c r="A366" t="s">
        <v>502</v>
      </c>
      <c r="B366">
        <v>3050945000</v>
      </c>
      <c r="D366" s="7">
        <f t="shared" si="5"/>
        <v>-1</v>
      </c>
    </row>
    <row r="367" spans="1:4" x14ac:dyDescent="0.25">
      <c r="A367" t="s">
        <v>189</v>
      </c>
      <c r="B367">
        <v>28862800000</v>
      </c>
      <c r="C367">
        <v>26644000000</v>
      </c>
      <c r="D367" s="7">
        <f t="shared" si="5"/>
        <v>-7.6874038554818003E-2</v>
      </c>
    </row>
    <row r="368" spans="1:4" x14ac:dyDescent="0.25">
      <c r="A368" t="s">
        <v>16</v>
      </c>
      <c r="B368">
        <v>233715000000</v>
      </c>
      <c r="C368">
        <v>215639000000</v>
      </c>
      <c r="D368" s="7">
        <f t="shared" si="5"/>
        <v>-7.7342061913013738E-2</v>
      </c>
    </row>
    <row r="369" spans="1:4" x14ac:dyDescent="0.25">
      <c r="A369" t="s">
        <v>274</v>
      </c>
      <c r="B369">
        <v>16443000000</v>
      </c>
      <c r="C369">
        <v>15158000000</v>
      </c>
      <c r="D369" s="7">
        <f t="shared" si="5"/>
        <v>-7.8148756309675882E-2</v>
      </c>
    </row>
    <row r="370" spans="1:4" x14ac:dyDescent="0.25">
      <c r="A370" t="s">
        <v>507</v>
      </c>
      <c r="B370">
        <v>3766065000</v>
      </c>
      <c r="D370" s="7">
        <f t="shared" si="5"/>
        <v>-1</v>
      </c>
    </row>
    <row r="371" spans="1:4" x14ac:dyDescent="0.25">
      <c r="A371" t="s">
        <v>508</v>
      </c>
      <c r="B371">
        <v>16965400000</v>
      </c>
      <c r="D371" s="7">
        <f t="shared" si="5"/>
        <v>-1</v>
      </c>
    </row>
    <row r="372" spans="1:4" x14ac:dyDescent="0.25">
      <c r="A372" t="s">
        <v>509</v>
      </c>
      <c r="B372">
        <v>1492000000</v>
      </c>
      <c r="D372" s="7">
        <f t="shared" si="5"/>
        <v>-1</v>
      </c>
    </row>
    <row r="373" spans="1:4" x14ac:dyDescent="0.25">
      <c r="A373" t="s">
        <v>151</v>
      </c>
      <c r="B373">
        <v>19110000000</v>
      </c>
      <c r="C373">
        <v>17509000000</v>
      </c>
      <c r="D373" s="7">
        <f t="shared" si="5"/>
        <v>-8.3778126635269512E-2</v>
      </c>
    </row>
    <row r="374" spans="1:4" x14ac:dyDescent="0.25">
      <c r="A374" t="s">
        <v>511</v>
      </c>
      <c r="B374">
        <v>6226507000</v>
      </c>
      <c r="D374" s="7">
        <f t="shared" si="5"/>
        <v>-1</v>
      </c>
    </row>
    <row r="375" spans="1:4" x14ac:dyDescent="0.25">
      <c r="A375" t="s">
        <v>525</v>
      </c>
      <c r="B375">
        <v>21813000000</v>
      </c>
      <c r="C375">
        <v>19941000000</v>
      </c>
      <c r="D375" s="7">
        <f t="shared" si="5"/>
        <v>-8.5820382340805912E-2</v>
      </c>
    </row>
    <row r="376" spans="1:4" x14ac:dyDescent="0.25">
      <c r="A376" t="s">
        <v>514</v>
      </c>
      <c r="B376">
        <v>28711000000</v>
      </c>
      <c r="D376" s="7">
        <f t="shared" si="5"/>
        <v>-1</v>
      </c>
    </row>
    <row r="377" spans="1:4" x14ac:dyDescent="0.25">
      <c r="A377" t="s">
        <v>515</v>
      </c>
      <c r="B377">
        <v>2779541000</v>
      </c>
      <c r="D377" s="7">
        <f t="shared" si="5"/>
        <v>-1</v>
      </c>
    </row>
    <row r="378" spans="1:4" x14ac:dyDescent="0.25">
      <c r="A378" t="s">
        <v>516</v>
      </c>
      <c r="B378">
        <v>13000000000</v>
      </c>
      <c r="D378" s="7">
        <f t="shared" si="5"/>
        <v>-1</v>
      </c>
    </row>
    <row r="379" spans="1:4" x14ac:dyDescent="0.25">
      <c r="A379" t="s">
        <v>394</v>
      </c>
      <c r="B379">
        <v>93580000000</v>
      </c>
      <c r="C379">
        <v>85320000000</v>
      </c>
      <c r="D379" s="7">
        <f t="shared" si="5"/>
        <v>-8.8266723658901425E-2</v>
      </c>
    </row>
    <row r="380" spans="1:4" x14ac:dyDescent="0.25">
      <c r="A380" t="s">
        <v>518</v>
      </c>
      <c r="B380">
        <v>3963313000</v>
      </c>
      <c r="D380" s="7">
        <f t="shared" si="5"/>
        <v>-1</v>
      </c>
    </row>
    <row r="381" spans="1:4" x14ac:dyDescent="0.25">
      <c r="A381" t="s">
        <v>519</v>
      </c>
      <c r="B381">
        <v>3963313000</v>
      </c>
      <c r="D381" s="7">
        <f t="shared" si="5"/>
        <v>-1</v>
      </c>
    </row>
    <row r="382" spans="1:4" x14ac:dyDescent="0.25">
      <c r="A382" t="s">
        <v>520</v>
      </c>
      <c r="B382">
        <v>37864000000</v>
      </c>
      <c r="D382" s="7">
        <f t="shared" si="5"/>
        <v>-1</v>
      </c>
    </row>
    <row r="383" spans="1:4" x14ac:dyDescent="0.25">
      <c r="A383" t="s">
        <v>521</v>
      </c>
      <c r="B383">
        <v>894638000</v>
      </c>
      <c r="D383" s="7">
        <f t="shared" si="5"/>
        <v>-1</v>
      </c>
    </row>
    <row r="384" spans="1:4" x14ac:dyDescent="0.25">
      <c r="A384" t="s">
        <v>492</v>
      </c>
      <c r="B384">
        <v>3956000000</v>
      </c>
      <c r="C384">
        <v>3600000000</v>
      </c>
      <c r="D384" s="7">
        <f t="shared" si="5"/>
        <v>-8.9989888776542015E-2</v>
      </c>
    </row>
    <row r="385" spans="1:4" x14ac:dyDescent="0.25">
      <c r="A385" t="s">
        <v>335</v>
      </c>
      <c r="B385">
        <v>14403000000</v>
      </c>
      <c r="C385">
        <v>13058000000</v>
      </c>
      <c r="D385" s="7">
        <f t="shared" si="5"/>
        <v>-9.3383322918836331E-2</v>
      </c>
    </row>
    <row r="386" spans="1:4" x14ac:dyDescent="0.25">
      <c r="A386" t="s">
        <v>524</v>
      </c>
      <c r="B386">
        <v>10731300000</v>
      </c>
      <c r="D386" s="7">
        <f t="shared" ref="D386:D431" si="6" xml:space="preserve"> (C386 / B386 - 1)</f>
        <v>-1</v>
      </c>
    </row>
    <row r="387" spans="1:4" x14ac:dyDescent="0.25">
      <c r="A387" t="s">
        <v>412</v>
      </c>
      <c r="B387">
        <v>6123000000</v>
      </c>
      <c r="C387">
        <v>5546000000</v>
      </c>
      <c r="D387" s="7">
        <f t="shared" si="6"/>
        <v>-9.4234852196635632E-2</v>
      </c>
    </row>
    <row r="388" spans="1:4" x14ac:dyDescent="0.25">
      <c r="A388" t="s">
        <v>526</v>
      </c>
      <c r="B388">
        <v>58363000000</v>
      </c>
      <c r="D388" s="7">
        <f t="shared" si="6"/>
        <v>-1</v>
      </c>
    </row>
    <row r="389" spans="1:4" x14ac:dyDescent="0.25">
      <c r="A389" t="s">
        <v>325</v>
      </c>
      <c r="B389">
        <v>12114832000</v>
      </c>
      <c r="C389">
        <v>10964157000</v>
      </c>
      <c r="D389" s="7">
        <f t="shared" si="6"/>
        <v>-9.4980681531530942E-2</v>
      </c>
    </row>
    <row r="390" spans="1:4" x14ac:dyDescent="0.25">
      <c r="A390" t="s">
        <v>80</v>
      </c>
      <c r="B390">
        <v>8698000000</v>
      </c>
      <c r="C390">
        <v>7869000000</v>
      </c>
      <c r="D390" s="7">
        <f t="shared" si="6"/>
        <v>-9.5309266498045497E-2</v>
      </c>
    </row>
    <row r="391" spans="1:4" x14ac:dyDescent="0.25">
      <c r="A391" t="s">
        <v>389</v>
      </c>
      <c r="B391">
        <v>15001000000</v>
      </c>
      <c r="C391">
        <v>13502000000</v>
      </c>
      <c r="D391" s="7">
        <f t="shared" si="6"/>
        <v>-9.9926671555229607E-2</v>
      </c>
    </row>
    <row r="392" spans="1:4" x14ac:dyDescent="0.25">
      <c r="A392" t="s">
        <v>437</v>
      </c>
      <c r="B392">
        <v>12711744000</v>
      </c>
      <c r="C392">
        <v>11360753000</v>
      </c>
      <c r="D392" s="7">
        <f t="shared" si="6"/>
        <v>-0.10627896534102643</v>
      </c>
    </row>
    <row r="393" spans="1:4" x14ac:dyDescent="0.25">
      <c r="A393" t="s">
        <v>222</v>
      </c>
      <c r="B393">
        <v>16249000000</v>
      </c>
      <c r="C393">
        <v>14522000000</v>
      </c>
      <c r="D393" s="7">
        <f t="shared" si="6"/>
        <v>-0.10628346359775986</v>
      </c>
    </row>
    <row r="394" spans="1:4" x14ac:dyDescent="0.25">
      <c r="A394" t="s">
        <v>543</v>
      </c>
      <c r="B394">
        <v>14572000000</v>
      </c>
      <c r="C394">
        <v>12994000000</v>
      </c>
      <c r="D394" s="7">
        <f t="shared" si="6"/>
        <v>-0.10828987098545151</v>
      </c>
    </row>
    <row r="395" spans="1:4" x14ac:dyDescent="0.25">
      <c r="A395" t="s">
        <v>513</v>
      </c>
      <c r="B395">
        <v>41373000000</v>
      </c>
      <c r="C395">
        <v>36881000000</v>
      </c>
      <c r="D395" s="7">
        <f t="shared" si="6"/>
        <v>-0.10857322408333936</v>
      </c>
    </row>
    <row r="396" spans="1:4" x14ac:dyDescent="0.25">
      <c r="A396" t="s">
        <v>534</v>
      </c>
      <c r="B396">
        <v>87804000000</v>
      </c>
      <c r="D396" s="7">
        <f t="shared" si="6"/>
        <v>-1</v>
      </c>
    </row>
    <row r="397" spans="1:4" x14ac:dyDescent="0.25">
      <c r="A397" t="s">
        <v>535</v>
      </c>
      <c r="B397">
        <v>3422181000</v>
      </c>
      <c r="D397" s="7">
        <f t="shared" si="6"/>
        <v>-1</v>
      </c>
    </row>
    <row r="398" spans="1:4" x14ac:dyDescent="0.25">
      <c r="A398" t="s">
        <v>257</v>
      </c>
      <c r="B398">
        <v>4561030000</v>
      </c>
      <c r="C398">
        <v>3991462000</v>
      </c>
      <c r="D398" s="7">
        <f t="shared" si="6"/>
        <v>-0.12487705627895451</v>
      </c>
    </row>
    <row r="399" spans="1:4" x14ac:dyDescent="0.25">
      <c r="A399" t="s">
        <v>537</v>
      </c>
      <c r="B399">
        <v>2068010000</v>
      </c>
      <c r="D399" s="7">
        <f t="shared" si="6"/>
        <v>-1</v>
      </c>
    </row>
    <row r="400" spans="1:4" x14ac:dyDescent="0.25">
      <c r="A400" t="s">
        <v>538</v>
      </c>
      <c r="B400">
        <v>1059366000</v>
      </c>
      <c r="D400" s="7">
        <f t="shared" si="6"/>
        <v>-1</v>
      </c>
    </row>
    <row r="401" spans="1:4" x14ac:dyDescent="0.25">
      <c r="A401" t="s">
        <v>539</v>
      </c>
      <c r="B401">
        <v>1032336000</v>
      </c>
      <c r="D401" s="7">
        <f t="shared" si="6"/>
        <v>-1</v>
      </c>
    </row>
    <row r="402" spans="1:4" x14ac:dyDescent="0.25">
      <c r="A402" t="s">
        <v>149</v>
      </c>
      <c r="B402">
        <v>4501223000</v>
      </c>
      <c r="C402">
        <v>3904384000</v>
      </c>
      <c r="D402" s="7">
        <f t="shared" si="6"/>
        <v>-0.13259485255451686</v>
      </c>
    </row>
    <row r="403" spans="1:4" x14ac:dyDescent="0.25">
      <c r="A403" t="s">
        <v>541</v>
      </c>
      <c r="B403">
        <v>131620000000</v>
      </c>
      <c r="D403" s="7">
        <f t="shared" si="6"/>
        <v>-1</v>
      </c>
    </row>
    <row r="404" spans="1:4" x14ac:dyDescent="0.25">
      <c r="A404" t="s">
        <v>542</v>
      </c>
      <c r="B404">
        <v>2042332000</v>
      </c>
      <c r="D404" s="7">
        <f t="shared" si="6"/>
        <v>-1</v>
      </c>
    </row>
    <row r="405" spans="1:4" x14ac:dyDescent="0.25">
      <c r="A405" t="s">
        <v>121</v>
      </c>
      <c r="B405">
        <v>47011000000</v>
      </c>
      <c r="C405">
        <v>38537000000</v>
      </c>
      <c r="D405" s="7">
        <f t="shared" si="6"/>
        <v>-0.18025568483971832</v>
      </c>
    </row>
    <row r="406" spans="1:4" x14ac:dyDescent="0.25">
      <c r="A406" t="s">
        <v>544</v>
      </c>
      <c r="B406">
        <v>5926100000</v>
      </c>
      <c r="D406" s="7">
        <f t="shared" si="6"/>
        <v>-1</v>
      </c>
    </row>
    <row r="407" spans="1:4" x14ac:dyDescent="0.25">
      <c r="A407" t="s">
        <v>545</v>
      </c>
      <c r="B407">
        <v>90033000000</v>
      </c>
      <c r="D407" s="7">
        <f t="shared" si="6"/>
        <v>-1</v>
      </c>
    </row>
    <row r="408" spans="1:4" x14ac:dyDescent="0.25">
      <c r="A408" t="s">
        <v>483</v>
      </c>
      <c r="B408">
        <v>13739000000</v>
      </c>
      <c r="C408">
        <v>11160000000</v>
      </c>
      <c r="D408" s="7">
        <f t="shared" si="6"/>
        <v>-0.187713807409564</v>
      </c>
    </row>
    <row r="409" spans="1:4" x14ac:dyDescent="0.25">
      <c r="A409" t="s">
        <v>390</v>
      </c>
      <c r="B409">
        <v>8895300000</v>
      </c>
      <c r="C409">
        <v>7162800000</v>
      </c>
      <c r="D409" s="7">
        <f t="shared" si="6"/>
        <v>-0.1947657751846481</v>
      </c>
    </row>
    <row r="410" spans="1:4" x14ac:dyDescent="0.25">
      <c r="A410" t="s">
        <v>398</v>
      </c>
      <c r="B410">
        <v>16192000000</v>
      </c>
      <c r="C410">
        <v>12399000000</v>
      </c>
      <c r="D410" s="7">
        <f t="shared" si="6"/>
        <v>-0.23425148221343872</v>
      </c>
    </row>
    <row r="411" spans="1:4" x14ac:dyDescent="0.25">
      <c r="A411" t="s">
        <v>550</v>
      </c>
      <c r="B411">
        <v>7360000000</v>
      </c>
      <c r="D411" s="7">
        <f t="shared" si="6"/>
        <v>-1</v>
      </c>
    </row>
    <row r="412" spans="1:4" x14ac:dyDescent="0.25">
      <c r="A412" t="s">
        <v>49</v>
      </c>
      <c r="B412">
        <v>10325494000</v>
      </c>
      <c r="C412">
        <v>7531780000</v>
      </c>
      <c r="D412" s="7">
        <f t="shared" si="6"/>
        <v>-0.27056468194160976</v>
      </c>
    </row>
    <row r="413" spans="1:4" x14ac:dyDescent="0.25">
      <c r="A413" t="s">
        <v>278</v>
      </c>
      <c r="B413">
        <v>23633000000</v>
      </c>
      <c r="C413">
        <v>15887000000</v>
      </c>
      <c r="D413" s="7">
        <f t="shared" si="6"/>
        <v>-0.32776202767316887</v>
      </c>
    </row>
    <row r="414" spans="1:4" x14ac:dyDescent="0.25">
      <c r="A414" t="s">
        <v>553</v>
      </c>
      <c r="B414">
        <v>5483700000</v>
      </c>
      <c r="D414" s="7">
        <f t="shared" si="6"/>
        <v>-1</v>
      </c>
    </row>
    <row r="415" spans="1:4" x14ac:dyDescent="0.25">
      <c r="A415" t="s">
        <v>554</v>
      </c>
      <c r="B415">
        <v>7082000000</v>
      </c>
      <c r="D415" s="7">
        <f t="shared" si="6"/>
        <v>-1</v>
      </c>
    </row>
    <row r="416" spans="1:4" x14ac:dyDescent="0.25">
      <c r="A416" t="s">
        <v>555</v>
      </c>
      <c r="B416">
        <v>5536000000</v>
      </c>
      <c r="D416" s="7">
        <f t="shared" si="6"/>
        <v>-1</v>
      </c>
    </row>
    <row r="417" spans="1:4" x14ac:dyDescent="0.25">
      <c r="A417" t="s">
        <v>556</v>
      </c>
      <c r="B417">
        <v>4075883000</v>
      </c>
      <c r="D417" s="7">
        <f t="shared" si="6"/>
        <v>-1</v>
      </c>
    </row>
    <row r="418" spans="1:4" x14ac:dyDescent="0.25">
      <c r="A418" t="s">
        <v>558</v>
      </c>
      <c r="B418">
        <v>1452619000</v>
      </c>
      <c r="D418" s="7">
        <f t="shared" si="6"/>
        <v>-1</v>
      </c>
    </row>
    <row r="419" spans="1:4" x14ac:dyDescent="0.25">
      <c r="A419" t="s">
        <v>559</v>
      </c>
      <c r="B419">
        <v>11024486000</v>
      </c>
      <c r="D419" s="7">
        <f t="shared" si="6"/>
        <v>-1</v>
      </c>
    </row>
    <row r="420" spans="1:4" x14ac:dyDescent="0.25">
      <c r="A420" t="s">
        <v>560</v>
      </c>
      <c r="B420">
        <v>9308926000</v>
      </c>
      <c r="D420" s="7">
        <f t="shared" si="6"/>
        <v>-1</v>
      </c>
    </row>
    <row r="421" spans="1:4" x14ac:dyDescent="0.25">
      <c r="A421" t="s">
        <v>108</v>
      </c>
      <c r="B421">
        <v>15742000000</v>
      </c>
      <c r="C421">
        <v>9841000000</v>
      </c>
      <c r="D421" s="7">
        <f t="shared" si="6"/>
        <v>-0.37485707025790882</v>
      </c>
    </row>
    <row r="422" spans="1:4" x14ac:dyDescent="0.25">
      <c r="A422" t="s">
        <v>562</v>
      </c>
      <c r="B422">
        <v>259488000000</v>
      </c>
      <c r="D422" s="7">
        <f t="shared" si="6"/>
        <v>-1</v>
      </c>
    </row>
    <row r="423" spans="1:4" x14ac:dyDescent="0.25">
      <c r="A423" t="s">
        <v>563</v>
      </c>
      <c r="B423">
        <v>2674300000</v>
      </c>
      <c r="D423" s="7">
        <f t="shared" si="6"/>
        <v>-1</v>
      </c>
    </row>
    <row r="424" spans="1:4" x14ac:dyDescent="0.25">
      <c r="A424" t="s">
        <v>564</v>
      </c>
      <c r="B424">
        <v>18045000000</v>
      </c>
      <c r="D424" s="7">
        <f t="shared" si="6"/>
        <v>-1</v>
      </c>
    </row>
    <row r="425" spans="1:4" x14ac:dyDescent="0.25">
      <c r="A425" t="s">
        <v>565</v>
      </c>
      <c r="B425">
        <v>3653000000</v>
      </c>
      <c r="D425" s="7">
        <f t="shared" si="6"/>
        <v>-1</v>
      </c>
    </row>
    <row r="426" spans="1:4" x14ac:dyDescent="0.25">
      <c r="A426" t="s">
        <v>566</v>
      </c>
      <c r="B426">
        <v>4968301000</v>
      </c>
      <c r="D426" s="7">
        <f t="shared" si="6"/>
        <v>-1</v>
      </c>
    </row>
    <row r="427" spans="1:4" x14ac:dyDescent="0.25">
      <c r="A427" t="s">
        <v>567</v>
      </c>
      <c r="B427">
        <v>13105000000</v>
      </c>
      <c r="D427" s="7">
        <f t="shared" si="6"/>
        <v>-1</v>
      </c>
    </row>
    <row r="428" spans="1:4" x14ac:dyDescent="0.25">
      <c r="A428" t="s">
        <v>568</v>
      </c>
      <c r="B428">
        <v>5997800000</v>
      </c>
      <c r="D428" s="7">
        <f t="shared" si="6"/>
        <v>-1</v>
      </c>
    </row>
    <row r="429" spans="1:4" x14ac:dyDescent="0.25">
      <c r="A429" t="s">
        <v>569</v>
      </c>
      <c r="B429">
        <v>2210591000</v>
      </c>
      <c r="D429" s="7">
        <f t="shared" si="6"/>
        <v>-1</v>
      </c>
    </row>
    <row r="430" spans="1:4" x14ac:dyDescent="0.25">
      <c r="A430" t="s">
        <v>593</v>
      </c>
      <c r="B430">
        <v>8698774191000</v>
      </c>
      <c r="C430">
        <v>5234923997000</v>
      </c>
      <c r="D430" s="7">
        <f t="shared" si="6"/>
        <v>-0.39819980585124259</v>
      </c>
    </row>
    <row r="431" spans="1:4" x14ac:dyDescent="0.25">
      <c r="A431" t="s">
        <v>296</v>
      </c>
      <c r="B431">
        <v>3161702000</v>
      </c>
      <c r="C431">
        <v>1624232000</v>
      </c>
      <c r="D431" s="7">
        <f t="shared" si="6"/>
        <v>-0.48627922555636172</v>
      </c>
    </row>
  </sheetData>
  <sortState xmlns:xlrd2="http://schemas.microsoft.com/office/spreadsheetml/2017/richdata2" ref="A2:E431">
    <sortCondition descending="1" ref="E5:E43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FDF7-E4BD-4AD1-91AC-A51D559C510F}">
  <dimension ref="A1:K11"/>
  <sheetViews>
    <sheetView workbookViewId="0">
      <selection activeCell="J7" sqref="J7"/>
    </sheetView>
  </sheetViews>
  <sheetFormatPr defaultRowHeight="15" x14ac:dyDescent="0.25"/>
  <cols>
    <col min="10" max="10" width="8.7109375" style="14"/>
  </cols>
  <sheetData>
    <row r="1" spans="1:11" x14ac:dyDescent="0.25">
      <c r="A1" s="2" t="s">
        <v>578</v>
      </c>
      <c r="B1" s="2" t="s">
        <v>581</v>
      </c>
      <c r="C1" s="2" t="s">
        <v>582</v>
      </c>
      <c r="D1" s="2" t="s">
        <v>583</v>
      </c>
      <c r="E1" s="2" t="s">
        <v>584</v>
      </c>
      <c r="F1" s="2" t="s">
        <v>585</v>
      </c>
      <c r="G1" t="s">
        <v>586</v>
      </c>
      <c r="H1" t="s">
        <v>587</v>
      </c>
    </row>
    <row r="2" spans="1:11" x14ac:dyDescent="0.25">
      <c r="A2">
        <v>2013</v>
      </c>
      <c r="B2" s="2">
        <v>8155000000</v>
      </c>
      <c r="C2" s="2">
        <v>5345000000</v>
      </c>
      <c r="D2" s="2">
        <v>47000000</v>
      </c>
      <c r="E2" s="2">
        <v>0</v>
      </c>
      <c r="F2" s="2">
        <v>1854000000</v>
      </c>
      <c r="G2" t="s">
        <v>14</v>
      </c>
      <c r="H2" t="s">
        <v>143</v>
      </c>
    </row>
    <row r="3" spans="1:11" x14ac:dyDescent="0.25">
      <c r="A3">
        <v>2014</v>
      </c>
      <c r="B3" s="2">
        <v>9108000000</v>
      </c>
      <c r="C3" s="2">
        <v>5973000000</v>
      </c>
      <c r="D3" s="2">
        <v>62000000</v>
      </c>
      <c r="E3" s="2">
        <v>0</v>
      </c>
      <c r="F3" s="2">
        <v>2102000000</v>
      </c>
      <c r="G3" t="s">
        <v>14</v>
      </c>
      <c r="H3" t="s">
        <v>143</v>
      </c>
    </row>
    <row r="4" spans="1:11" x14ac:dyDescent="0.25">
      <c r="A4">
        <v>2015</v>
      </c>
      <c r="B4" s="2">
        <v>9754000000</v>
      </c>
      <c r="C4" s="2">
        <v>6426000000</v>
      </c>
      <c r="D4" s="2">
        <v>89000000</v>
      </c>
      <c r="E4" s="2">
        <v>0</v>
      </c>
      <c r="F4" s="2">
        <v>2125000000</v>
      </c>
      <c r="G4" t="s">
        <v>14</v>
      </c>
      <c r="H4" t="s">
        <v>143</v>
      </c>
    </row>
    <row r="5" spans="1:11" x14ac:dyDescent="0.25">
      <c r="A5">
        <v>2016</v>
      </c>
      <c r="B5" s="2">
        <v>29003000000</v>
      </c>
      <c r="C5" s="2">
        <v>18655000000</v>
      </c>
      <c r="D5" s="2">
        <v>86000000</v>
      </c>
      <c r="E5" s="2">
        <v>0</v>
      </c>
      <c r="F5" s="2">
        <v>6907000000</v>
      </c>
      <c r="G5" t="s">
        <v>14</v>
      </c>
      <c r="H5" t="s">
        <v>143</v>
      </c>
    </row>
    <row r="11" spans="1:11" x14ac:dyDescent="0.25">
      <c r="I11" s="4" t="s">
        <v>634</v>
      </c>
      <c r="J11" s="31"/>
      <c r="K1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workbookViewId="0">
      <selection activeCell="I1" sqref="I1:I1048576"/>
    </sheetView>
  </sheetViews>
  <sheetFormatPr defaultRowHeight="15" x14ac:dyDescent="0.25"/>
  <cols>
    <col min="4" max="4" width="10.42578125" style="1" bestFit="1" customWidth="1"/>
    <col min="5" max="6" width="17.85546875" style="2" bestFit="1" customWidth="1"/>
    <col min="7" max="9" width="16.85546875" style="2" bestFit="1" customWidth="1"/>
    <col min="10" max="10" width="16.85546875" style="2" customWidth="1"/>
    <col min="14" max="14" width="14.42578125" bestFit="1" customWidth="1"/>
  </cols>
  <sheetData>
    <row r="1" spans="1:14" x14ac:dyDescent="0.25">
      <c r="A1" t="s">
        <v>589</v>
      </c>
      <c r="B1" t="s">
        <v>579</v>
      </c>
      <c r="C1" t="s">
        <v>0</v>
      </c>
      <c r="D1" s="1" t="s">
        <v>580</v>
      </c>
      <c r="E1" s="2" t="s">
        <v>581</v>
      </c>
      <c r="F1" s="2" t="s">
        <v>582</v>
      </c>
      <c r="G1" s="2" t="s">
        <v>583</v>
      </c>
      <c r="H1" s="2" t="s">
        <v>584</v>
      </c>
      <c r="I1" s="2" t="s">
        <v>585</v>
      </c>
      <c r="J1" s="2" t="s">
        <v>630</v>
      </c>
      <c r="K1" t="s">
        <v>586</v>
      </c>
      <c r="L1" t="s">
        <v>587</v>
      </c>
      <c r="M1" s="2" t="s">
        <v>578</v>
      </c>
      <c r="N1" s="2"/>
    </row>
    <row r="2" spans="1:14" x14ac:dyDescent="0.25">
      <c r="A2">
        <v>0</v>
      </c>
      <c r="B2" t="s">
        <v>6</v>
      </c>
      <c r="C2" t="s">
        <v>7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2">
        <v>534000000</v>
      </c>
      <c r="K2" t="s">
        <v>8</v>
      </c>
      <c r="L2" t="s">
        <v>9</v>
      </c>
      <c r="M2">
        <f>YEAR(D2)</f>
        <v>2012</v>
      </c>
      <c r="N2" s="2"/>
    </row>
    <row r="3" spans="1:14" x14ac:dyDescent="0.25">
      <c r="A3">
        <v>1</v>
      </c>
      <c r="B3" t="s">
        <v>6</v>
      </c>
      <c r="C3" t="s">
        <v>10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2">
        <v>1958000000</v>
      </c>
      <c r="K3" t="s">
        <v>8</v>
      </c>
      <c r="L3" t="s">
        <v>9</v>
      </c>
      <c r="M3">
        <f t="shared" ref="M3:M8" si="0">YEAR(D3)</f>
        <v>2013</v>
      </c>
      <c r="N3" s="2"/>
    </row>
    <row r="4" spans="1:14" x14ac:dyDescent="0.25">
      <c r="A4">
        <v>2</v>
      </c>
      <c r="B4" t="s">
        <v>6</v>
      </c>
      <c r="C4" t="s">
        <v>11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2">
        <v>5049000000</v>
      </c>
      <c r="K4" t="s">
        <v>8</v>
      </c>
      <c r="L4" t="s">
        <v>9</v>
      </c>
      <c r="M4">
        <f t="shared" si="0"/>
        <v>2014</v>
      </c>
      <c r="N4" s="2"/>
    </row>
    <row r="5" spans="1:14" x14ac:dyDescent="0.25">
      <c r="A5">
        <v>3</v>
      </c>
      <c r="B5" t="s">
        <v>6</v>
      </c>
      <c r="C5" t="s">
        <v>12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2">
        <v>7255000000</v>
      </c>
      <c r="K5" t="s">
        <v>8</v>
      </c>
      <c r="L5" t="s">
        <v>9</v>
      </c>
      <c r="M5">
        <f t="shared" si="0"/>
        <v>2015</v>
      </c>
      <c r="N5" s="2"/>
    </row>
    <row r="6" spans="1:14" x14ac:dyDescent="0.25">
      <c r="A6">
        <v>4</v>
      </c>
      <c r="B6" t="s">
        <v>13</v>
      </c>
      <c r="C6" t="s">
        <v>7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2">
        <v>657315000</v>
      </c>
      <c r="K6" t="s">
        <v>14</v>
      </c>
      <c r="L6" t="s">
        <v>15</v>
      </c>
      <c r="M6">
        <f t="shared" si="0"/>
        <v>2012</v>
      </c>
      <c r="N6" s="2"/>
    </row>
    <row r="7" spans="1:14" x14ac:dyDescent="0.25">
      <c r="A7">
        <v>5</v>
      </c>
      <c r="B7" t="s">
        <v>13</v>
      </c>
      <c r="C7" t="s">
        <v>10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2">
        <v>660318000</v>
      </c>
      <c r="K7" t="s">
        <v>14</v>
      </c>
      <c r="L7" t="s">
        <v>15</v>
      </c>
      <c r="M7">
        <f t="shared" si="0"/>
        <v>2013</v>
      </c>
      <c r="N7" s="2"/>
    </row>
    <row r="8" spans="1:14" x14ac:dyDescent="0.25">
      <c r="A8">
        <v>6</v>
      </c>
      <c r="B8" t="s">
        <v>13</v>
      </c>
      <c r="C8" t="s">
        <v>11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2">
        <v>851710000</v>
      </c>
      <c r="K8" t="s">
        <v>14</v>
      </c>
      <c r="L8" t="s">
        <v>15</v>
      </c>
      <c r="M8">
        <f t="shared" si="0"/>
        <v>2015</v>
      </c>
      <c r="N8" s="2"/>
    </row>
    <row r="9" spans="1:14" x14ac:dyDescent="0.25">
      <c r="A9">
        <v>7</v>
      </c>
      <c r="B9" t="s">
        <v>13</v>
      </c>
      <c r="C9" t="s">
        <v>12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2">
        <v>825780000</v>
      </c>
      <c r="K9" t="s">
        <v>14</v>
      </c>
      <c r="L9" t="s">
        <v>15</v>
      </c>
      <c r="M9">
        <f t="shared" ref="M9:M72" si="1">YEAR(D9)</f>
        <v>2016</v>
      </c>
      <c r="N9" s="2"/>
    </row>
    <row r="10" spans="1:14" x14ac:dyDescent="0.25">
      <c r="A10">
        <v>8</v>
      </c>
      <c r="B10" t="s">
        <v>16</v>
      </c>
      <c r="C10" t="s">
        <v>7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2">
        <v>48999000000</v>
      </c>
      <c r="K10" t="s">
        <v>17</v>
      </c>
      <c r="L10" t="s">
        <v>18</v>
      </c>
      <c r="M10">
        <f t="shared" si="1"/>
        <v>2013</v>
      </c>
      <c r="N10" s="2"/>
    </row>
    <row r="11" spans="1:14" x14ac:dyDescent="0.25">
      <c r="A11">
        <v>9</v>
      </c>
      <c r="B11" t="s">
        <v>16</v>
      </c>
      <c r="C11" t="s">
        <v>10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2">
        <v>52503000000</v>
      </c>
      <c r="K11" t="s">
        <v>17</v>
      </c>
      <c r="L11" t="s">
        <v>18</v>
      </c>
      <c r="M11">
        <f t="shared" si="1"/>
        <v>2014</v>
      </c>
      <c r="N11" s="2"/>
    </row>
    <row r="12" spans="1:14" x14ac:dyDescent="0.25">
      <c r="A12">
        <v>10</v>
      </c>
      <c r="B12" t="s">
        <v>16</v>
      </c>
      <c r="C12" t="s">
        <v>11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2">
        <v>71230000000</v>
      </c>
      <c r="K12" t="s">
        <v>17</v>
      </c>
      <c r="L12" t="s">
        <v>18</v>
      </c>
      <c r="M12">
        <f t="shared" si="1"/>
        <v>2015</v>
      </c>
      <c r="N12" s="2"/>
    </row>
    <row r="13" spans="1:14" x14ac:dyDescent="0.25">
      <c r="A13">
        <v>11</v>
      </c>
      <c r="B13" t="s">
        <v>16</v>
      </c>
      <c r="C13" t="s">
        <v>12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2">
        <v>60024000000</v>
      </c>
      <c r="K13" t="s">
        <v>17</v>
      </c>
      <c r="L13" t="s">
        <v>18</v>
      </c>
      <c r="M13">
        <f t="shared" si="1"/>
        <v>2016</v>
      </c>
      <c r="N13" s="2"/>
    </row>
    <row r="14" spans="1:14" x14ac:dyDescent="0.25">
      <c r="A14">
        <v>12</v>
      </c>
      <c r="B14" t="s">
        <v>19</v>
      </c>
      <c r="C14" t="s">
        <v>7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2">
        <v>6105000000</v>
      </c>
      <c r="K14" t="s">
        <v>20</v>
      </c>
      <c r="L14" t="s">
        <v>21</v>
      </c>
      <c r="M14">
        <f t="shared" si="1"/>
        <v>2012</v>
      </c>
      <c r="N14" s="2"/>
    </row>
    <row r="15" spans="1:14" x14ac:dyDescent="0.25">
      <c r="A15">
        <v>13</v>
      </c>
      <c r="B15" t="s">
        <v>19</v>
      </c>
      <c r="C15" t="s">
        <v>10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2">
        <v>6002000000</v>
      </c>
      <c r="K15" t="s">
        <v>20</v>
      </c>
      <c r="L15" t="s">
        <v>21</v>
      </c>
      <c r="M15">
        <f t="shared" si="1"/>
        <v>2013</v>
      </c>
      <c r="N15" s="2"/>
    </row>
    <row r="16" spans="1:14" x14ac:dyDescent="0.25">
      <c r="A16">
        <v>14</v>
      </c>
      <c r="B16" t="s">
        <v>19</v>
      </c>
      <c r="C16" t="s">
        <v>11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2">
        <v>3763000000</v>
      </c>
      <c r="K16" t="s">
        <v>20</v>
      </c>
      <c r="L16" t="s">
        <v>21</v>
      </c>
      <c r="M16">
        <f t="shared" si="1"/>
        <v>2014</v>
      </c>
      <c r="N16" s="2"/>
    </row>
    <row r="17" spans="1:14" x14ac:dyDescent="0.25">
      <c r="A17">
        <v>15</v>
      </c>
      <c r="B17" t="s">
        <v>19</v>
      </c>
      <c r="C17" t="s">
        <v>12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2">
        <v>7687000000</v>
      </c>
      <c r="K17" t="s">
        <v>20</v>
      </c>
      <c r="L17" t="s">
        <v>21</v>
      </c>
      <c r="M17">
        <f t="shared" si="1"/>
        <v>2015</v>
      </c>
      <c r="N17" s="2"/>
    </row>
    <row r="18" spans="1:14" x14ac:dyDescent="0.25">
      <c r="A18">
        <v>16</v>
      </c>
      <c r="B18" t="s">
        <v>22</v>
      </c>
      <c r="C18" t="s">
        <v>7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2">
        <v>898399000</v>
      </c>
      <c r="K18" t="s">
        <v>20</v>
      </c>
      <c r="L18" t="s">
        <v>23</v>
      </c>
      <c r="M18">
        <f t="shared" si="1"/>
        <v>2013</v>
      </c>
      <c r="N18" s="2"/>
    </row>
    <row r="19" spans="1:14" x14ac:dyDescent="0.25">
      <c r="A19">
        <v>17</v>
      </c>
      <c r="B19" t="s">
        <v>22</v>
      </c>
      <c r="C19" t="s">
        <v>10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2">
        <v>782091000</v>
      </c>
      <c r="K19" t="s">
        <v>20</v>
      </c>
      <c r="L19" t="s">
        <v>23</v>
      </c>
      <c r="M19">
        <f t="shared" si="1"/>
        <v>2014</v>
      </c>
      <c r="N19" s="2"/>
    </row>
    <row r="20" spans="1:14" x14ac:dyDescent="0.25">
      <c r="A20">
        <v>18</v>
      </c>
      <c r="B20" t="s">
        <v>22</v>
      </c>
      <c r="C20" t="s">
        <v>11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2">
        <v>422220000</v>
      </c>
      <c r="K20" t="s">
        <v>20</v>
      </c>
      <c r="L20" t="s">
        <v>23</v>
      </c>
      <c r="M20">
        <f t="shared" si="1"/>
        <v>2015</v>
      </c>
      <c r="N20" s="2"/>
    </row>
    <row r="21" spans="1:14" x14ac:dyDescent="0.25">
      <c r="A21">
        <v>19</v>
      </c>
      <c r="B21" t="s">
        <v>22</v>
      </c>
      <c r="C21" t="s">
        <v>12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2">
        <v>1525774000</v>
      </c>
      <c r="K21" t="s">
        <v>20</v>
      </c>
      <c r="L21" t="s">
        <v>23</v>
      </c>
      <c r="M21">
        <f t="shared" si="1"/>
        <v>2016</v>
      </c>
      <c r="N21" s="2"/>
    </row>
    <row r="22" spans="1:14" x14ac:dyDescent="0.25">
      <c r="A22">
        <v>20</v>
      </c>
      <c r="B22" t="s">
        <v>24</v>
      </c>
      <c r="C22" t="s">
        <v>7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2">
        <v>1360000000</v>
      </c>
      <c r="K22" t="s">
        <v>20</v>
      </c>
      <c r="L22" t="s">
        <v>25</v>
      </c>
      <c r="M22">
        <f t="shared" si="1"/>
        <v>2012</v>
      </c>
      <c r="N22" s="2"/>
    </row>
    <row r="23" spans="1:14" x14ac:dyDescent="0.25">
      <c r="A23">
        <v>21</v>
      </c>
      <c r="B23" t="s">
        <v>24</v>
      </c>
      <c r="C23" t="s">
        <v>10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2">
        <v>2133000000</v>
      </c>
      <c r="K23" t="s">
        <v>20</v>
      </c>
      <c r="L23" t="s">
        <v>25</v>
      </c>
      <c r="M23">
        <f t="shared" si="1"/>
        <v>2013</v>
      </c>
      <c r="N23" s="2"/>
    </row>
    <row r="24" spans="1:14" x14ac:dyDescent="0.25">
      <c r="A24">
        <v>22</v>
      </c>
      <c r="B24" t="s">
        <v>24</v>
      </c>
      <c r="C24" t="s">
        <v>11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2">
        <v>2599000000</v>
      </c>
      <c r="K24" t="s">
        <v>20</v>
      </c>
      <c r="L24" t="s">
        <v>25</v>
      </c>
      <c r="M24">
        <f t="shared" si="1"/>
        <v>2014</v>
      </c>
      <c r="N24" s="2"/>
    </row>
    <row r="25" spans="1:14" x14ac:dyDescent="0.25">
      <c r="A25">
        <v>23</v>
      </c>
      <c r="B25" t="s">
        <v>24</v>
      </c>
      <c r="C25" t="s">
        <v>12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2">
        <v>2867000000</v>
      </c>
      <c r="K25" t="s">
        <v>20</v>
      </c>
      <c r="L25" t="s">
        <v>25</v>
      </c>
      <c r="M25">
        <f t="shared" si="1"/>
        <v>2015</v>
      </c>
      <c r="N25" s="2"/>
    </row>
    <row r="26" spans="1:14" x14ac:dyDescent="0.25">
      <c r="A26">
        <v>24</v>
      </c>
      <c r="B26" t="s">
        <v>26</v>
      </c>
      <c r="C26" t="s">
        <v>7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2">
        <v>449220000</v>
      </c>
      <c r="K26" t="s">
        <v>17</v>
      </c>
      <c r="L26" t="s">
        <v>27</v>
      </c>
      <c r="M26">
        <f t="shared" si="1"/>
        <v>2013</v>
      </c>
      <c r="N26" s="2"/>
    </row>
    <row r="27" spans="1:14" x14ac:dyDescent="0.25">
      <c r="A27">
        <v>25</v>
      </c>
      <c r="B27" t="s">
        <v>26</v>
      </c>
      <c r="C27" t="s">
        <v>10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2">
        <v>432568000</v>
      </c>
      <c r="K27" t="s">
        <v>17</v>
      </c>
      <c r="L27" t="s">
        <v>27</v>
      </c>
      <c r="M27">
        <f t="shared" si="1"/>
        <v>2014</v>
      </c>
      <c r="N27" s="2"/>
    </row>
    <row r="28" spans="1:14" x14ac:dyDescent="0.25">
      <c r="A28">
        <v>26</v>
      </c>
      <c r="B28" t="s">
        <v>26</v>
      </c>
      <c r="C28" t="s">
        <v>11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2">
        <v>904654000</v>
      </c>
      <c r="K28" t="s">
        <v>17</v>
      </c>
      <c r="L28" t="s">
        <v>27</v>
      </c>
      <c r="M28">
        <f t="shared" si="1"/>
        <v>2015</v>
      </c>
      <c r="N28" s="2"/>
    </row>
    <row r="29" spans="1:14" x14ac:dyDescent="0.25">
      <c r="A29">
        <v>27</v>
      </c>
      <c r="B29" t="s">
        <v>26</v>
      </c>
      <c r="C29" t="s">
        <v>12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2">
        <v>1492094000</v>
      </c>
      <c r="K29" t="s">
        <v>17</v>
      </c>
      <c r="L29" t="s">
        <v>27</v>
      </c>
      <c r="M29">
        <f t="shared" si="1"/>
        <v>2016</v>
      </c>
      <c r="N29" s="2"/>
    </row>
    <row r="30" spans="1:14" x14ac:dyDescent="0.25">
      <c r="A30">
        <v>28</v>
      </c>
      <c r="B30" t="s">
        <v>28</v>
      </c>
      <c r="C30" t="s">
        <v>7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2">
        <v>782923000</v>
      </c>
      <c r="K30" t="s">
        <v>17</v>
      </c>
      <c r="L30" t="s">
        <v>29</v>
      </c>
      <c r="M30">
        <f t="shared" si="1"/>
        <v>2013</v>
      </c>
      <c r="N30" s="2"/>
    </row>
    <row r="31" spans="1:14" x14ac:dyDescent="0.25">
      <c r="A31">
        <v>29</v>
      </c>
      <c r="B31" t="s">
        <v>28</v>
      </c>
      <c r="C31" t="s">
        <v>10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2">
        <v>789806000</v>
      </c>
      <c r="K31" t="s">
        <v>17</v>
      </c>
      <c r="L31" t="s">
        <v>29</v>
      </c>
      <c r="M31">
        <f t="shared" si="1"/>
        <v>2014</v>
      </c>
      <c r="N31" s="2"/>
    </row>
    <row r="32" spans="1:14" x14ac:dyDescent="0.25">
      <c r="A32">
        <v>30</v>
      </c>
      <c r="B32" t="s">
        <v>28</v>
      </c>
      <c r="C32" t="s">
        <v>11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2">
        <v>830841000</v>
      </c>
      <c r="K32" t="s">
        <v>17</v>
      </c>
      <c r="L32" t="s">
        <v>29</v>
      </c>
      <c r="M32">
        <f t="shared" si="1"/>
        <v>2015</v>
      </c>
      <c r="N32" s="2"/>
    </row>
    <row r="33" spans="1:14" x14ac:dyDescent="0.25">
      <c r="A33">
        <v>31</v>
      </c>
      <c r="B33" t="s">
        <v>28</v>
      </c>
      <c r="C33" t="s">
        <v>12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2">
        <v>1041796000</v>
      </c>
      <c r="K33" t="s">
        <v>17</v>
      </c>
      <c r="L33" t="s">
        <v>29</v>
      </c>
      <c r="M33">
        <f t="shared" si="1"/>
        <v>2016</v>
      </c>
      <c r="N33" s="2"/>
    </row>
    <row r="34" spans="1:14" x14ac:dyDescent="0.25">
      <c r="A34">
        <v>32</v>
      </c>
      <c r="B34" t="s">
        <v>30</v>
      </c>
      <c r="C34" t="s">
        <v>7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2">
        <v>1958000000</v>
      </c>
      <c r="K34" t="s">
        <v>31</v>
      </c>
      <c r="L34" t="s">
        <v>32</v>
      </c>
      <c r="M34">
        <f t="shared" si="1"/>
        <v>2012</v>
      </c>
      <c r="N34" s="2"/>
    </row>
    <row r="35" spans="1:14" x14ac:dyDescent="0.25">
      <c r="A35">
        <v>33</v>
      </c>
      <c r="B35" t="s">
        <v>30</v>
      </c>
      <c r="C35" t="s">
        <v>10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2">
        <v>2130000000</v>
      </c>
      <c r="K35" t="s">
        <v>31</v>
      </c>
      <c r="L35" t="s">
        <v>32</v>
      </c>
      <c r="M35">
        <f t="shared" si="1"/>
        <v>2013</v>
      </c>
      <c r="N35" s="2"/>
    </row>
    <row r="36" spans="1:14" x14ac:dyDescent="0.25">
      <c r="A36">
        <v>34</v>
      </c>
      <c r="B36" t="s">
        <v>30</v>
      </c>
      <c r="C36" t="s">
        <v>11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2">
        <v>2861000000</v>
      </c>
      <c r="K36" t="s">
        <v>31</v>
      </c>
      <c r="L36" t="s">
        <v>32</v>
      </c>
      <c r="M36">
        <f t="shared" si="1"/>
        <v>2014</v>
      </c>
      <c r="N36" s="2"/>
    </row>
    <row r="37" spans="1:14" x14ac:dyDescent="0.25">
      <c r="A37">
        <v>35</v>
      </c>
      <c r="B37" t="s">
        <v>30</v>
      </c>
      <c r="C37" t="s">
        <v>12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2">
        <v>2010000000</v>
      </c>
      <c r="K37" t="s">
        <v>31</v>
      </c>
      <c r="L37" t="s">
        <v>32</v>
      </c>
      <c r="M37">
        <f t="shared" si="1"/>
        <v>2015</v>
      </c>
      <c r="N37" s="2"/>
    </row>
    <row r="38" spans="1:14" x14ac:dyDescent="0.25">
      <c r="A38">
        <v>36</v>
      </c>
      <c r="B38" t="s">
        <v>33</v>
      </c>
      <c r="C38" t="s">
        <v>7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2">
        <v>974364000</v>
      </c>
      <c r="K38" t="s">
        <v>17</v>
      </c>
      <c r="L38" t="s">
        <v>34</v>
      </c>
      <c r="M38">
        <f t="shared" si="1"/>
        <v>2012</v>
      </c>
      <c r="N38" s="2"/>
    </row>
    <row r="39" spans="1:14" x14ac:dyDescent="0.25">
      <c r="A39">
        <v>37</v>
      </c>
      <c r="B39" t="s">
        <v>33</v>
      </c>
      <c r="C39" t="s">
        <v>10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2">
        <v>1098912000</v>
      </c>
      <c r="K39" t="s">
        <v>17</v>
      </c>
      <c r="L39" t="s">
        <v>34</v>
      </c>
      <c r="M39">
        <f t="shared" si="1"/>
        <v>2013</v>
      </c>
      <c r="N39" s="2"/>
    </row>
    <row r="40" spans="1:14" x14ac:dyDescent="0.25">
      <c r="A40">
        <v>38</v>
      </c>
      <c r="B40" t="s">
        <v>33</v>
      </c>
      <c r="C40" t="s">
        <v>11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2">
        <v>1098467000</v>
      </c>
      <c r="K40" t="s">
        <v>17</v>
      </c>
      <c r="L40" t="s">
        <v>34</v>
      </c>
      <c r="M40">
        <f t="shared" si="1"/>
        <v>2014</v>
      </c>
      <c r="N40" s="2"/>
    </row>
    <row r="41" spans="1:14" x14ac:dyDescent="0.25">
      <c r="A41">
        <v>39</v>
      </c>
      <c r="B41" t="s">
        <v>33</v>
      </c>
      <c r="C41" t="s">
        <v>12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2">
        <v>1261860000</v>
      </c>
      <c r="K41" t="s">
        <v>17</v>
      </c>
      <c r="L41" t="s">
        <v>34</v>
      </c>
      <c r="M41">
        <f t="shared" si="1"/>
        <v>2015</v>
      </c>
      <c r="N41" s="2"/>
    </row>
    <row r="42" spans="1:14" x14ac:dyDescent="0.25">
      <c r="A42">
        <v>40</v>
      </c>
      <c r="B42" t="s">
        <v>35</v>
      </c>
      <c r="C42" t="s">
        <v>7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2">
        <v>349800000</v>
      </c>
      <c r="K42" t="s">
        <v>17</v>
      </c>
      <c r="L42" t="s">
        <v>27</v>
      </c>
      <c r="M42">
        <f t="shared" si="1"/>
        <v>2013</v>
      </c>
      <c r="N42" s="2"/>
    </row>
    <row r="43" spans="1:14" x14ac:dyDescent="0.25">
      <c r="A43">
        <v>41</v>
      </c>
      <c r="B43" t="s">
        <v>35</v>
      </c>
      <c r="C43" t="s">
        <v>10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2">
        <v>297600000</v>
      </c>
      <c r="K43" t="s">
        <v>17</v>
      </c>
      <c r="L43" t="s">
        <v>27</v>
      </c>
      <c r="M43">
        <f t="shared" si="1"/>
        <v>2014</v>
      </c>
      <c r="N43" s="2"/>
    </row>
    <row r="44" spans="1:14" x14ac:dyDescent="0.25">
      <c r="A44">
        <v>42</v>
      </c>
      <c r="B44" t="s">
        <v>35</v>
      </c>
      <c r="C44" t="s">
        <v>11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2">
        <v>123800000</v>
      </c>
      <c r="K44" t="s">
        <v>17</v>
      </c>
      <c r="L44" t="s">
        <v>27</v>
      </c>
      <c r="M44">
        <f t="shared" si="1"/>
        <v>2015</v>
      </c>
      <c r="N44" s="2"/>
    </row>
    <row r="45" spans="1:14" x14ac:dyDescent="0.25">
      <c r="A45">
        <v>43</v>
      </c>
      <c r="B45" t="s">
        <v>35</v>
      </c>
      <c r="C45" t="s">
        <v>12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2">
        <v>1300000</v>
      </c>
      <c r="K45" t="s">
        <v>17</v>
      </c>
      <c r="L45" t="s">
        <v>27</v>
      </c>
      <c r="M45">
        <f t="shared" si="1"/>
        <v>2016</v>
      </c>
      <c r="N45" s="2"/>
    </row>
    <row r="46" spans="1:14" x14ac:dyDescent="0.25">
      <c r="A46">
        <v>44</v>
      </c>
      <c r="B46" t="s">
        <v>36</v>
      </c>
      <c r="C46" t="s">
        <v>7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2">
        <v>1188000000</v>
      </c>
      <c r="K46" t="s">
        <v>37</v>
      </c>
      <c r="L46" t="s">
        <v>38</v>
      </c>
      <c r="M46">
        <f t="shared" si="1"/>
        <v>2012</v>
      </c>
      <c r="N46" s="2"/>
    </row>
    <row r="47" spans="1:14" x14ac:dyDescent="0.25">
      <c r="A47">
        <v>45</v>
      </c>
      <c r="B47" t="s">
        <v>36</v>
      </c>
      <c r="C47" t="s">
        <v>10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2">
        <v>1184000000</v>
      </c>
      <c r="K47" t="s">
        <v>37</v>
      </c>
      <c r="L47" t="s">
        <v>38</v>
      </c>
      <c r="M47">
        <f t="shared" si="1"/>
        <v>2013</v>
      </c>
      <c r="N47" s="2"/>
    </row>
    <row r="48" spans="1:14" x14ac:dyDescent="0.25">
      <c r="A48">
        <v>46</v>
      </c>
      <c r="B48" t="s">
        <v>36</v>
      </c>
      <c r="C48" t="s">
        <v>11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2">
        <v>1254000000</v>
      </c>
      <c r="K48" t="s">
        <v>37</v>
      </c>
      <c r="L48" t="s">
        <v>38</v>
      </c>
      <c r="M48">
        <f t="shared" si="1"/>
        <v>2014</v>
      </c>
      <c r="N48" s="2"/>
    </row>
    <row r="49" spans="1:14" x14ac:dyDescent="0.25">
      <c r="A49">
        <v>47</v>
      </c>
      <c r="B49" t="s">
        <v>36</v>
      </c>
      <c r="C49" t="s">
        <v>12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2">
        <v>1259000000</v>
      </c>
      <c r="K49" t="s">
        <v>37</v>
      </c>
      <c r="L49" t="s">
        <v>38</v>
      </c>
      <c r="M49">
        <f t="shared" si="1"/>
        <v>2015</v>
      </c>
      <c r="N49" s="2"/>
    </row>
    <row r="50" spans="1:14" x14ac:dyDescent="0.25">
      <c r="A50">
        <v>48</v>
      </c>
      <c r="B50" t="s">
        <v>39</v>
      </c>
      <c r="C50" t="s">
        <v>7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2">
        <v>2956000000</v>
      </c>
      <c r="K50" t="s">
        <v>37</v>
      </c>
      <c r="L50" t="s">
        <v>40</v>
      </c>
      <c r="M50">
        <f t="shared" si="1"/>
        <v>2012</v>
      </c>
      <c r="N50" s="2"/>
    </row>
    <row r="51" spans="1:14" x14ac:dyDescent="0.25">
      <c r="A51">
        <v>49</v>
      </c>
      <c r="B51" t="s">
        <v>39</v>
      </c>
      <c r="C51" t="s">
        <v>10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2">
        <v>3048900000</v>
      </c>
      <c r="K51" t="s">
        <v>37</v>
      </c>
      <c r="L51" t="s">
        <v>40</v>
      </c>
      <c r="M51">
        <f t="shared" si="1"/>
        <v>2013</v>
      </c>
      <c r="N51" s="2"/>
    </row>
    <row r="52" spans="1:14" x14ac:dyDescent="0.25">
      <c r="A52">
        <v>50</v>
      </c>
      <c r="B52" t="s">
        <v>39</v>
      </c>
      <c r="C52" t="s">
        <v>11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2">
        <v>3127400000</v>
      </c>
      <c r="K52" t="s">
        <v>37</v>
      </c>
      <c r="L52" t="s">
        <v>40</v>
      </c>
      <c r="M52">
        <f t="shared" si="1"/>
        <v>2014</v>
      </c>
      <c r="N52" s="2"/>
    </row>
    <row r="53" spans="1:14" x14ac:dyDescent="0.25">
      <c r="A53">
        <v>51</v>
      </c>
      <c r="B53" t="s">
        <v>39</v>
      </c>
      <c r="C53" t="s">
        <v>12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2">
        <v>3333500000</v>
      </c>
      <c r="K53" t="s">
        <v>37</v>
      </c>
      <c r="L53" t="s">
        <v>40</v>
      </c>
      <c r="M53">
        <f t="shared" si="1"/>
        <v>2015</v>
      </c>
      <c r="N53" s="2"/>
    </row>
    <row r="54" spans="1:14" x14ac:dyDescent="0.25">
      <c r="A54">
        <v>52</v>
      </c>
      <c r="B54" t="s">
        <v>41</v>
      </c>
      <c r="C54" t="s">
        <v>7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2">
        <v>4563000000</v>
      </c>
      <c r="K54" t="s">
        <v>42</v>
      </c>
      <c r="L54" t="s">
        <v>43</v>
      </c>
      <c r="M54">
        <f t="shared" si="1"/>
        <v>2012</v>
      </c>
      <c r="N54" s="2"/>
    </row>
    <row r="55" spans="1:14" x14ac:dyDescent="0.25">
      <c r="A55">
        <v>53</v>
      </c>
      <c r="B55" t="s">
        <v>41</v>
      </c>
      <c r="C55" t="s">
        <v>10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2">
        <v>5109000000</v>
      </c>
      <c r="K55" t="s">
        <v>42</v>
      </c>
      <c r="L55" t="s">
        <v>43</v>
      </c>
      <c r="M55">
        <f t="shared" si="1"/>
        <v>2013</v>
      </c>
      <c r="N55" s="2"/>
    </row>
    <row r="56" spans="1:14" x14ac:dyDescent="0.25">
      <c r="A56">
        <v>54</v>
      </c>
      <c r="B56" t="s">
        <v>41</v>
      </c>
      <c r="C56" t="s">
        <v>11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2">
        <v>4808000000</v>
      </c>
      <c r="K56" t="s">
        <v>42</v>
      </c>
      <c r="L56" t="s">
        <v>43</v>
      </c>
      <c r="M56">
        <f t="shared" si="1"/>
        <v>2014</v>
      </c>
      <c r="N56" s="2"/>
    </row>
    <row r="57" spans="1:14" x14ac:dyDescent="0.25">
      <c r="A57">
        <v>55</v>
      </c>
      <c r="B57" t="s">
        <v>41</v>
      </c>
      <c r="C57" t="s">
        <v>12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2">
        <v>4151000000</v>
      </c>
      <c r="K57" t="s">
        <v>42</v>
      </c>
      <c r="L57" t="s">
        <v>43</v>
      </c>
      <c r="M57">
        <f t="shared" si="1"/>
        <v>2015</v>
      </c>
      <c r="N57" s="2"/>
    </row>
    <row r="58" spans="1:14" x14ac:dyDescent="0.25">
      <c r="A58">
        <v>56</v>
      </c>
      <c r="B58" t="s">
        <v>44</v>
      </c>
      <c r="C58" t="s">
        <v>7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2">
        <v>11978000000</v>
      </c>
      <c r="K58" t="s">
        <v>42</v>
      </c>
      <c r="L58" t="s">
        <v>45</v>
      </c>
      <c r="M58">
        <f t="shared" si="1"/>
        <v>2012</v>
      </c>
      <c r="N58" s="2"/>
    </row>
    <row r="59" spans="1:14" x14ac:dyDescent="0.25">
      <c r="A59">
        <v>57</v>
      </c>
      <c r="B59" t="s">
        <v>44</v>
      </c>
      <c r="C59" t="s">
        <v>10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2">
        <v>12209000000</v>
      </c>
      <c r="K59" t="s">
        <v>42</v>
      </c>
      <c r="L59" t="s">
        <v>45</v>
      </c>
      <c r="M59">
        <f t="shared" si="1"/>
        <v>2013</v>
      </c>
      <c r="N59" s="2"/>
    </row>
    <row r="60" spans="1:14" x14ac:dyDescent="0.25">
      <c r="A60">
        <v>58</v>
      </c>
      <c r="B60" t="s">
        <v>44</v>
      </c>
      <c r="C60" t="s">
        <v>11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2">
        <v>12304000000</v>
      </c>
      <c r="K60" t="s">
        <v>42</v>
      </c>
      <c r="L60" t="s">
        <v>45</v>
      </c>
      <c r="M60">
        <f t="shared" si="1"/>
        <v>2014</v>
      </c>
      <c r="N60" s="2"/>
    </row>
    <row r="61" spans="1:14" x14ac:dyDescent="0.25">
      <c r="A61">
        <v>59</v>
      </c>
      <c r="B61" t="s">
        <v>44</v>
      </c>
      <c r="C61" t="s">
        <v>12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2">
        <v>5329000000</v>
      </c>
      <c r="K61" t="s">
        <v>42</v>
      </c>
      <c r="L61" t="s">
        <v>45</v>
      </c>
      <c r="M61">
        <f t="shared" si="1"/>
        <v>2015</v>
      </c>
      <c r="N61" s="2"/>
    </row>
    <row r="62" spans="1:14" x14ac:dyDescent="0.25">
      <c r="A62">
        <v>60</v>
      </c>
      <c r="B62" t="s">
        <v>46</v>
      </c>
      <c r="C62" t="s">
        <v>7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2">
        <v>185251000</v>
      </c>
      <c r="K62" t="s">
        <v>47</v>
      </c>
      <c r="L62" t="s">
        <v>48</v>
      </c>
      <c r="M62">
        <f t="shared" si="1"/>
        <v>2012</v>
      </c>
      <c r="N62" s="2"/>
    </row>
    <row r="63" spans="1:14" x14ac:dyDescent="0.25">
      <c r="A63">
        <v>61</v>
      </c>
      <c r="B63" t="s">
        <v>46</v>
      </c>
      <c r="C63" t="s">
        <v>10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2">
        <v>249019000</v>
      </c>
      <c r="K63" t="s">
        <v>47</v>
      </c>
      <c r="L63" t="s">
        <v>48</v>
      </c>
      <c r="M63">
        <f t="shared" si="1"/>
        <v>2013</v>
      </c>
      <c r="N63" s="2"/>
    </row>
    <row r="64" spans="1:14" x14ac:dyDescent="0.25">
      <c r="A64">
        <v>62</v>
      </c>
      <c r="B64" t="s">
        <v>46</v>
      </c>
      <c r="C64" t="s">
        <v>11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2">
        <v>264170000</v>
      </c>
      <c r="K64" t="s">
        <v>47</v>
      </c>
      <c r="L64" t="s">
        <v>48</v>
      </c>
      <c r="M64">
        <f t="shared" si="1"/>
        <v>2014</v>
      </c>
      <c r="N64" s="2"/>
    </row>
    <row r="65" spans="1:14" x14ac:dyDescent="0.25">
      <c r="A65">
        <v>63</v>
      </c>
      <c r="B65" t="s">
        <v>46</v>
      </c>
      <c r="C65" t="s">
        <v>12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2">
        <v>256215000</v>
      </c>
      <c r="K65" t="s">
        <v>47</v>
      </c>
      <c r="L65" t="s">
        <v>48</v>
      </c>
      <c r="M65">
        <f t="shared" si="1"/>
        <v>2015</v>
      </c>
      <c r="N65" s="2"/>
    </row>
    <row r="66" spans="1:14" x14ac:dyDescent="0.25">
      <c r="A66">
        <v>64</v>
      </c>
      <c r="B66" t="s">
        <v>49</v>
      </c>
      <c r="C66" t="s">
        <v>7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2">
        <v>867434000</v>
      </c>
      <c r="K66" t="s">
        <v>42</v>
      </c>
      <c r="L66" t="s">
        <v>50</v>
      </c>
      <c r="M66">
        <f t="shared" si="1"/>
        <v>2013</v>
      </c>
      <c r="N66" s="2"/>
    </row>
    <row r="67" spans="1:14" x14ac:dyDescent="0.25">
      <c r="A67">
        <v>65</v>
      </c>
      <c r="B67" t="s">
        <v>49</v>
      </c>
      <c r="C67" t="s">
        <v>10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2">
        <v>802532000</v>
      </c>
      <c r="K67" t="s">
        <v>42</v>
      </c>
      <c r="L67" t="s">
        <v>50</v>
      </c>
      <c r="M67">
        <f t="shared" si="1"/>
        <v>2014</v>
      </c>
      <c r="N67" s="2"/>
    </row>
    <row r="68" spans="1:14" x14ac:dyDescent="0.25">
      <c r="A68">
        <v>66</v>
      </c>
      <c r="B68" t="s">
        <v>49</v>
      </c>
      <c r="C68" t="s">
        <v>11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2">
        <v>256297000</v>
      </c>
      <c r="K68" t="s">
        <v>42</v>
      </c>
      <c r="L68" t="s">
        <v>50</v>
      </c>
      <c r="M68">
        <f t="shared" si="1"/>
        <v>2015</v>
      </c>
      <c r="N68" s="2"/>
    </row>
    <row r="69" spans="1:14" x14ac:dyDescent="0.25">
      <c r="A69">
        <v>67</v>
      </c>
      <c r="B69" t="s">
        <v>49</v>
      </c>
      <c r="C69" t="s">
        <v>12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2">
        <v>929238000</v>
      </c>
      <c r="K69" t="s">
        <v>42</v>
      </c>
      <c r="L69" t="s">
        <v>50</v>
      </c>
      <c r="M69">
        <f t="shared" si="1"/>
        <v>2016</v>
      </c>
      <c r="N69" s="2"/>
    </row>
    <row r="70" spans="1:14" x14ac:dyDescent="0.25">
      <c r="A70">
        <v>72</v>
      </c>
      <c r="B70" t="s">
        <v>51</v>
      </c>
      <c r="C70" t="s">
        <v>7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2">
        <v>314893000</v>
      </c>
      <c r="K70" t="s">
        <v>17</v>
      </c>
      <c r="L70" t="s">
        <v>52</v>
      </c>
      <c r="M70">
        <f t="shared" si="1"/>
        <v>2012</v>
      </c>
      <c r="N70" s="2"/>
    </row>
    <row r="71" spans="1:14" x14ac:dyDescent="0.25">
      <c r="A71">
        <v>73</v>
      </c>
      <c r="B71" t="s">
        <v>51</v>
      </c>
      <c r="C71" t="s">
        <v>10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2">
        <v>415811000</v>
      </c>
      <c r="K71" t="s">
        <v>17</v>
      </c>
      <c r="L71" t="s">
        <v>52</v>
      </c>
      <c r="M71">
        <f t="shared" si="1"/>
        <v>2013</v>
      </c>
      <c r="N71" s="2"/>
    </row>
    <row r="72" spans="1:14" x14ac:dyDescent="0.25">
      <c r="A72">
        <v>74</v>
      </c>
      <c r="B72" t="s">
        <v>51</v>
      </c>
      <c r="C72" t="s">
        <v>11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2">
        <v>490708000</v>
      </c>
      <c r="K72" t="s">
        <v>17</v>
      </c>
      <c r="L72" t="s">
        <v>52</v>
      </c>
      <c r="M72">
        <f t="shared" si="1"/>
        <v>2014</v>
      </c>
      <c r="N72" s="2"/>
    </row>
    <row r="73" spans="1:14" x14ac:dyDescent="0.25">
      <c r="A73">
        <v>75</v>
      </c>
      <c r="B73" t="s">
        <v>51</v>
      </c>
      <c r="C73" t="s">
        <v>12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2">
        <v>466917000</v>
      </c>
      <c r="K73" t="s">
        <v>17</v>
      </c>
      <c r="L73" t="s">
        <v>52</v>
      </c>
      <c r="M73">
        <f t="shared" ref="M73:M136" si="2">YEAR(D73)</f>
        <v>2015</v>
      </c>
      <c r="N73" s="2"/>
    </row>
    <row r="74" spans="1:14" x14ac:dyDescent="0.25">
      <c r="A74">
        <v>76</v>
      </c>
      <c r="B74" t="s">
        <v>53</v>
      </c>
      <c r="C74" t="s">
        <v>7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2">
        <v>511468000</v>
      </c>
      <c r="K74" t="s">
        <v>54</v>
      </c>
      <c r="L74" t="s">
        <v>55</v>
      </c>
      <c r="M74">
        <f t="shared" si="2"/>
        <v>2012</v>
      </c>
      <c r="N74" s="2"/>
    </row>
    <row r="75" spans="1:14" x14ac:dyDescent="0.25">
      <c r="A75">
        <v>77</v>
      </c>
      <c r="B75" t="s">
        <v>53</v>
      </c>
      <c r="C75" t="s">
        <v>10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2">
        <v>610036000</v>
      </c>
      <c r="K75" t="s">
        <v>54</v>
      </c>
      <c r="L75" t="s">
        <v>55</v>
      </c>
      <c r="M75">
        <f t="shared" si="2"/>
        <v>2013</v>
      </c>
      <c r="N75" s="2"/>
    </row>
    <row r="76" spans="1:14" x14ac:dyDescent="0.25">
      <c r="A76">
        <v>78</v>
      </c>
      <c r="B76" t="s">
        <v>53</v>
      </c>
      <c r="C76" t="s">
        <v>11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2">
        <v>327403000</v>
      </c>
      <c r="K76" t="s">
        <v>54</v>
      </c>
      <c r="L76" t="s">
        <v>55</v>
      </c>
      <c r="M76">
        <f t="shared" si="2"/>
        <v>2014</v>
      </c>
      <c r="N76" s="2"/>
    </row>
    <row r="77" spans="1:14" x14ac:dyDescent="0.25">
      <c r="A77">
        <v>79</v>
      </c>
      <c r="B77" t="s">
        <v>53</v>
      </c>
      <c r="C77" t="s">
        <v>12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2">
        <v>581727000</v>
      </c>
      <c r="K77" t="s">
        <v>54</v>
      </c>
      <c r="L77" t="s">
        <v>55</v>
      </c>
      <c r="M77">
        <f t="shared" si="2"/>
        <v>2015</v>
      </c>
      <c r="N77" s="2"/>
    </row>
    <row r="78" spans="1:14" x14ac:dyDescent="0.25">
      <c r="A78">
        <v>80</v>
      </c>
      <c r="B78" t="s">
        <v>56</v>
      </c>
      <c r="C78" t="s">
        <v>7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2">
        <v>532000000</v>
      </c>
      <c r="K78" t="s">
        <v>8</v>
      </c>
      <c r="L78" t="s">
        <v>9</v>
      </c>
      <c r="M78">
        <f t="shared" si="2"/>
        <v>2012</v>
      </c>
      <c r="N78" s="2"/>
    </row>
    <row r="79" spans="1:14" x14ac:dyDescent="0.25">
      <c r="A79">
        <v>81</v>
      </c>
      <c r="B79" t="s">
        <v>56</v>
      </c>
      <c r="C79" t="s">
        <v>10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2">
        <v>838000000</v>
      </c>
      <c r="K79" t="s">
        <v>8</v>
      </c>
      <c r="L79" t="s">
        <v>9</v>
      </c>
      <c r="M79">
        <f t="shared" si="2"/>
        <v>2013</v>
      </c>
      <c r="N79" s="2"/>
    </row>
    <row r="80" spans="1:14" x14ac:dyDescent="0.25">
      <c r="A80">
        <v>82</v>
      </c>
      <c r="B80" t="s">
        <v>56</v>
      </c>
      <c r="C80" t="s">
        <v>11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2">
        <v>932000000</v>
      </c>
      <c r="K80" t="s">
        <v>8</v>
      </c>
      <c r="L80" t="s">
        <v>9</v>
      </c>
      <c r="M80">
        <f t="shared" si="2"/>
        <v>2014</v>
      </c>
      <c r="N80" s="2"/>
    </row>
    <row r="81" spans="1:14" x14ac:dyDescent="0.25">
      <c r="A81">
        <v>83</v>
      </c>
      <c r="B81" t="s">
        <v>56</v>
      </c>
      <c r="C81" t="s">
        <v>12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2">
        <v>1330000000</v>
      </c>
      <c r="K81" t="s">
        <v>8</v>
      </c>
      <c r="L81" t="s">
        <v>9</v>
      </c>
      <c r="M81">
        <f t="shared" si="2"/>
        <v>2015</v>
      </c>
      <c r="N81" s="2"/>
    </row>
    <row r="82" spans="1:14" x14ac:dyDescent="0.25">
      <c r="A82">
        <v>84</v>
      </c>
      <c r="B82" t="s">
        <v>57</v>
      </c>
      <c r="C82" t="s">
        <v>7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2">
        <v>3695000000</v>
      </c>
      <c r="K82" t="s">
        <v>42</v>
      </c>
      <c r="L82" t="s">
        <v>45</v>
      </c>
      <c r="M82">
        <f t="shared" si="2"/>
        <v>2012</v>
      </c>
      <c r="N82" s="2"/>
    </row>
    <row r="83" spans="1:14" x14ac:dyDescent="0.25">
      <c r="A83">
        <v>85</v>
      </c>
      <c r="B83" t="s">
        <v>57</v>
      </c>
      <c r="C83" t="s">
        <v>10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2">
        <v>5012000000</v>
      </c>
      <c r="K83" t="s">
        <v>42</v>
      </c>
      <c r="L83" t="s">
        <v>45</v>
      </c>
      <c r="M83">
        <f t="shared" si="2"/>
        <v>2013</v>
      </c>
      <c r="N83" s="2"/>
    </row>
    <row r="84" spans="1:14" x14ac:dyDescent="0.25">
      <c r="A84">
        <v>86</v>
      </c>
      <c r="B84" t="s">
        <v>57</v>
      </c>
      <c r="C84" t="s">
        <v>11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2">
        <v>4651000000</v>
      </c>
      <c r="K84" t="s">
        <v>42</v>
      </c>
      <c r="L84" t="s">
        <v>45</v>
      </c>
      <c r="M84">
        <f t="shared" si="2"/>
        <v>2014</v>
      </c>
      <c r="N84" s="2"/>
    </row>
    <row r="85" spans="1:14" x14ac:dyDescent="0.25">
      <c r="A85">
        <v>87</v>
      </c>
      <c r="B85" t="s">
        <v>57</v>
      </c>
      <c r="C85" t="s">
        <v>12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2">
        <v>3610000000</v>
      </c>
      <c r="K85" t="s">
        <v>42</v>
      </c>
      <c r="L85" t="s">
        <v>45</v>
      </c>
      <c r="M85">
        <f t="shared" si="2"/>
        <v>2015</v>
      </c>
      <c r="N85" s="2"/>
    </row>
    <row r="86" spans="1:14" x14ac:dyDescent="0.25">
      <c r="A86">
        <v>88</v>
      </c>
      <c r="B86" t="s">
        <v>58</v>
      </c>
      <c r="C86" t="s">
        <v>7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2">
        <v>378400000</v>
      </c>
      <c r="K86" t="s">
        <v>8</v>
      </c>
      <c r="L86" t="s">
        <v>59</v>
      </c>
      <c r="M86">
        <f t="shared" si="2"/>
        <v>2013</v>
      </c>
      <c r="N86" s="2"/>
    </row>
    <row r="87" spans="1:14" x14ac:dyDescent="0.25">
      <c r="A87">
        <v>89</v>
      </c>
      <c r="B87" t="s">
        <v>58</v>
      </c>
      <c r="C87" t="s">
        <v>10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2">
        <v>326300000</v>
      </c>
      <c r="K87" t="s">
        <v>8</v>
      </c>
      <c r="L87" t="s">
        <v>59</v>
      </c>
      <c r="M87">
        <f t="shared" si="2"/>
        <v>2014</v>
      </c>
      <c r="N87" s="2"/>
    </row>
    <row r="88" spans="1:14" x14ac:dyDescent="0.25">
      <c r="A88">
        <v>90</v>
      </c>
      <c r="B88" t="s">
        <v>58</v>
      </c>
      <c r="C88" t="s">
        <v>11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2">
        <v>358600000</v>
      </c>
      <c r="K88" t="s">
        <v>8</v>
      </c>
      <c r="L88" t="s">
        <v>59</v>
      </c>
      <c r="M88">
        <f t="shared" si="2"/>
        <v>2015</v>
      </c>
      <c r="N88" s="2"/>
    </row>
    <row r="89" spans="1:14" x14ac:dyDescent="0.25">
      <c r="A89">
        <v>91</v>
      </c>
      <c r="B89" t="s">
        <v>58</v>
      </c>
      <c r="C89" t="s">
        <v>12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2">
        <v>425500000</v>
      </c>
      <c r="K89" t="s">
        <v>8</v>
      </c>
      <c r="L89" t="s">
        <v>59</v>
      </c>
      <c r="M89">
        <f t="shared" si="2"/>
        <v>2016</v>
      </c>
      <c r="N89" s="2"/>
    </row>
    <row r="90" spans="1:14" x14ac:dyDescent="0.25">
      <c r="A90">
        <v>92</v>
      </c>
      <c r="B90" t="s">
        <v>60</v>
      </c>
      <c r="C90" t="s">
        <v>7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2">
        <v>562554000</v>
      </c>
      <c r="K90" t="s">
        <v>20</v>
      </c>
      <c r="L90" t="s">
        <v>61</v>
      </c>
      <c r="M90">
        <f t="shared" si="2"/>
        <v>2013</v>
      </c>
      <c r="N90" s="2"/>
    </row>
    <row r="91" spans="1:14" x14ac:dyDescent="0.25">
      <c r="A91">
        <v>93</v>
      </c>
      <c r="B91" t="s">
        <v>60</v>
      </c>
      <c r="C91" t="s">
        <v>10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2">
        <v>896000000</v>
      </c>
      <c r="K91" t="s">
        <v>20</v>
      </c>
      <c r="L91" t="s">
        <v>61</v>
      </c>
      <c r="M91">
        <f t="shared" si="2"/>
        <v>2014</v>
      </c>
      <c r="N91" s="2"/>
    </row>
    <row r="92" spans="1:14" x14ac:dyDescent="0.25">
      <c r="A92">
        <v>94</v>
      </c>
      <c r="B92" t="s">
        <v>60</v>
      </c>
      <c r="C92" t="s">
        <v>11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2">
        <v>618000000</v>
      </c>
      <c r="K92" t="s">
        <v>20</v>
      </c>
      <c r="L92" t="s">
        <v>61</v>
      </c>
      <c r="M92">
        <f t="shared" si="2"/>
        <v>2015</v>
      </c>
      <c r="N92" s="2"/>
    </row>
    <row r="93" spans="1:14" x14ac:dyDescent="0.25">
      <c r="A93">
        <v>95</v>
      </c>
      <c r="B93" t="s">
        <v>60</v>
      </c>
      <c r="C93" t="s">
        <v>12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2">
        <v>757000000</v>
      </c>
      <c r="K93" t="s">
        <v>20</v>
      </c>
      <c r="L93" t="s">
        <v>61</v>
      </c>
      <c r="M93">
        <f t="shared" si="2"/>
        <v>2016</v>
      </c>
      <c r="N93" s="2"/>
    </row>
    <row r="94" spans="1:14" x14ac:dyDescent="0.25">
      <c r="A94">
        <v>96</v>
      </c>
      <c r="B94" t="s">
        <v>62</v>
      </c>
      <c r="C94" t="s">
        <v>7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2">
        <v>773000000</v>
      </c>
      <c r="K94" t="s">
        <v>17</v>
      </c>
      <c r="L94" t="s">
        <v>63</v>
      </c>
      <c r="M94">
        <f t="shared" si="2"/>
        <v>2013</v>
      </c>
      <c r="N94" s="2"/>
    </row>
    <row r="95" spans="1:14" x14ac:dyDescent="0.25">
      <c r="A95">
        <v>97</v>
      </c>
      <c r="B95" t="s">
        <v>62</v>
      </c>
      <c r="C95" t="s">
        <v>10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2">
        <v>1520000000</v>
      </c>
      <c r="K95" t="s">
        <v>17</v>
      </c>
      <c r="L95" t="s">
        <v>63</v>
      </c>
      <c r="M95">
        <f t="shared" si="2"/>
        <v>2014</v>
      </c>
      <c r="N95" s="2"/>
    </row>
    <row r="96" spans="1:14" x14ac:dyDescent="0.25">
      <c r="A96">
        <v>98</v>
      </c>
      <c r="B96" t="s">
        <v>62</v>
      </c>
      <c r="C96" t="s">
        <v>11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2">
        <v>1693000000</v>
      </c>
      <c r="K96" t="s">
        <v>17</v>
      </c>
      <c r="L96" t="s">
        <v>63</v>
      </c>
      <c r="M96">
        <f t="shared" si="2"/>
        <v>2015</v>
      </c>
      <c r="N96" s="2"/>
    </row>
    <row r="97" spans="1:14" x14ac:dyDescent="0.25">
      <c r="A97">
        <v>99</v>
      </c>
      <c r="B97" t="s">
        <v>62</v>
      </c>
      <c r="C97" t="s">
        <v>12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2">
        <v>2152000000</v>
      </c>
      <c r="K97" t="s">
        <v>17</v>
      </c>
      <c r="L97" t="s">
        <v>63</v>
      </c>
      <c r="M97">
        <f t="shared" si="2"/>
        <v>2016</v>
      </c>
      <c r="N97" s="2"/>
    </row>
    <row r="98" spans="1:14" x14ac:dyDescent="0.25">
      <c r="A98">
        <v>100</v>
      </c>
      <c r="B98" t="s">
        <v>64</v>
      </c>
      <c r="C98" t="s">
        <v>7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2">
        <v>745872000</v>
      </c>
      <c r="K98" t="s">
        <v>8</v>
      </c>
      <c r="L98" t="s">
        <v>65</v>
      </c>
      <c r="M98">
        <f t="shared" si="2"/>
        <v>2012</v>
      </c>
      <c r="N98" s="2"/>
    </row>
    <row r="99" spans="1:14" x14ac:dyDescent="0.25">
      <c r="A99">
        <v>101</v>
      </c>
      <c r="B99" t="s">
        <v>64</v>
      </c>
      <c r="C99" t="s">
        <v>10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2">
        <v>815079000</v>
      </c>
      <c r="K99" t="s">
        <v>8</v>
      </c>
      <c r="L99" t="s">
        <v>65</v>
      </c>
      <c r="M99">
        <f t="shared" si="2"/>
        <v>2013</v>
      </c>
      <c r="N99" s="2"/>
    </row>
    <row r="100" spans="1:14" x14ac:dyDescent="0.25">
      <c r="A100">
        <v>102</v>
      </c>
      <c r="B100" t="s">
        <v>64</v>
      </c>
      <c r="C100" t="s">
        <v>11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2">
        <v>898586000</v>
      </c>
      <c r="K100" t="s">
        <v>8</v>
      </c>
      <c r="L100" t="s">
        <v>65</v>
      </c>
      <c r="M100">
        <f t="shared" si="2"/>
        <v>2014</v>
      </c>
      <c r="N100" s="2"/>
    </row>
    <row r="101" spans="1:14" x14ac:dyDescent="0.25">
      <c r="A101">
        <v>103</v>
      </c>
      <c r="B101" t="s">
        <v>64</v>
      </c>
      <c r="C101" t="s">
        <v>12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2">
        <v>907716000</v>
      </c>
      <c r="K101" t="s">
        <v>8</v>
      </c>
      <c r="L101" t="s">
        <v>65</v>
      </c>
      <c r="M101">
        <f t="shared" si="2"/>
        <v>2015</v>
      </c>
      <c r="N101" s="2"/>
    </row>
    <row r="102" spans="1:14" x14ac:dyDescent="0.25">
      <c r="A102">
        <v>108</v>
      </c>
      <c r="B102" t="s">
        <v>66</v>
      </c>
      <c r="C102" t="s">
        <v>7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2">
        <v>5867000000</v>
      </c>
      <c r="K102" t="s">
        <v>20</v>
      </c>
      <c r="L102" t="s">
        <v>61</v>
      </c>
      <c r="M102">
        <f t="shared" si="2"/>
        <v>2013</v>
      </c>
      <c r="N102" s="2"/>
    </row>
    <row r="103" spans="1:14" x14ac:dyDescent="0.25">
      <c r="A103">
        <v>109</v>
      </c>
      <c r="B103" t="s">
        <v>66</v>
      </c>
      <c r="C103" t="s">
        <v>10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2">
        <v>6191000000</v>
      </c>
      <c r="K103" t="s">
        <v>20</v>
      </c>
      <c r="L103" t="s">
        <v>61</v>
      </c>
      <c r="M103">
        <f t="shared" si="2"/>
        <v>2014</v>
      </c>
      <c r="N103" s="2"/>
    </row>
    <row r="104" spans="1:14" x14ac:dyDescent="0.25">
      <c r="A104">
        <v>110</v>
      </c>
      <c r="B104" t="s">
        <v>66</v>
      </c>
      <c r="C104" t="s">
        <v>11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2">
        <v>8470000000</v>
      </c>
      <c r="K104" t="s">
        <v>20</v>
      </c>
      <c r="L104" t="s">
        <v>61</v>
      </c>
      <c r="M104">
        <f t="shared" si="2"/>
        <v>2015</v>
      </c>
      <c r="N104" s="2"/>
    </row>
    <row r="105" spans="1:14" x14ac:dyDescent="0.25">
      <c r="A105">
        <v>111</v>
      </c>
      <c r="B105" t="s">
        <v>66</v>
      </c>
      <c r="C105" t="s">
        <v>12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2">
        <v>9794000000</v>
      </c>
      <c r="K105" t="s">
        <v>20</v>
      </c>
      <c r="L105" t="s">
        <v>61</v>
      </c>
      <c r="M105">
        <f t="shared" si="2"/>
        <v>2016</v>
      </c>
      <c r="N105" s="2"/>
    </row>
    <row r="106" spans="1:14" x14ac:dyDescent="0.25">
      <c r="A106">
        <v>112</v>
      </c>
      <c r="B106" t="s">
        <v>67</v>
      </c>
      <c r="C106" t="s">
        <v>7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2">
        <v>1556000000</v>
      </c>
      <c r="K106" t="s">
        <v>42</v>
      </c>
      <c r="L106" t="s">
        <v>68</v>
      </c>
      <c r="M106">
        <f t="shared" si="2"/>
        <v>2012</v>
      </c>
      <c r="N106" s="2"/>
    </row>
    <row r="107" spans="1:14" x14ac:dyDescent="0.25">
      <c r="A107">
        <v>113</v>
      </c>
      <c r="B107" t="s">
        <v>67</v>
      </c>
      <c r="C107" t="s">
        <v>10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2">
        <v>2282000000</v>
      </c>
      <c r="K107" t="s">
        <v>42</v>
      </c>
      <c r="L107" t="s">
        <v>68</v>
      </c>
      <c r="M107">
        <f t="shared" si="2"/>
        <v>2013</v>
      </c>
      <c r="N107" s="2"/>
    </row>
    <row r="108" spans="1:14" x14ac:dyDescent="0.25">
      <c r="A108">
        <v>114</v>
      </c>
      <c r="B108" t="s">
        <v>67</v>
      </c>
      <c r="C108" t="s">
        <v>11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2">
        <v>2903000000</v>
      </c>
      <c r="K108" t="s">
        <v>42</v>
      </c>
      <c r="L108" t="s">
        <v>68</v>
      </c>
      <c r="M108">
        <f t="shared" si="2"/>
        <v>2014</v>
      </c>
      <c r="N108" s="2"/>
    </row>
    <row r="109" spans="1:14" x14ac:dyDescent="0.25">
      <c r="A109">
        <v>115</v>
      </c>
      <c r="B109" t="s">
        <v>67</v>
      </c>
      <c r="C109" t="s">
        <v>12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2">
        <v>2559000000</v>
      </c>
      <c r="K109" t="s">
        <v>42</v>
      </c>
      <c r="L109" t="s">
        <v>68</v>
      </c>
      <c r="M109">
        <f t="shared" si="2"/>
        <v>2015</v>
      </c>
      <c r="N109" s="2"/>
    </row>
    <row r="110" spans="1:14" x14ac:dyDescent="0.25">
      <c r="A110">
        <v>116</v>
      </c>
      <c r="B110" t="s">
        <v>69</v>
      </c>
      <c r="C110" t="s">
        <v>7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2">
        <v>1119719000</v>
      </c>
      <c r="K110" t="s">
        <v>47</v>
      </c>
      <c r="L110" t="s">
        <v>70</v>
      </c>
      <c r="M110">
        <f t="shared" si="2"/>
        <v>2012</v>
      </c>
      <c r="N110" s="2"/>
    </row>
    <row r="111" spans="1:14" x14ac:dyDescent="0.25">
      <c r="A111">
        <v>117</v>
      </c>
      <c r="B111" t="s">
        <v>69</v>
      </c>
      <c r="C111" t="s">
        <v>10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2">
        <v>1214305000</v>
      </c>
      <c r="K111" t="s">
        <v>47</v>
      </c>
      <c r="L111" t="s">
        <v>70</v>
      </c>
      <c r="M111">
        <f t="shared" si="2"/>
        <v>2013</v>
      </c>
      <c r="N111" s="2"/>
    </row>
    <row r="112" spans="1:14" x14ac:dyDescent="0.25">
      <c r="A112">
        <v>118</v>
      </c>
      <c r="B112" t="s">
        <v>69</v>
      </c>
      <c r="C112" t="s">
        <v>11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2">
        <v>1486922000</v>
      </c>
      <c r="K112" t="s">
        <v>47</v>
      </c>
      <c r="L112" t="s">
        <v>70</v>
      </c>
      <c r="M112">
        <f t="shared" si="2"/>
        <v>2014</v>
      </c>
      <c r="N112" s="2"/>
    </row>
    <row r="113" spans="1:14" x14ac:dyDescent="0.25">
      <c r="A113">
        <v>119</v>
      </c>
      <c r="B113" t="s">
        <v>69</v>
      </c>
      <c r="C113" t="s">
        <v>12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2">
        <v>1612789000</v>
      </c>
      <c r="K113" t="s">
        <v>47</v>
      </c>
      <c r="L113" t="s">
        <v>70</v>
      </c>
      <c r="M113">
        <f t="shared" si="2"/>
        <v>2015</v>
      </c>
      <c r="N113" s="2"/>
    </row>
    <row r="114" spans="1:14" x14ac:dyDescent="0.25">
      <c r="A114">
        <v>120</v>
      </c>
      <c r="B114" t="s">
        <v>71</v>
      </c>
      <c r="C114" t="s">
        <v>7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2">
        <v>745000000</v>
      </c>
      <c r="K114" t="s">
        <v>14</v>
      </c>
      <c r="L114" t="s">
        <v>72</v>
      </c>
      <c r="M114">
        <f t="shared" si="2"/>
        <v>2013</v>
      </c>
      <c r="N114" s="2"/>
    </row>
    <row r="115" spans="1:14" x14ac:dyDescent="0.25">
      <c r="A115">
        <v>121</v>
      </c>
      <c r="B115" t="s">
        <v>71</v>
      </c>
      <c r="C115" t="s">
        <v>10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2">
        <v>178000000</v>
      </c>
      <c r="K115" t="s">
        <v>14</v>
      </c>
      <c r="L115" t="s">
        <v>72</v>
      </c>
      <c r="M115">
        <f t="shared" si="2"/>
        <v>2014</v>
      </c>
      <c r="N115" s="2"/>
    </row>
    <row r="116" spans="1:14" x14ac:dyDescent="0.25">
      <c r="A116">
        <v>122</v>
      </c>
      <c r="B116" t="s">
        <v>71</v>
      </c>
      <c r="C116" t="s">
        <v>11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2">
        <v>2233000000</v>
      </c>
      <c r="K116" t="s">
        <v>14</v>
      </c>
      <c r="L116" t="s">
        <v>72</v>
      </c>
      <c r="M116">
        <f t="shared" si="2"/>
        <v>2015</v>
      </c>
      <c r="N116" s="2"/>
    </row>
    <row r="117" spans="1:14" x14ac:dyDescent="0.25">
      <c r="A117">
        <v>123</v>
      </c>
      <c r="B117" t="s">
        <v>71</v>
      </c>
      <c r="C117" t="s">
        <v>12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2">
        <v>4186000000</v>
      </c>
      <c r="K117" t="s">
        <v>14</v>
      </c>
      <c r="L117" t="s">
        <v>72</v>
      </c>
      <c r="M117">
        <f t="shared" si="2"/>
        <v>2016</v>
      </c>
      <c r="N117" s="2"/>
    </row>
    <row r="118" spans="1:14" x14ac:dyDescent="0.25">
      <c r="A118">
        <v>124</v>
      </c>
      <c r="B118" t="s">
        <v>73</v>
      </c>
      <c r="C118" t="s">
        <v>7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2">
        <v>740300000</v>
      </c>
      <c r="K118" t="s">
        <v>14</v>
      </c>
      <c r="L118" t="s">
        <v>74</v>
      </c>
      <c r="M118">
        <f t="shared" si="2"/>
        <v>2013</v>
      </c>
      <c r="N118" s="2"/>
    </row>
    <row r="119" spans="1:14" x14ac:dyDescent="0.25">
      <c r="A119">
        <v>125</v>
      </c>
      <c r="B119" t="s">
        <v>73</v>
      </c>
      <c r="C119" t="s">
        <v>10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2">
        <v>820800000</v>
      </c>
      <c r="K119" t="s">
        <v>14</v>
      </c>
      <c r="L119" t="s">
        <v>74</v>
      </c>
      <c r="M119">
        <f t="shared" si="2"/>
        <v>2014</v>
      </c>
      <c r="N119" s="2"/>
    </row>
    <row r="120" spans="1:14" x14ac:dyDescent="0.25">
      <c r="A120">
        <v>126</v>
      </c>
      <c r="B120" t="s">
        <v>73</v>
      </c>
      <c r="C120" t="s">
        <v>11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2">
        <v>888500000</v>
      </c>
      <c r="K120" t="s">
        <v>14</v>
      </c>
      <c r="L120" t="s">
        <v>74</v>
      </c>
      <c r="M120">
        <f t="shared" si="2"/>
        <v>2015</v>
      </c>
      <c r="N120" s="2"/>
    </row>
    <row r="121" spans="1:14" x14ac:dyDescent="0.25">
      <c r="A121">
        <v>127</v>
      </c>
      <c r="B121" t="s">
        <v>73</v>
      </c>
      <c r="C121" t="s">
        <v>12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2">
        <v>889500000</v>
      </c>
      <c r="K121" t="s">
        <v>14</v>
      </c>
      <c r="L121" t="s">
        <v>74</v>
      </c>
      <c r="M121">
        <f t="shared" si="2"/>
        <v>2016</v>
      </c>
      <c r="N121" s="2"/>
    </row>
    <row r="122" spans="1:14" x14ac:dyDescent="0.25">
      <c r="A122">
        <v>128</v>
      </c>
      <c r="B122" t="s">
        <v>75</v>
      </c>
      <c r="C122" t="s">
        <v>7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2">
        <v>4370100000</v>
      </c>
      <c r="K122" t="s">
        <v>20</v>
      </c>
      <c r="L122" t="s">
        <v>76</v>
      </c>
      <c r="M122">
        <f t="shared" si="2"/>
        <v>2012</v>
      </c>
      <c r="N122" s="2"/>
    </row>
    <row r="123" spans="1:14" x14ac:dyDescent="0.25">
      <c r="A123">
        <v>129</v>
      </c>
      <c r="B123" t="s">
        <v>75</v>
      </c>
      <c r="C123" t="s">
        <v>10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2">
        <v>4588200000</v>
      </c>
      <c r="K123" t="s">
        <v>20</v>
      </c>
      <c r="L123" t="s">
        <v>76</v>
      </c>
      <c r="M123">
        <f t="shared" si="2"/>
        <v>2013</v>
      </c>
      <c r="N123" s="2"/>
    </row>
    <row r="124" spans="1:14" x14ac:dyDescent="0.25">
      <c r="A124">
        <v>130</v>
      </c>
      <c r="B124" t="s">
        <v>75</v>
      </c>
      <c r="C124" t="s">
        <v>11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2">
        <v>5049900000</v>
      </c>
      <c r="K124" t="s">
        <v>20</v>
      </c>
      <c r="L124" t="s">
        <v>76</v>
      </c>
      <c r="M124">
        <f t="shared" si="2"/>
        <v>2014</v>
      </c>
      <c r="N124" s="2"/>
    </row>
    <row r="125" spans="1:14" x14ac:dyDescent="0.25">
      <c r="A125">
        <v>131</v>
      </c>
      <c r="B125" t="s">
        <v>75</v>
      </c>
      <c r="C125" t="s">
        <v>12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2">
        <v>5274700000</v>
      </c>
      <c r="K125" t="s">
        <v>20</v>
      </c>
      <c r="L125" t="s">
        <v>76</v>
      </c>
      <c r="M125">
        <f t="shared" si="2"/>
        <v>2015</v>
      </c>
      <c r="N125" s="2"/>
    </row>
    <row r="126" spans="1:14" x14ac:dyDescent="0.25">
      <c r="A126">
        <v>136</v>
      </c>
      <c r="B126" t="s">
        <v>77</v>
      </c>
      <c r="C126" t="s">
        <v>7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2">
        <v>5135000000</v>
      </c>
      <c r="K126" t="s">
        <v>78</v>
      </c>
      <c r="L126" t="s">
        <v>79</v>
      </c>
      <c r="M126">
        <f t="shared" si="2"/>
        <v>2012</v>
      </c>
      <c r="N126" s="2"/>
    </row>
    <row r="127" spans="1:14" x14ac:dyDescent="0.25">
      <c r="A127">
        <v>137</v>
      </c>
      <c r="B127" t="s">
        <v>77</v>
      </c>
      <c r="C127" t="s">
        <v>10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2">
        <v>4681000000</v>
      </c>
      <c r="K127" t="s">
        <v>78</v>
      </c>
      <c r="L127" t="s">
        <v>79</v>
      </c>
      <c r="M127">
        <f t="shared" si="2"/>
        <v>2013</v>
      </c>
      <c r="N127" s="2"/>
    </row>
    <row r="128" spans="1:14" x14ac:dyDescent="0.25">
      <c r="A128">
        <v>138</v>
      </c>
      <c r="B128" t="s">
        <v>77</v>
      </c>
      <c r="C128" t="s">
        <v>11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2">
        <v>-635000000</v>
      </c>
      <c r="K128" t="s">
        <v>78</v>
      </c>
      <c r="L128" t="s">
        <v>79</v>
      </c>
      <c r="M128">
        <f t="shared" si="2"/>
        <v>2014</v>
      </c>
      <c r="N128" s="2"/>
    </row>
    <row r="129" spans="1:14" x14ac:dyDescent="0.25">
      <c r="A129">
        <v>139</v>
      </c>
      <c r="B129" t="s">
        <v>77</v>
      </c>
      <c r="C129" t="s">
        <v>12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2">
        <v>-25845000000</v>
      </c>
      <c r="K129" t="s">
        <v>78</v>
      </c>
      <c r="L129" t="s">
        <v>79</v>
      </c>
      <c r="M129">
        <f t="shared" si="2"/>
        <v>2015</v>
      </c>
      <c r="N129" s="2"/>
    </row>
    <row r="130" spans="1:14" x14ac:dyDescent="0.25">
      <c r="A130">
        <v>140</v>
      </c>
      <c r="B130" t="s">
        <v>80</v>
      </c>
      <c r="C130" t="s">
        <v>7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2">
        <v>5456000000</v>
      </c>
      <c r="K130" t="s">
        <v>78</v>
      </c>
      <c r="L130" t="s">
        <v>79</v>
      </c>
      <c r="M130">
        <f t="shared" si="2"/>
        <v>2013</v>
      </c>
      <c r="N130" s="2"/>
    </row>
    <row r="131" spans="1:14" x14ac:dyDescent="0.25">
      <c r="A131">
        <v>141</v>
      </c>
      <c r="B131" t="s">
        <v>80</v>
      </c>
      <c r="C131" t="s">
        <v>10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2">
        <v>7878000000</v>
      </c>
      <c r="K131" t="s">
        <v>78</v>
      </c>
      <c r="L131" t="s">
        <v>79</v>
      </c>
      <c r="M131">
        <f t="shared" si="2"/>
        <v>2014</v>
      </c>
      <c r="N131" s="2"/>
    </row>
    <row r="132" spans="1:14" x14ac:dyDescent="0.25">
      <c r="A132">
        <v>142</v>
      </c>
      <c r="B132" t="s">
        <v>80</v>
      </c>
      <c r="C132" t="s">
        <v>11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2">
        <v>-1090000000</v>
      </c>
      <c r="K132" t="s">
        <v>78</v>
      </c>
      <c r="L132" t="s">
        <v>79</v>
      </c>
      <c r="M132">
        <f t="shared" si="2"/>
        <v>2015</v>
      </c>
      <c r="N132" s="2"/>
    </row>
    <row r="133" spans="1:14" x14ac:dyDescent="0.25">
      <c r="A133">
        <v>143</v>
      </c>
      <c r="B133" t="s">
        <v>80</v>
      </c>
      <c r="C133" t="s">
        <v>12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2">
        <v>-1426000000</v>
      </c>
      <c r="K133" t="s">
        <v>78</v>
      </c>
      <c r="L133" t="s">
        <v>79</v>
      </c>
      <c r="M133">
        <f t="shared" si="2"/>
        <v>2016</v>
      </c>
      <c r="N133" s="2"/>
    </row>
    <row r="134" spans="1:14" x14ac:dyDescent="0.25">
      <c r="A134">
        <v>144</v>
      </c>
      <c r="B134" t="s">
        <v>81</v>
      </c>
      <c r="C134" t="s">
        <v>7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2">
        <v>1556000000</v>
      </c>
      <c r="K134" t="s">
        <v>54</v>
      </c>
      <c r="L134" t="s">
        <v>82</v>
      </c>
      <c r="M134">
        <f t="shared" si="2"/>
        <v>2013</v>
      </c>
      <c r="N134" s="2"/>
    </row>
    <row r="135" spans="1:14" x14ac:dyDescent="0.25">
      <c r="A135">
        <v>145</v>
      </c>
      <c r="B135" t="s">
        <v>81</v>
      </c>
      <c r="C135" t="s">
        <v>10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2">
        <v>1661900000</v>
      </c>
      <c r="K135" t="s">
        <v>54</v>
      </c>
      <c r="L135" t="s">
        <v>82</v>
      </c>
      <c r="M135">
        <f t="shared" si="2"/>
        <v>2014</v>
      </c>
      <c r="N135" s="2"/>
    </row>
    <row r="136" spans="1:14" x14ac:dyDescent="0.25">
      <c r="A136">
        <v>146</v>
      </c>
      <c r="B136" t="s">
        <v>81</v>
      </c>
      <c r="C136" t="s">
        <v>11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2">
        <v>1923500000</v>
      </c>
      <c r="K136" t="s">
        <v>54</v>
      </c>
      <c r="L136" t="s">
        <v>82</v>
      </c>
      <c r="M136">
        <f t="shared" si="2"/>
        <v>2015</v>
      </c>
      <c r="N136" s="2"/>
    </row>
    <row r="137" spans="1:14" x14ac:dyDescent="0.25">
      <c r="A137">
        <v>147</v>
      </c>
      <c r="B137" t="s">
        <v>81</v>
      </c>
      <c r="C137" t="s">
        <v>12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2">
        <v>2192100000</v>
      </c>
      <c r="K137" t="s">
        <v>54</v>
      </c>
      <c r="L137" t="s">
        <v>82</v>
      </c>
      <c r="M137">
        <f t="shared" ref="M137:M200" si="3">YEAR(D137)</f>
        <v>2016</v>
      </c>
      <c r="N137" s="2"/>
    </row>
    <row r="138" spans="1:14" x14ac:dyDescent="0.25">
      <c r="A138">
        <v>148</v>
      </c>
      <c r="B138" t="s">
        <v>83</v>
      </c>
      <c r="C138" t="s">
        <v>7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2">
        <v>830300000</v>
      </c>
      <c r="K138" t="s">
        <v>17</v>
      </c>
      <c r="L138" t="s">
        <v>84</v>
      </c>
      <c r="M138">
        <f t="shared" si="3"/>
        <v>2012</v>
      </c>
      <c r="N138" s="2"/>
    </row>
    <row r="139" spans="1:14" x14ac:dyDescent="0.25">
      <c r="A139">
        <v>149</v>
      </c>
      <c r="B139" t="s">
        <v>83</v>
      </c>
      <c r="C139" t="s">
        <v>10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2">
        <v>902800000</v>
      </c>
      <c r="K139" t="s">
        <v>17</v>
      </c>
      <c r="L139" t="s">
        <v>84</v>
      </c>
      <c r="M139">
        <f t="shared" si="3"/>
        <v>2013</v>
      </c>
      <c r="N139" s="2"/>
    </row>
    <row r="140" spans="1:14" x14ac:dyDescent="0.25">
      <c r="A140">
        <v>150</v>
      </c>
      <c r="B140" t="s">
        <v>83</v>
      </c>
      <c r="C140" t="s">
        <v>11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2">
        <v>1048700000</v>
      </c>
      <c r="K140" t="s">
        <v>17</v>
      </c>
      <c r="L140" t="s">
        <v>84</v>
      </c>
      <c r="M140">
        <f t="shared" si="3"/>
        <v>2014</v>
      </c>
      <c r="N140" s="2"/>
    </row>
    <row r="141" spans="1:14" x14ac:dyDescent="0.25">
      <c r="A141">
        <v>151</v>
      </c>
      <c r="B141" t="s">
        <v>83</v>
      </c>
      <c r="C141" t="s">
        <v>12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2">
        <v>1110400000</v>
      </c>
      <c r="K141" t="s">
        <v>17</v>
      </c>
      <c r="L141" t="s">
        <v>84</v>
      </c>
      <c r="M141">
        <f t="shared" si="3"/>
        <v>2015</v>
      </c>
      <c r="N141" s="2"/>
    </row>
    <row r="142" spans="1:14" x14ac:dyDescent="0.25">
      <c r="A142">
        <v>152</v>
      </c>
      <c r="B142" t="s">
        <v>85</v>
      </c>
      <c r="C142" t="s">
        <v>7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2">
        <v>645000000</v>
      </c>
      <c r="K142" t="s">
        <v>8</v>
      </c>
      <c r="L142" t="s">
        <v>86</v>
      </c>
      <c r="M142">
        <f t="shared" si="3"/>
        <v>2012</v>
      </c>
      <c r="N142" s="2"/>
    </row>
    <row r="143" spans="1:14" x14ac:dyDescent="0.25">
      <c r="A143">
        <v>153</v>
      </c>
      <c r="B143" t="s">
        <v>85</v>
      </c>
      <c r="C143" t="s">
        <v>10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2">
        <v>1125000000</v>
      </c>
      <c r="K143" t="s">
        <v>8</v>
      </c>
      <c r="L143" t="s">
        <v>86</v>
      </c>
      <c r="M143">
        <f t="shared" si="3"/>
        <v>2013</v>
      </c>
      <c r="N143" s="2"/>
    </row>
    <row r="144" spans="1:14" x14ac:dyDescent="0.25">
      <c r="A144">
        <v>154</v>
      </c>
      <c r="B144" t="s">
        <v>85</v>
      </c>
      <c r="C144" t="s">
        <v>11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2">
        <v>2185000000</v>
      </c>
      <c r="K144" t="s">
        <v>8</v>
      </c>
      <c r="L144" t="s">
        <v>86</v>
      </c>
      <c r="M144">
        <f t="shared" si="3"/>
        <v>2014</v>
      </c>
      <c r="N144" s="2"/>
    </row>
    <row r="145" spans="1:14" x14ac:dyDescent="0.25">
      <c r="A145">
        <v>155</v>
      </c>
      <c r="B145" t="s">
        <v>85</v>
      </c>
      <c r="C145" t="s">
        <v>12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2">
        <v>1968000000</v>
      </c>
      <c r="K145" t="s">
        <v>8</v>
      </c>
      <c r="L145" t="s">
        <v>86</v>
      </c>
      <c r="M145">
        <f t="shared" si="3"/>
        <v>2015</v>
      </c>
      <c r="N145" s="2"/>
    </row>
    <row r="146" spans="1:14" x14ac:dyDescent="0.25">
      <c r="A146">
        <v>156</v>
      </c>
      <c r="B146" t="s">
        <v>87</v>
      </c>
      <c r="C146" t="s">
        <v>7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2">
        <v>1451000000</v>
      </c>
      <c r="K146" t="s">
        <v>17</v>
      </c>
      <c r="L146" t="s">
        <v>88</v>
      </c>
      <c r="M146">
        <f t="shared" si="3"/>
        <v>2012</v>
      </c>
      <c r="N146" s="2"/>
    </row>
    <row r="147" spans="1:14" x14ac:dyDescent="0.25">
      <c r="A147">
        <v>157</v>
      </c>
      <c r="B147" t="s">
        <v>87</v>
      </c>
      <c r="C147" t="s">
        <v>10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2">
        <v>1372000000</v>
      </c>
      <c r="K147" t="s">
        <v>17</v>
      </c>
      <c r="L147" t="s">
        <v>88</v>
      </c>
      <c r="M147">
        <f t="shared" si="3"/>
        <v>2013</v>
      </c>
      <c r="N147" s="2"/>
    </row>
    <row r="148" spans="1:14" x14ac:dyDescent="0.25">
      <c r="A148">
        <v>158</v>
      </c>
      <c r="B148" t="s">
        <v>87</v>
      </c>
      <c r="C148" t="s">
        <v>11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2">
        <v>1183000000</v>
      </c>
      <c r="K148" t="s">
        <v>17</v>
      </c>
      <c r="L148" t="s">
        <v>88</v>
      </c>
      <c r="M148">
        <f t="shared" si="3"/>
        <v>2014</v>
      </c>
      <c r="N148" s="2"/>
    </row>
    <row r="149" spans="1:14" x14ac:dyDescent="0.25">
      <c r="A149">
        <v>159</v>
      </c>
      <c r="B149" t="s">
        <v>87</v>
      </c>
      <c r="C149" t="s">
        <v>12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2">
        <v>1319000000</v>
      </c>
      <c r="K149" t="s">
        <v>17</v>
      </c>
      <c r="L149" t="s">
        <v>88</v>
      </c>
      <c r="M149">
        <f t="shared" si="3"/>
        <v>2015</v>
      </c>
      <c r="N149" s="2"/>
    </row>
    <row r="150" spans="1:14" x14ac:dyDescent="0.25">
      <c r="A150">
        <v>164</v>
      </c>
      <c r="B150" t="s">
        <v>89</v>
      </c>
      <c r="C150" t="s">
        <v>7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2">
        <v>1769000000</v>
      </c>
      <c r="K150" t="s">
        <v>17</v>
      </c>
      <c r="L150" t="s">
        <v>29</v>
      </c>
      <c r="M150">
        <f t="shared" si="3"/>
        <v>2015</v>
      </c>
      <c r="N150" s="2"/>
    </row>
    <row r="151" spans="1:14" x14ac:dyDescent="0.25">
      <c r="A151">
        <v>165</v>
      </c>
      <c r="B151" t="s">
        <v>89</v>
      </c>
      <c r="C151" t="s">
        <v>10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2">
        <v>587000000</v>
      </c>
      <c r="K151" t="s">
        <v>17</v>
      </c>
      <c r="L151" t="s">
        <v>29</v>
      </c>
      <c r="M151">
        <f t="shared" si="3"/>
        <v>2016</v>
      </c>
      <c r="N151" s="2"/>
    </row>
    <row r="152" spans="1:14" x14ac:dyDescent="0.25">
      <c r="A152">
        <v>166</v>
      </c>
      <c r="B152" t="s">
        <v>90</v>
      </c>
      <c r="C152" t="s">
        <v>7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2">
        <v>379300000</v>
      </c>
      <c r="K152" t="s">
        <v>54</v>
      </c>
      <c r="L152" t="s">
        <v>91</v>
      </c>
      <c r="M152">
        <f t="shared" si="3"/>
        <v>2012</v>
      </c>
      <c r="N152" s="2"/>
    </row>
    <row r="153" spans="1:14" x14ac:dyDescent="0.25">
      <c r="A153">
        <v>167</v>
      </c>
      <c r="B153" t="s">
        <v>90</v>
      </c>
      <c r="C153" t="s">
        <v>10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2">
        <v>463500000</v>
      </c>
      <c r="K153" t="s">
        <v>54</v>
      </c>
      <c r="L153" t="s">
        <v>91</v>
      </c>
      <c r="M153">
        <f t="shared" si="3"/>
        <v>2013</v>
      </c>
      <c r="N153" s="2"/>
    </row>
    <row r="154" spans="1:14" x14ac:dyDescent="0.25">
      <c r="A154">
        <v>168</v>
      </c>
      <c r="B154" t="s">
        <v>90</v>
      </c>
      <c r="C154" t="s">
        <v>11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2">
        <v>492300000</v>
      </c>
      <c r="K154" t="s">
        <v>54</v>
      </c>
      <c r="L154" t="s">
        <v>91</v>
      </c>
      <c r="M154">
        <f t="shared" si="3"/>
        <v>2015</v>
      </c>
      <c r="N154" s="2"/>
    </row>
    <row r="155" spans="1:14" x14ac:dyDescent="0.25">
      <c r="A155">
        <v>169</v>
      </c>
      <c r="B155" t="s">
        <v>90</v>
      </c>
      <c r="C155" t="s">
        <v>12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2">
        <v>537700000</v>
      </c>
      <c r="K155" t="s">
        <v>54</v>
      </c>
      <c r="L155" t="s">
        <v>91</v>
      </c>
      <c r="M155">
        <f t="shared" si="3"/>
        <v>2016</v>
      </c>
      <c r="N155" s="2"/>
    </row>
    <row r="156" spans="1:14" x14ac:dyDescent="0.25">
      <c r="A156">
        <v>170</v>
      </c>
      <c r="B156" t="s">
        <v>92</v>
      </c>
      <c r="C156" t="s">
        <v>7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2">
        <v>923266000</v>
      </c>
      <c r="K156" t="s">
        <v>37</v>
      </c>
      <c r="L156" t="s">
        <v>93</v>
      </c>
      <c r="M156">
        <f t="shared" si="3"/>
        <v>2012</v>
      </c>
      <c r="N156" s="2"/>
    </row>
    <row r="157" spans="1:14" x14ac:dyDescent="0.25">
      <c r="A157">
        <v>171</v>
      </c>
      <c r="B157" t="s">
        <v>92</v>
      </c>
      <c r="C157" t="s">
        <v>10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2">
        <v>949000000</v>
      </c>
      <c r="K157" t="s">
        <v>37</v>
      </c>
      <c r="L157" t="s">
        <v>93</v>
      </c>
      <c r="M157">
        <f t="shared" si="3"/>
        <v>2013</v>
      </c>
      <c r="N157" s="2"/>
    </row>
    <row r="158" spans="1:14" x14ac:dyDescent="0.25">
      <c r="A158">
        <v>172</v>
      </c>
      <c r="B158" t="s">
        <v>92</v>
      </c>
      <c r="C158" t="s">
        <v>11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2">
        <v>1001000000</v>
      </c>
      <c r="K158" t="s">
        <v>37</v>
      </c>
      <c r="L158" t="s">
        <v>93</v>
      </c>
      <c r="M158">
        <f t="shared" si="3"/>
        <v>2014</v>
      </c>
      <c r="N158" s="2"/>
    </row>
    <row r="159" spans="1:14" x14ac:dyDescent="0.25">
      <c r="A159">
        <v>173</v>
      </c>
      <c r="B159" t="s">
        <v>92</v>
      </c>
      <c r="C159" t="s">
        <v>12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2">
        <v>1072000000</v>
      </c>
      <c r="K159" t="s">
        <v>37</v>
      </c>
      <c r="L159" t="s">
        <v>93</v>
      </c>
      <c r="M159">
        <f t="shared" si="3"/>
        <v>2015</v>
      </c>
      <c r="N159" s="2"/>
    </row>
    <row r="160" spans="1:14" x14ac:dyDescent="0.25">
      <c r="A160">
        <v>174</v>
      </c>
      <c r="B160" t="s">
        <v>94</v>
      </c>
      <c r="C160" t="s">
        <v>7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2">
        <v>8197000000</v>
      </c>
      <c r="K160" t="s">
        <v>42</v>
      </c>
      <c r="L160" t="s">
        <v>95</v>
      </c>
      <c r="M160">
        <f t="shared" si="3"/>
        <v>2012</v>
      </c>
      <c r="N160" s="2"/>
    </row>
    <row r="161" spans="1:14" x14ac:dyDescent="0.25">
      <c r="A161">
        <v>175</v>
      </c>
      <c r="B161" t="s">
        <v>94</v>
      </c>
      <c r="C161" t="s">
        <v>10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2">
        <v>9404000000</v>
      </c>
      <c r="K161" t="s">
        <v>42</v>
      </c>
      <c r="L161" t="s">
        <v>95</v>
      </c>
      <c r="M161">
        <f t="shared" si="3"/>
        <v>2013</v>
      </c>
      <c r="N161" s="2"/>
    </row>
    <row r="162" spans="1:14" x14ac:dyDescent="0.25">
      <c r="A162">
        <v>176</v>
      </c>
      <c r="B162" t="s">
        <v>94</v>
      </c>
      <c r="C162" t="s">
        <v>11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2">
        <v>10325000000</v>
      </c>
      <c r="K162" t="s">
        <v>42</v>
      </c>
      <c r="L162" t="s">
        <v>95</v>
      </c>
      <c r="M162">
        <f t="shared" si="3"/>
        <v>2014</v>
      </c>
      <c r="N162" s="2"/>
    </row>
    <row r="163" spans="1:14" x14ac:dyDescent="0.25">
      <c r="A163">
        <v>177</v>
      </c>
      <c r="B163" t="s">
        <v>94</v>
      </c>
      <c r="C163" t="s">
        <v>12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2">
        <v>9086000000</v>
      </c>
      <c r="K163" t="s">
        <v>42</v>
      </c>
      <c r="L163" t="s">
        <v>95</v>
      </c>
      <c r="M163">
        <f t="shared" si="3"/>
        <v>2015</v>
      </c>
      <c r="N163" s="2"/>
    </row>
    <row r="164" spans="1:14" x14ac:dyDescent="0.25">
      <c r="A164">
        <v>178</v>
      </c>
      <c r="B164" t="s">
        <v>96</v>
      </c>
      <c r="C164" t="s">
        <v>7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2">
        <v>230000000</v>
      </c>
      <c r="K164" t="s">
        <v>8</v>
      </c>
      <c r="L164" t="s">
        <v>65</v>
      </c>
      <c r="M164">
        <f t="shared" si="3"/>
        <v>2013</v>
      </c>
      <c r="N164" s="2"/>
    </row>
    <row r="165" spans="1:14" x14ac:dyDescent="0.25">
      <c r="A165">
        <v>179</v>
      </c>
      <c r="B165" t="s">
        <v>96</v>
      </c>
      <c r="C165" t="s">
        <v>10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2">
        <v>298900000</v>
      </c>
      <c r="K165" t="s">
        <v>8</v>
      </c>
      <c r="L165" t="s">
        <v>65</v>
      </c>
      <c r="M165">
        <f t="shared" si="3"/>
        <v>2014</v>
      </c>
      <c r="N165" s="2"/>
    </row>
    <row r="166" spans="1:14" x14ac:dyDescent="0.25">
      <c r="A166">
        <v>180</v>
      </c>
      <c r="B166" t="s">
        <v>96</v>
      </c>
      <c r="C166" t="s">
        <v>11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2">
        <v>388700000</v>
      </c>
      <c r="K166" t="s">
        <v>8</v>
      </c>
      <c r="L166" t="s">
        <v>65</v>
      </c>
      <c r="M166">
        <f t="shared" si="3"/>
        <v>2015</v>
      </c>
      <c r="N166" s="2"/>
    </row>
    <row r="167" spans="1:14" x14ac:dyDescent="0.25">
      <c r="A167">
        <v>181</v>
      </c>
      <c r="B167" t="s">
        <v>96</v>
      </c>
      <c r="C167" t="s">
        <v>12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2">
        <v>490200000</v>
      </c>
      <c r="K167" t="s">
        <v>8</v>
      </c>
      <c r="L167" t="s">
        <v>65</v>
      </c>
      <c r="M167">
        <f t="shared" si="3"/>
        <v>2016</v>
      </c>
      <c r="N167" s="2"/>
    </row>
    <row r="168" spans="1:14" x14ac:dyDescent="0.25">
      <c r="A168">
        <v>182</v>
      </c>
      <c r="B168" t="s">
        <v>97</v>
      </c>
      <c r="C168" t="s">
        <v>7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2">
        <v>1773098000</v>
      </c>
      <c r="K168" t="s">
        <v>14</v>
      </c>
      <c r="L168" t="s">
        <v>74</v>
      </c>
      <c r="M168">
        <f t="shared" si="3"/>
        <v>2013</v>
      </c>
      <c r="N168" s="2"/>
    </row>
    <row r="169" spans="1:14" x14ac:dyDescent="0.25">
      <c r="A169">
        <v>183</v>
      </c>
      <c r="B169" t="s">
        <v>97</v>
      </c>
      <c r="C169" t="s">
        <v>10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2">
        <v>1830223000</v>
      </c>
      <c r="K169" t="s">
        <v>14</v>
      </c>
      <c r="L169" t="s">
        <v>74</v>
      </c>
      <c r="M169">
        <f t="shared" si="3"/>
        <v>2014</v>
      </c>
      <c r="N169" s="2"/>
    </row>
    <row r="170" spans="1:14" x14ac:dyDescent="0.25">
      <c r="A170">
        <v>184</v>
      </c>
      <c r="B170" t="s">
        <v>97</v>
      </c>
      <c r="C170" t="s">
        <v>11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2">
        <v>1953051000</v>
      </c>
      <c r="K170" t="s">
        <v>14</v>
      </c>
      <c r="L170" t="s">
        <v>74</v>
      </c>
      <c r="M170">
        <f t="shared" si="3"/>
        <v>2015</v>
      </c>
      <c r="N170" s="2"/>
    </row>
    <row r="171" spans="1:14" x14ac:dyDescent="0.25">
      <c r="A171">
        <v>185</v>
      </c>
      <c r="B171" t="s">
        <v>97</v>
      </c>
      <c r="C171" t="s">
        <v>12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2">
        <v>2060395000</v>
      </c>
      <c r="K171" t="s">
        <v>14</v>
      </c>
      <c r="L171" t="s">
        <v>74</v>
      </c>
      <c r="M171">
        <f t="shared" si="3"/>
        <v>2016</v>
      </c>
      <c r="N171" s="2"/>
    </row>
    <row r="172" spans="1:14" x14ac:dyDescent="0.25">
      <c r="A172">
        <v>186</v>
      </c>
      <c r="B172" t="s">
        <v>98</v>
      </c>
      <c r="C172" t="s">
        <v>7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2">
        <v>6542000000</v>
      </c>
      <c r="K172" t="s">
        <v>8</v>
      </c>
      <c r="L172" t="s">
        <v>86</v>
      </c>
      <c r="M172">
        <f t="shared" si="3"/>
        <v>2013</v>
      </c>
      <c r="N172" s="2"/>
    </row>
    <row r="173" spans="1:14" x14ac:dyDescent="0.25">
      <c r="A173">
        <v>187</v>
      </c>
      <c r="B173" t="s">
        <v>98</v>
      </c>
      <c r="C173" t="s">
        <v>10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2">
        <v>7483000000</v>
      </c>
      <c r="K173" t="s">
        <v>8</v>
      </c>
      <c r="L173" t="s">
        <v>86</v>
      </c>
      <c r="M173">
        <f t="shared" si="3"/>
        <v>2014</v>
      </c>
      <c r="N173" s="2"/>
    </row>
    <row r="174" spans="1:14" x14ac:dyDescent="0.25">
      <c r="A174">
        <v>188</v>
      </c>
      <c r="B174" t="s">
        <v>98</v>
      </c>
      <c r="C174" t="s">
        <v>11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2">
        <v>7444000000</v>
      </c>
      <c r="K174" t="s">
        <v>8</v>
      </c>
      <c r="L174" t="s">
        <v>86</v>
      </c>
      <c r="M174">
        <f t="shared" si="3"/>
        <v>2015</v>
      </c>
      <c r="N174" s="2"/>
    </row>
    <row r="175" spans="1:14" x14ac:dyDescent="0.25">
      <c r="A175">
        <v>189</v>
      </c>
      <c r="B175" t="s">
        <v>98</v>
      </c>
      <c r="C175" t="s">
        <v>12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2">
        <v>5841000000</v>
      </c>
      <c r="K175" t="s">
        <v>8</v>
      </c>
      <c r="L175" t="s">
        <v>86</v>
      </c>
      <c r="M175">
        <f t="shared" si="3"/>
        <v>2016</v>
      </c>
      <c r="N175" s="2"/>
    </row>
    <row r="176" spans="1:14" x14ac:dyDescent="0.25">
      <c r="A176">
        <v>190</v>
      </c>
      <c r="B176" t="s">
        <v>99</v>
      </c>
      <c r="C176" t="s">
        <v>7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2">
        <v>16063000000</v>
      </c>
      <c r="K176" t="s">
        <v>42</v>
      </c>
      <c r="L176" t="s">
        <v>100</v>
      </c>
      <c r="M176">
        <f t="shared" si="3"/>
        <v>2012</v>
      </c>
      <c r="N176" s="2"/>
    </row>
    <row r="177" spans="1:14" x14ac:dyDescent="0.25">
      <c r="A177">
        <v>191</v>
      </c>
      <c r="B177" t="s">
        <v>99</v>
      </c>
      <c r="C177" t="s">
        <v>10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2">
        <v>25893000000</v>
      </c>
      <c r="K177" t="s">
        <v>42</v>
      </c>
      <c r="L177" t="s">
        <v>100</v>
      </c>
      <c r="M177">
        <f t="shared" si="3"/>
        <v>2013</v>
      </c>
      <c r="N177" s="2"/>
    </row>
    <row r="178" spans="1:14" x14ac:dyDescent="0.25">
      <c r="A178">
        <v>192</v>
      </c>
      <c r="B178" t="s">
        <v>99</v>
      </c>
      <c r="C178" t="s">
        <v>11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2">
        <v>15133000000</v>
      </c>
      <c r="K178" t="s">
        <v>42</v>
      </c>
      <c r="L178" t="s">
        <v>100</v>
      </c>
      <c r="M178">
        <f t="shared" si="3"/>
        <v>2014</v>
      </c>
      <c r="N178" s="2"/>
    </row>
    <row r="179" spans="1:14" x14ac:dyDescent="0.25">
      <c r="A179">
        <v>193</v>
      </c>
      <c r="B179" t="s">
        <v>99</v>
      </c>
      <c r="C179" t="s">
        <v>12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2">
        <v>30499000000</v>
      </c>
      <c r="K179" t="s">
        <v>42</v>
      </c>
      <c r="L179" t="s">
        <v>100</v>
      </c>
      <c r="M179">
        <f t="shared" si="3"/>
        <v>2015</v>
      </c>
      <c r="N179" s="2"/>
    </row>
    <row r="180" spans="1:14" x14ac:dyDescent="0.25">
      <c r="A180">
        <v>194</v>
      </c>
      <c r="B180" t="s">
        <v>101</v>
      </c>
      <c r="C180" t="s">
        <v>7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2">
        <v>2770000000</v>
      </c>
      <c r="K180" t="s">
        <v>20</v>
      </c>
      <c r="L180" t="s">
        <v>25</v>
      </c>
      <c r="M180">
        <f t="shared" si="3"/>
        <v>2012</v>
      </c>
      <c r="N180" s="2"/>
    </row>
    <row r="181" spans="1:14" x14ac:dyDescent="0.25">
      <c r="A181">
        <v>195</v>
      </c>
      <c r="B181" t="s">
        <v>101</v>
      </c>
      <c r="C181" t="s">
        <v>10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2">
        <v>496000000</v>
      </c>
      <c r="K181" t="s">
        <v>20</v>
      </c>
      <c r="L181" t="s">
        <v>25</v>
      </c>
      <c r="M181">
        <f t="shared" si="3"/>
        <v>2013</v>
      </c>
      <c r="N181" s="2"/>
    </row>
    <row r="182" spans="1:14" x14ac:dyDescent="0.25">
      <c r="A182">
        <v>196</v>
      </c>
      <c r="B182" t="s">
        <v>101</v>
      </c>
      <c r="C182" t="s">
        <v>11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2">
        <v>656000000</v>
      </c>
      <c r="K182" t="s">
        <v>20</v>
      </c>
      <c r="L182" t="s">
        <v>25</v>
      </c>
      <c r="M182">
        <f t="shared" si="3"/>
        <v>2014</v>
      </c>
      <c r="N182" s="2"/>
    </row>
    <row r="183" spans="1:14" x14ac:dyDescent="0.25">
      <c r="A183">
        <v>197</v>
      </c>
      <c r="B183" t="s">
        <v>101</v>
      </c>
      <c r="C183" t="s">
        <v>12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2">
        <v>449000000</v>
      </c>
      <c r="K183" t="s">
        <v>20</v>
      </c>
      <c r="L183" t="s">
        <v>25</v>
      </c>
      <c r="M183">
        <f t="shared" si="3"/>
        <v>2015</v>
      </c>
      <c r="N183" s="2"/>
    </row>
    <row r="184" spans="1:14" x14ac:dyDescent="0.25">
      <c r="A184">
        <v>198</v>
      </c>
      <c r="B184" t="s">
        <v>102</v>
      </c>
      <c r="C184" t="s">
        <v>7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2">
        <v>1638218000</v>
      </c>
      <c r="K184" t="s">
        <v>14</v>
      </c>
      <c r="L184" t="s">
        <v>74</v>
      </c>
      <c r="M184">
        <f t="shared" si="3"/>
        <v>2013</v>
      </c>
      <c r="N184" s="2"/>
    </row>
    <row r="185" spans="1:14" x14ac:dyDescent="0.25">
      <c r="A185">
        <v>199</v>
      </c>
      <c r="B185" t="s">
        <v>102</v>
      </c>
      <c r="C185" t="s">
        <v>10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2">
        <v>1614587000</v>
      </c>
      <c r="K185" t="s">
        <v>14</v>
      </c>
      <c r="L185" t="s">
        <v>74</v>
      </c>
      <c r="M185">
        <f t="shared" si="3"/>
        <v>2014</v>
      </c>
      <c r="N185" s="2"/>
    </row>
    <row r="186" spans="1:14" x14ac:dyDescent="0.25">
      <c r="A186">
        <v>200</v>
      </c>
      <c r="B186" t="s">
        <v>102</v>
      </c>
      <c r="C186" t="s">
        <v>11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2">
        <v>1554293000</v>
      </c>
      <c r="K186" t="s">
        <v>14</v>
      </c>
      <c r="L186" t="s">
        <v>74</v>
      </c>
      <c r="M186">
        <f t="shared" si="3"/>
        <v>2015</v>
      </c>
      <c r="N186" s="2"/>
    </row>
    <row r="187" spans="1:14" x14ac:dyDescent="0.25">
      <c r="A187">
        <v>201</v>
      </c>
      <c r="B187" t="s">
        <v>102</v>
      </c>
      <c r="C187" t="s">
        <v>12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2">
        <v>1414903000</v>
      </c>
      <c r="K187" t="s">
        <v>14</v>
      </c>
      <c r="L187" t="s">
        <v>74</v>
      </c>
      <c r="M187">
        <f t="shared" si="3"/>
        <v>2016</v>
      </c>
      <c r="N187" s="2"/>
    </row>
    <row r="188" spans="1:14" x14ac:dyDescent="0.25">
      <c r="A188">
        <v>202</v>
      </c>
      <c r="B188" t="s">
        <v>103</v>
      </c>
      <c r="C188" t="s">
        <v>7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2">
        <v>3491000000</v>
      </c>
      <c r="K188" t="s">
        <v>42</v>
      </c>
      <c r="L188" t="s">
        <v>100</v>
      </c>
      <c r="M188">
        <f t="shared" si="3"/>
        <v>2012</v>
      </c>
      <c r="N188" s="2"/>
    </row>
    <row r="189" spans="1:14" x14ac:dyDescent="0.25">
      <c r="A189">
        <v>203</v>
      </c>
      <c r="B189" t="s">
        <v>103</v>
      </c>
      <c r="C189" t="s">
        <v>10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2">
        <v>3919000000</v>
      </c>
      <c r="K189" t="s">
        <v>42</v>
      </c>
      <c r="L189" t="s">
        <v>100</v>
      </c>
      <c r="M189">
        <f t="shared" si="3"/>
        <v>2013</v>
      </c>
      <c r="N189" s="2"/>
    </row>
    <row r="190" spans="1:14" x14ac:dyDescent="0.25">
      <c r="A190">
        <v>204</v>
      </c>
      <c r="B190" t="s">
        <v>103</v>
      </c>
      <c r="C190" t="s">
        <v>11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2">
        <v>3702000000</v>
      </c>
      <c r="K190" t="s">
        <v>42</v>
      </c>
      <c r="L190" t="s">
        <v>100</v>
      </c>
      <c r="M190">
        <f t="shared" si="3"/>
        <v>2014</v>
      </c>
      <c r="N190" s="2"/>
    </row>
    <row r="191" spans="1:14" x14ac:dyDescent="0.25">
      <c r="A191">
        <v>205</v>
      </c>
      <c r="B191" t="s">
        <v>103</v>
      </c>
      <c r="C191" t="s">
        <v>12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2">
        <v>3584000000</v>
      </c>
      <c r="K191" t="s">
        <v>42</v>
      </c>
      <c r="L191" t="s">
        <v>100</v>
      </c>
      <c r="M191">
        <f t="shared" si="3"/>
        <v>2015</v>
      </c>
      <c r="N191" s="2"/>
    </row>
    <row r="192" spans="1:14" x14ac:dyDescent="0.25">
      <c r="A192">
        <v>206</v>
      </c>
      <c r="B192" t="s">
        <v>104</v>
      </c>
      <c r="C192" t="s">
        <v>7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2">
        <v>2229000000</v>
      </c>
      <c r="K192" t="s">
        <v>14</v>
      </c>
      <c r="L192" t="s">
        <v>105</v>
      </c>
      <c r="M192">
        <f t="shared" si="3"/>
        <v>2012</v>
      </c>
      <c r="N192" s="2"/>
    </row>
    <row r="193" spans="1:14" x14ac:dyDescent="0.25">
      <c r="A193">
        <v>207</v>
      </c>
      <c r="B193" t="s">
        <v>104</v>
      </c>
      <c r="C193" t="s">
        <v>10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2">
        <v>1293000000</v>
      </c>
      <c r="K193" t="s">
        <v>14</v>
      </c>
      <c r="L193" t="s">
        <v>105</v>
      </c>
      <c r="M193">
        <f t="shared" si="3"/>
        <v>2014</v>
      </c>
      <c r="N193" s="2"/>
    </row>
    <row r="194" spans="1:14" x14ac:dyDescent="0.25">
      <c r="A194">
        <v>208</v>
      </c>
      <c r="B194" t="s">
        <v>104</v>
      </c>
      <c r="C194" t="s">
        <v>11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2">
        <v>1455000000</v>
      </c>
      <c r="K194" t="s">
        <v>14</v>
      </c>
      <c r="L194" t="s">
        <v>105</v>
      </c>
      <c r="M194">
        <f t="shared" si="3"/>
        <v>2015</v>
      </c>
      <c r="N194" s="2"/>
    </row>
    <row r="195" spans="1:14" x14ac:dyDescent="0.25">
      <c r="A195">
        <v>209</v>
      </c>
      <c r="B195" t="s">
        <v>104</v>
      </c>
      <c r="C195" t="s">
        <v>12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2">
        <v>1573000000</v>
      </c>
      <c r="K195" t="s">
        <v>14</v>
      </c>
      <c r="L195" t="s">
        <v>105</v>
      </c>
      <c r="M195">
        <f t="shared" si="3"/>
        <v>2016</v>
      </c>
      <c r="N195" s="2"/>
    </row>
    <row r="196" spans="1:14" x14ac:dyDescent="0.25">
      <c r="A196">
        <v>210</v>
      </c>
      <c r="B196" t="s">
        <v>106</v>
      </c>
      <c r="C196" t="s">
        <v>7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2">
        <v>639100000</v>
      </c>
      <c r="K196" t="s">
        <v>20</v>
      </c>
      <c r="L196" t="s">
        <v>25</v>
      </c>
      <c r="M196">
        <f t="shared" si="3"/>
        <v>2013</v>
      </c>
      <c r="N196" s="2"/>
    </row>
    <row r="197" spans="1:14" x14ac:dyDescent="0.25">
      <c r="A197">
        <v>211</v>
      </c>
      <c r="B197" t="s">
        <v>106</v>
      </c>
      <c r="C197" t="s">
        <v>10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2">
        <v>781500000</v>
      </c>
      <c r="K197" t="s">
        <v>20</v>
      </c>
      <c r="L197" t="s">
        <v>25</v>
      </c>
      <c r="M197">
        <f t="shared" si="3"/>
        <v>2014</v>
      </c>
      <c r="N197" s="2"/>
    </row>
    <row r="198" spans="1:14" x14ac:dyDescent="0.25">
      <c r="A198">
        <v>212</v>
      </c>
      <c r="B198" t="s">
        <v>106</v>
      </c>
      <c r="C198" t="s">
        <v>11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2">
        <v>843500000</v>
      </c>
      <c r="K198" t="s">
        <v>20</v>
      </c>
      <c r="L198" t="s">
        <v>25</v>
      </c>
      <c r="M198">
        <f t="shared" si="3"/>
        <v>2015</v>
      </c>
      <c r="N198" s="2"/>
    </row>
    <row r="199" spans="1:14" x14ac:dyDescent="0.25">
      <c r="A199">
        <v>213</v>
      </c>
      <c r="B199" t="s">
        <v>106</v>
      </c>
      <c r="C199" t="s">
        <v>12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2">
        <v>947600000</v>
      </c>
      <c r="K199" t="s">
        <v>20</v>
      </c>
      <c r="L199" t="s">
        <v>25</v>
      </c>
      <c r="M199">
        <f t="shared" si="3"/>
        <v>2016</v>
      </c>
      <c r="N199" s="2"/>
    </row>
    <row r="200" spans="1:14" x14ac:dyDescent="0.25">
      <c r="A200">
        <v>214</v>
      </c>
      <c r="B200" t="s">
        <v>107</v>
      </c>
      <c r="C200" t="s">
        <v>7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2">
        <v>1255000000</v>
      </c>
      <c r="K200" t="s">
        <v>20</v>
      </c>
      <c r="L200" t="s">
        <v>25</v>
      </c>
      <c r="M200">
        <f t="shared" si="3"/>
        <v>2013</v>
      </c>
      <c r="N200" s="2"/>
    </row>
    <row r="201" spans="1:14" x14ac:dyDescent="0.25">
      <c r="A201">
        <v>215</v>
      </c>
      <c r="B201" t="s">
        <v>107</v>
      </c>
      <c r="C201" t="s">
        <v>10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2">
        <v>1606000000</v>
      </c>
      <c r="K201" t="s">
        <v>20</v>
      </c>
      <c r="L201" t="s">
        <v>25</v>
      </c>
      <c r="M201">
        <f t="shared" ref="M201:M264" si="4">YEAR(D201)</f>
        <v>2014</v>
      </c>
      <c r="N201" s="2"/>
    </row>
    <row r="202" spans="1:14" x14ac:dyDescent="0.25">
      <c r="A202">
        <v>216</v>
      </c>
      <c r="B202" t="s">
        <v>107</v>
      </c>
      <c r="C202" t="s">
        <v>11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2">
        <v>1500000000</v>
      </c>
      <c r="K202" t="s">
        <v>20</v>
      </c>
      <c r="L202" t="s">
        <v>25</v>
      </c>
      <c r="M202">
        <f t="shared" si="4"/>
        <v>2015</v>
      </c>
      <c r="N202" s="2"/>
    </row>
    <row r="203" spans="1:14" x14ac:dyDescent="0.25">
      <c r="A203">
        <v>217</v>
      </c>
      <c r="B203" t="s">
        <v>107</v>
      </c>
      <c r="C203" t="s">
        <v>12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2">
        <v>2158000000</v>
      </c>
      <c r="K203" t="s">
        <v>20</v>
      </c>
      <c r="L203" t="s">
        <v>25</v>
      </c>
      <c r="M203">
        <f t="shared" si="4"/>
        <v>2016</v>
      </c>
      <c r="N203" s="2"/>
    </row>
    <row r="204" spans="1:14" x14ac:dyDescent="0.25">
      <c r="A204">
        <v>218</v>
      </c>
      <c r="B204" t="s">
        <v>108</v>
      </c>
      <c r="C204" t="s">
        <v>7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2">
        <v>1949000000</v>
      </c>
      <c r="K204" t="s">
        <v>78</v>
      </c>
      <c r="L204" t="s">
        <v>109</v>
      </c>
      <c r="M204">
        <f t="shared" si="4"/>
        <v>2013</v>
      </c>
      <c r="N204" s="2"/>
    </row>
    <row r="205" spans="1:14" x14ac:dyDescent="0.25">
      <c r="A205">
        <v>219</v>
      </c>
      <c r="B205" t="s">
        <v>108</v>
      </c>
      <c r="C205" t="s">
        <v>10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2">
        <v>2859000000</v>
      </c>
      <c r="K205" t="s">
        <v>78</v>
      </c>
      <c r="L205" t="s">
        <v>109</v>
      </c>
      <c r="M205">
        <f t="shared" si="4"/>
        <v>2014</v>
      </c>
      <c r="N205" s="2"/>
    </row>
    <row r="206" spans="1:14" x14ac:dyDescent="0.25">
      <c r="A206">
        <v>220</v>
      </c>
      <c r="B206" t="s">
        <v>108</v>
      </c>
      <c r="C206" t="s">
        <v>11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2">
        <v>-108000000</v>
      </c>
      <c r="K206" t="s">
        <v>78</v>
      </c>
      <c r="L206" t="s">
        <v>109</v>
      </c>
      <c r="M206">
        <f t="shared" si="4"/>
        <v>2015</v>
      </c>
      <c r="N206" s="2"/>
    </row>
    <row r="207" spans="1:14" x14ac:dyDescent="0.25">
      <c r="A207">
        <v>221</v>
      </c>
      <c r="B207" t="s">
        <v>108</v>
      </c>
      <c r="C207" t="s">
        <v>12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2">
        <v>-1331000000</v>
      </c>
      <c r="K207" t="s">
        <v>78</v>
      </c>
      <c r="L207" t="s">
        <v>109</v>
      </c>
      <c r="M207">
        <f t="shared" si="4"/>
        <v>2016</v>
      </c>
      <c r="N207" s="2"/>
    </row>
    <row r="208" spans="1:14" x14ac:dyDescent="0.25">
      <c r="A208">
        <v>222</v>
      </c>
      <c r="B208" t="s">
        <v>110</v>
      </c>
      <c r="C208" t="s">
        <v>7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2">
        <v>2490500000</v>
      </c>
      <c r="K208" t="s">
        <v>20</v>
      </c>
      <c r="L208" t="s">
        <v>61</v>
      </c>
      <c r="M208">
        <f t="shared" si="4"/>
        <v>2013</v>
      </c>
      <c r="N208" s="2"/>
    </row>
    <row r="209" spans="1:14" x14ac:dyDescent="0.25">
      <c r="A209">
        <v>223</v>
      </c>
      <c r="B209" t="s">
        <v>110</v>
      </c>
      <c r="C209" t="s">
        <v>10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2">
        <v>3955700000</v>
      </c>
      <c r="K209" t="s">
        <v>20</v>
      </c>
      <c r="L209" t="s">
        <v>61</v>
      </c>
      <c r="M209">
        <f t="shared" si="4"/>
        <v>2014</v>
      </c>
      <c r="N209" s="2"/>
    </row>
    <row r="210" spans="1:14" x14ac:dyDescent="0.25">
      <c r="A210">
        <v>224</v>
      </c>
      <c r="B210" t="s">
        <v>110</v>
      </c>
      <c r="C210" t="s">
        <v>11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2">
        <v>4984400000</v>
      </c>
      <c r="K210" t="s">
        <v>20</v>
      </c>
      <c r="L210" t="s">
        <v>61</v>
      </c>
      <c r="M210">
        <f t="shared" si="4"/>
        <v>2015</v>
      </c>
      <c r="N210" s="2"/>
    </row>
    <row r="211" spans="1:14" x14ac:dyDescent="0.25">
      <c r="A211">
        <v>225</v>
      </c>
      <c r="B211" t="s">
        <v>110</v>
      </c>
      <c r="C211" t="s">
        <v>12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2">
        <v>5638300000</v>
      </c>
      <c r="K211" t="s">
        <v>20</v>
      </c>
      <c r="L211" t="s">
        <v>61</v>
      </c>
      <c r="M211">
        <f t="shared" si="4"/>
        <v>2016</v>
      </c>
      <c r="N211" s="2"/>
    </row>
    <row r="212" spans="1:14" x14ac:dyDescent="0.25">
      <c r="A212">
        <v>230</v>
      </c>
      <c r="B212" t="s">
        <v>111</v>
      </c>
      <c r="C212" t="s">
        <v>7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2">
        <v>790500000</v>
      </c>
      <c r="K212" t="s">
        <v>54</v>
      </c>
      <c r="L212" t="s">
        <v>112</v>
      </c>
      <c r="M212">
        <f t="shared" si="4"/>
        <v>2012</v>
      </c>
      <c r="N212" s="2"/>
    </row>
    <row r="213" spans="1:14" x14ac:dyDescent="0.25">
      <c r="A213">
        <v>231</v>
      </c>
      <c r="B213" t="s">
        <v>111</v>
      </c>
      <c r="C213" t="s">
        <v>10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2">
        <v>795400000</v>
      </c>
      <c r="K213" t="s">
        <v>54</v>
      </c>
      <c r="L213" t="s">
        <v>112</v>
      </c>
      <c r="M213">
        <f t="shared" si="4"/>
        <v>2013</v>
      </c>
      <c r="N213" s="2"/>
    </row>
    <row r="214" spans="1:14" x14ac:dyDescent="0.25">
      <c r="A214">
        <v>232</v>
      </c>
      <c r="B214" t="s">
        <v>111</v>
      </c>
      <c r="C214" t="s">
        <v>11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2">
        <v>838600000</v>
      </c>
      <c r="K214" t="s">
        <v>54</v>
      </c>
      <c r="L214" t="s">
        <v>112</v>
      </c>
      <c r="M214">
        <f t="shared" si="4"/>
        <v>2014</v>
      </c>
      <c r="N214" s="2"/>
    </row>
    <row r="215" spans="1:14" x14ac:dyDescent="0.25">
      <c r="A215">
        <v>233</v>
      </c>
      <c r="B215" t="s">
        <v>111</v>
      </c>
      <c r="C215" t="s">
        <v>12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2">
        <v>605200000</v>
      </c>
      <c r="K215" t="s">
        <v>54</v>
      </c>
      <c r="L215" t="s">
        <v>112</v>
      </c>
      <c r="M215">
        <f t="shared" si="4"/>
        <v>2015</v>
      </c>
      <c r="N215" s="2"/>
    </row>
    <row r="216" spans="1:14" x14ac:dyDescent="0.25">
      <c r="A216">
        <v>234</v>
      </c>
      <c r="B216" t="s">
        <v>113</v>
      </c>
      <c r="C216" t="s">
        <v>7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2">
        <v>4090000000</v>
      </c>
      <c r="K216" t="s">
        <v>20</v>
      </c>
      <c r="L216" t="s">
        <v>23</v>
      </c>
      <c r="M216">
        <f t="shared" si="4"/>
        <v>2012</v>
      </c>
      <c r="N216" s="2"/>
    </row>
    <row r="217" spans="1:14" x14ac:dyDescent="0.25">
      <c r="A217">
        <v>235</v>
      </c>
      <c r="B217" t="s">
        <v>113</v>
      </c>
      <c r="C217" t="s">
        <v>10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2">
        <v>3096000000</v>
      </c>
      <c r="K217" t="s">
        <v>20</v>
      </c>
      <c r="L217" t="s">
        <v>23</v>
      </c>
      <c r="M217">
        <f t="shared" si="4"/>
        <v>2013</v>
      </c>
      <c r="N217" s="2"/>
    </row>
    <row r="218" spans="1:14" x14ac:dyDescent="0.25">
      <c r="A218">
        <v>236</v>
      </c>
      <c r="B218" t="s">
        <v>113</v>
      </c>
      <c r="C218" t="s">
        <v>11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2">
        <v>2591000000</v>
      </c>
      <c r="K218" t="s">
        <v>20</v>
      </c>
      <c r="L218" t="s">
        <v>23</v>
      </c>
      <c r="M218">
        <f t="shared" si="4"/>
        <v>2014</v>
      </c>
      <c r="N218" s="2"/>
    </row>
    <row r="219" spans="1:14" x14ac:dyDescent="0.25">
      <c r="A219">
        <v>237</v>
      </c>
      <c r="B219" t="s">
        <v>113</v>
      </c>
      <c r="C219" t="s">
        <v>12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2">
        <v>1890000000</v>
      </c>
      <c r="K219" t="s">
        <v>20</v>
      </c>
      <c r="L219" t="s">
        <v>23</v>
      </c>
      <c r="M219">
        <f t="shared" si="4"/>
        <v>2015</v>
      </c>
      <c r="N219" s="2"/>
    </row>
    <row r="220" spans="1:14" x14ac:dyDescent="0.25">
      <c r="A220">
        <v>238</v>
      </c>
      <c r="B220" t="s">
        <v>114</v>
      </c>
      <c r="C220" t="s">
        <v>7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2">
        <v>1090000000</v>
      </c>
      <c r="K220" t="s">
        <v>20</v>
      </c>
      <c r="L220" t="s">
        <v>25</v>
      </c>
      <c r="M220">
        <f t="shared" si="4"/>
        <v>2012</v>
      </c>
      <c r="N220" s="2"/>
    </row>
    <row r="221" spans="1:14" x14ac:dyDescent="0.25">
      <c r="A221">
        <v>239</v>
      </c>
      <c r="B221" t="s">
        <v>114</v>
      </c>
      <c r="C221" t="s">
        <v>10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2">
        <v>1020000000</v>
      </c>
      <c r="K221" t="s">
        <v>20</v>
      </c>
      <c r="L221" t="s">
        <v>25</v>
      </c>
      <c r="M221">
        <f t="shared" si="4"/>
        <v>2013</v>
      </c>
      <c r="N221" s="2"/>
    </row>
    <row r="222" spans="1:14" x14ac:dyDescent="0.25">
      <c r="A222">
        <v>240</v>
      </c>
      <c r="B222" t="s">
        <v>114</v>
      </c>
      <c r="C222" t="s">
        <v>11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2">
        <v>1098000000</v>
      </c>
      <c r="K222" t="s">
        <v>20</v>
      </c>
      <c r="L222" t="s">
        <v>25</v>
      </c>
      <c r="M222">
        <f t="shared" si="4"/>
        <v>2014</v>
      </c>
      <c r="N222" s="2"/>
    </row>
    <row r="223" spans="1:14" x14ac:dyDescent="0.25">
      <c r="A223">
        <v>241</v>
      </c>
      <c r="B223" t="s">
        <v>114</v>
      </c>
      <c r="C223" t="s">
        <v>12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2">
        <v>937000000</v>
      </c>
      <c r="K223" t="s">
        <v>20</v>
      </c>
      <c r="L223" t="s">
        <v>25</v>
      </c>
      <c r="M223">
        <f t="shared" si="4"/>
        <v>2015</v>
      </c>
      <c r="N223" s="2"/>
    </row>
    <row r="224" spans="1:14" x14ac:dyDescent="0.25">
      <c r="A224">
        <v>242</v>
      </c>
      <c r="B224" t="s">
        <v>115</v>
      </c>
      <c r="C224" t="s">
        <v>7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2">
        <v>855200000</v>
      </c>
      <c r="K224" t="s">
        <v>14</v>
      </c>
      <c r="L224" t="s">
        <v>116</v>
      </c>
      <c r="M224">
        <f t="shared" si="4"/>
        <v>2013</v>
      </c>
      <c r="N224" s="2"/>
    </row>
    <row r="225" spans="1:14" x14ac:dyDescent="0.25">
      <c r="A225">
        <v>243</v>
      </c>
      <c r="B225" t="s">
        <v>115</v>
      </c>
      <c r="C225" t="s">
        <v>10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2">
        <v>963700000</v>
      </c>
      <c r="K225" t="s">
        <v>14</v>
      </c>
      <c r="L225" t="s">
        <v>116</v>
      </c>
      <c r="M225">
        <f t="shared" si="4"/>
        <v>2014</v>
      </c>
      <c r="N225" s="2"/>
    </row>
    <row r="226" spans="1:14" x14ac:dyDescent="0.25">
      <c r="A226">
        <v>244</v>
      </c>
      <c r="B226" t="s">
        <v>115</v>
      </c>
      <c r="C226" t="s">
        <v>11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2">
        <v>939700000</v>
      </c>
      <c r="K226" t="s">
        <v>14</v>
      </c>
      <c r="L226" t="s">
        <v>116</v>
      </c>
      <c r="M226">
        <f t="shared" si="4"/>
        <v>2015</v>
      </c>
      <c r="N226" s="2"/>
    </row>
    <row r="227" spans="1:14" x14ac:dyDescent="0.25">
      <c r="A227">
        <v>245</v>
      </c>
      <c r="B227" t="s">
        <v>115</v>
      </c>
      <c r="C227" t="s">
        <v>12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2">
        <v>225900000</v>
      </c>
      <c r="K227" t="s">
        <v>14</v>
      </c>
      <c r="L227" t="s">
        <v>116</v>
      </c>
      <c r="M227">
        <f t="shared" si="4"/>
        <v>2016</v>
      </c>
      <c r="N227" s="2"/>
    </row>
    <row r="228" spans="1:14" x14ac:dyDescent="0.25">
      <c r="A228">
        <v>246</v>
      </c>
      <c r="B228" t="s">
        <v>117</v>
      </c>
      <c r="C228" t="s">
        <v>7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2">
        <v>640321000</v>
      </c>
      <c r="K228" t="s">
        <v>47</v>
      </c>
      <c r="L228" t="s">
        <v>48</v>
      </c>
      <c r="M228">
        <f t="shared" si="4"/>
        <v>2012</v>
      </c>
      <c r="N228" s="2"/>
    </row>
    <row r="229" spans="1:14" x14ac:dyDescent="0.25">
      <c r="A229">
        <v>247</v>
      </c>
      <c r="B229" t="s">
        <v>117</v>
      </c>
      <c r="C229" t="s">
        <v>10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2">
        <v>686426000</v>
      </c>
      <c r="K229" t="s">
        <v>47</v>
      </c>
      <c r="L229" t="s">
        <v>48</v>
      </c>
      <c r="M229">
        <f t="shared" si="4"/>
        <v>2013</v>
      </c>
      <c r="N229" s="2"/>
    </row>
    <row r="230" spans="1:14" x14ac:dyDescent="0.25">
      <c r="A230">
        <v>248</v>
      </c>
      <c r="B230" t="s">
        <v>117</v>
      </c>
      <c r="C230" t="s">
        <v>11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2">
        <v>801822000</v>
      </c>
      <c r="K230" t="s">
        <v>47</v>
      </c>
      <c r="L230" t="s">
        <v>48</v>
      </c>
      <c r="M230">
        <f t="shared" si="4"/>
        <v>2014</v>
      </c>
      <c r="N230" s="2"/>
    </row>
    <row r="231" spans="1:14" x14ac:dyDescent="0.25">
      <c r="A231">
        <v>249</v>
      </c>
      <c r="B231" t="s">
        <v>117</v>
      </c>
      <c r="C231" t="s">
        <v>12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2">
        <v>849365000</v>
      </c>
      <c r="K231" t="s">
        <v>47</v>
      </c>
      <c r="L231" t="s">
        <v>48</v>
      </c>
      <c r="M231">
        <f t="shared" si="4"/>
        <v>2015</v>
      </c>
      <c r="N231" s="2"/>
    </row>
    <row r="232" spans="1:14" x14ac:dyDescent="0.25">
      <c r="A232">
        <v>254</v>
      </c>
      <c r="B232" t="s">
        <v>118</v>
      </c>
      <c r="C232" t="s">
        <v>7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2">
        <v>1299000000</v>
      </c>
      <c r="K232" t="s">
        <v>31</v>
      </c>
      <c r="L232" t="s">
        <v>119</v>
      </c>
      <c r="M232">
        <f t="shared" si="4"/>
        <v>2013</v>
      </c>
      <c r="N232" s="2"/>
    </row>
    <row r="233" spans="1:14" x14ac:dyDescent="0.25">
      <c r="A233">
        <v>255</v>
      </c>
      <c r="B233" t="s">
        <v>118</v>
      </c>
      <c r="C233" t="s">
        <v>10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2">
        <v>1148500000</v>
      </c>
      <c r="K233" t="s">
        <v>31</v>
      </c>
      <c r="L233" t="s">
        <v>119</v>
      </c>
      <c r="M233">
        <f t="shared" si="4"/>
        <v>2014</v>
      </c>
      <c r="N233" s="2"/>
    </row>
    <row r="234" spans="1:14" x14ac:dyDescent="0.25">
      <c r="A234">
        <v>256</v>
      </c>
      <c r="B234" t="s">
        <v>118</v>
      </c>
      <c r="C234" t="s">
        <v>11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2">
        <v>1330300000</v>
      </c>
      <c r="K234" t="s">
        <v>31</v>
      </c>
      <c r="L234" t="s">
        <v>119</v>
      </c>
      <c r="M234">
        <f t="shared" si="4"/>
        <v>2015</v>
      </c>
      <c r="N234" s="2"/>
    </row>
    <row r="235" spans="1:14" x14ac:dyDescent="0.25">
      <c r="A235">
        <v>257</v>
      </c>
      <c r="B235" t="s">
        <v>118</v>
      </c>
      <c r="C235" t="s">
        <v>12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2">
        <v>881400000</v>
      </c>
      <c r="K235" t="s">
        <v>31</v>
      </c>
      <c r="L235" t="s">
        <v>119</v>
      </c>
      <c r="M235">
        <f t="shared" si="4"/>
        <v>2016</v>
      </c>
      <c r="N235" s="2"/>
    </row>
    <row r="236" spans="1:14" x14ac:dyDescent="0.25">
      <c r="A236">
        <v>258</v>
      </c>
      <c r="B236" t="s">
        <v>120</v>
      </c>
      <c r="C236" t="s">
        <v>7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2">
        <v>1888000000</v>
      </c>
      <c r="K236" t="s">
        <v>20</v>
      </c>
      <c r="L236" t="s">
        <v>23</v>
      </c>
      <c r="M236">
        <f t="shared" si="4"/>
        <v>2013</v>
      </c>
      <c r="N236" s="2"/>
    </row>
    <row r="237" spans="1:14" x14ac:dyDescent="0.25">
      <c r="A237">
        <v>259</v>
      </c>
      <c r="B237" t="s">
        <v>120</v>
      </c>
      <c r="C237" t="s">
        <v>10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2">
        <v>1910000000</v>
      </c>
      <c r="K237" t="s">
        <v>20</v>
      </c>
      <c r="L237" t="s">
        <v>23</v>
      </c>
      <c r="M237">
        <f t="shared" si="4"/>
        <v>2014</v>
      </c>
      <c r="N237" s="2"/>
    </row>
    <row r="238" spans="1:14" x14ac:dyDescent="0.25">
      <c r="A238">
        <v>260</v>
      </c>
      <c r="B238" t="s">
        <v>120</v>
      </c>
      <c r="C238" t="s">
        <v>11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2">
        <v>2191000000</v>
      </c>
      <c r="K238" t="s">
        <v>20</v>
      </c>
      <c r="L238" t="s">
        <v>23</v>
      </c>
      <c r="M238">
        <f t="shared" si="4"/>
        <v>2015</v>
      </c>
      <c r="N238" s="2"/>
    </row>
    <row r="239" spans="1:14" x14ac:dyDescent="0.25">
      <c r="A239">
        <v>261</v>
      </c>
      <c r="B239" t="s">
        <v>120</v>
      </c>
      <c r="C239" t="s">
        <v>12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2">
        <v>2436000000</v>
      </c>
      <c r="K239" t="s">
        <v>20</v>
      </c>
      <c r="L239" t="s">
        <v>23</v>
      </c>
      <c r="M239">
        <f t="shared" si="4"/>
        <v>2016</v>
      </c>
      <c r="N239" s="2"/>
    </row>
    <row r="240" spans="1:14" x14ac:dyDescent="0.25">
      <c r="A240">
        <v>262</v>
      </c>
      <c r="B240" t="s">
        <v>121</v>
      </c>
      <c r="C240" t="s">
        <v>7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2">
        <v>5628000000</v>
      </c>
      <c r="K240" t="s">
        <v>8</v>
      </c>
      <c r="L240" t="s">
        <v>122</v>
      </c>
      <c r="M240">
        <f t="shared" si="4"/>
        <v>2013</v>
      </c>
      <c r="N240" s="2"/>
    </row>
    <row r="241" spans="1:14" x14ac:dyDescent="0.25">
      <c r="A241">
        <v>263</v>
      </c>
      <c r="B241" t="s">
        <v>121</v>
      </c>
      <c r="C241" t="s">
        <v>10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2">
        <v>3314000000</v>
      </c>
      <c r="K241" t="s">
        <v>8</v>
      </c>
      <c r="L241" t="s">
        <v>122</v>
      </c>
      <c r="M241">
        <f t="shared" si="4"/>
        <v>2014</v>
      </c>
      <c r="N241" s="2"/>
    </row>
    <row r="242" spans="1:14" x14ac:dyDescent="0.25">
      <c r="A242">
        <v>264</v>
      </c>
      <c r="B242" t="s">
        <v>121</v>
      </c>
      <c r="C242" t="s">
        <v>11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2">
        <v>3785000000</v>
      </c>
      <c r="K242" t="s">
        <v>8</v>
      </c>
      <c r="L242" t="s">
        <v>122</v>
      </c>
      <c r="M242">
        <f t="shared" si="4"/>
        <v>2015</v>
      </c>
      <c r="N242" s="2"/>
    </row>
    <row r="243" spans="1:14" x14ac:dyDescent="0.25">
      <c r="A243">
        <v>265</v>
      </c>
      <c r="B243" t="s">
        <v>121</v>
      </c>
      <c r="C243" t="s">
        <v>12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2">
        <v>1093000000</v>
      </c>
      <c r="K243" t="s">
        <v>8</v>
      </c>
      <c r="L243" t="s">
        <v>122</v>
      </c>
      <c r="M243">
        <f t="shared" si="4"/>
        <v>2016</v>
      </c>
      <c r="N243" s="2"/>
    </row>
    <row r="244" spans="1:14" x14ac:dyDescent="0.25">
      <c r="A244">
        <v>266</v>
      </c>
      <c r="B244" t="s">
        <v>123</v>
      </c>
      <c r="C244" t="s">
        <v>7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6000000</v>
      </c>
      <c r="J244" s="2">
        <v>3214000000</v>
      </c>
      <c r="K244" t="s">
        <v>42</v>
      </c>
      <c r="L244" t="s">
        <v>45</v>
      </c>
      <c r="M244">
        <f t="shared" si="4"/>
        <v>2012</v>
      </c>
      <c r="N244" s="2"/>
    </row>
    <row r="245" spans="1:14" x14ac:dyDescent="0.25">
      <c r="A245">
        <v>267</v>
      </c>
      <c r="B245" t="s">
        <v>123</v>
      </c>
      <c r="C245" t="s">
        <v>10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2">
        <v>4513000000</v>
      </c>
      <c r="K245" t="s">
        <v>42</v>
      </c>
      <c r="L245" t="s">
        <v>45</v>
      </c>
      <c r="M245">
        <f t="shared" si="4"/>
        <v>2013</v>
      </c>
      <c r="N245" s="2"/>
    </row>
    <row r="246" spans="1:14" x14ac:dyDescent="0.25">
      <c r="A246">
        <v>268</v>
      </c>
      <c r="B246" t="s">
        <v>123</v>
      </c>
      <c r="C246" t="s">
        <v>11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82000000</v>
      </c>
      <c r="J246" s="2">
        <v>3603000000</v>
      </c>
      <c r="K246" t="s">
        <v>42</v>
      </c>
      <c r="L246" t="s">
        <v>45</v>
      </c>
      <c r="M246">
        <f t="shared" si="4"/>
        <v>2014</v>
      </c>
      <c r="N246" s="2"/>
    </row>
    <row r="247" spans="1:14" x14ac:dyDescent="0.25">
      <c r="A247">
        <v>269</v>
      </c>
      <c r="B247" t="s">
        <v>123</v>
      </c>
      <c r="C247" t="s">
        <v>12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2">
        <v>3629000000</v>
      </c>
      <c r="K247" t="s">
        <v>42</v>
      </c>
      <c r="L247" t="s">
        <v>45</v>
      </c>
      <c r="M247">
        <f t="shared" si="4"/>
        <v>2015</v>
      </c>
      <c r="N247" s="2"/>
    </row>
    <row r="248" spans="1:14" x14ac:dyDescent="0.25">
      <c r="A248">
        <v>270</v>
      </c>
      <c r="B248" t="s">
        <v>124</v>
      </c>
      <c r="C248" t="s">
        <v>7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2">
        <v>599026000</v>
      </c>
      <c r="K248" t="s">
        <v>47</v>
      </c>
      <c r="L248" t="s">
        <v>125</v>
      </c>
      <c r="M248">
        <f t="shared" si="4"/>
        <v>2012</v>
      </c>
      <c r="N248" s="2"/>
    </row>
    <row r="249" spans="1:14" x14ac:dyDescent="0.25">
      <c r="A249">
        <v>271</v>
      </c>
      <c r="B249" t="s">
        <v>124</v>
      </c>
      <c r="C249" t="s">
        <v>10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2">
        <v>700705000</v>
      </c>
      <c r="K249" t="s">
        <v>47</v>
      </c>
      <c r="L249" t="s">
        <v>125</v>
      </c>
      <c r="M249">
        <f t="shared" si="4"/>
        <v>2013</v>
      </c>
      <c r="N249" s="2"/>
    </row>
    <row r="250" spans="1:14" x14ac:dyDescent="0.25">
      <c r="A250">
        <v>272</v>
      </c>
      <c r="B250" t="s">
        <v>124</v>
      </c>
      <c r="C250" t="s">
        <v>11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2">
        <v>734595000</v>
      </c>
      <c r="K250" t="s">
        <v>47</v>
      </c>
      <c r="L250" t="s">
        <v>125</v>
      </c>
      <c r="M250">
        <f t="shared" si="4"/>
        <v>2014</v>
      </c>
      <c r="N250" s="2"/>
    </row>
    <row r="251" spans="1:14" x14ac:dyDescent="0.25">
      <c r="A251">
        <v>273</v>
      </c>
      <c r="B251" t="s">
        <v>124</v>
      </c>
      <c r="C251" t="s">
        <v>12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2">
        <v>825173000</v>
      </c>
      <c r="K251" t="s">
        <v>47</v>
      </c>
      <c r="L251" t="s">
        <v>125</v>
      </c>
      <c r="M251">
        <f t="shared" si="4"/>
        <v>2015</v>
      </c>
      <c r="N251" s="2"/>
    </row>
    <row r="252" spans="1:14" x14ac:dyDescent="0.25">
      <c r="A252">
        <v>274</v>
      </c>
      <c r="B252" t="s">
        <v>126</v>
      </c>
      <c r="C252" t="s">
        <v>7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2">
        <v>868527000</v>
      </c>
      <c r="K252" t="s">
        <v>47</v>
      </c>
      <c r="L252" t="s">
        <v>48</v>
      </c>
      <c r="M252">
        <f t="shared" si="4"/>
        <v>2012</v>
      </c>
      <c r="N252" s="2"/>
    </row>
    <row r="253" spans="1:14" x14ac:dyDescent="0.25">
      <c r="A253">
        <v>275</v>
      </c>
      <c r="B253" t="s">
        <v>126</v>
      </c>
      <c r="C253" t="s">
        <v>10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2">
        <v>919873000</v>
      </c>
      <c r="K253" t="s">
        <v>47</v>
      </c>
      <c r="L253" t="s">
        <v>48</v>
      </c>
      <c r="M253">
        <f t="shared" si="4"/>
        <v>2013</v>
      </c>
      <c r="N253" s="2"/>
    </row>
    <row r="254" spans="1:14" x14ac:dyDescent="0.25">
      <c r="A254">
        <v>276</v>
      </c>
      <c r="B254" t="s">
        <v>126</v>
      </c>
      <c r="C254" t="s">
        <v>11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2">
        <v>989073000</v>
      </c>
      <c r="K254" t="s">
        <v>47</v>
      </c>
      <c r="L254" t="s">
        <v>48</v>
      </c>
      <c r="M254">
        <f t="shared" si="4"/>
        <v>2014</v>
      </c>
      <c r="N254" s="2"/>
    </row>
    <row r="255" spans="1:14" x14ac:dyDescent="0.25">
      <c r="A255">
        <v>277</v>
      </c>
      <c r="B255" t="s">
        <v>126</v>
      </c>
      <c r="C255" t="s">
        <v>12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2">
        <v>995326000</v>
      </c>
      <c r="K255" t="s">
        <v>47</v>
      </c>
      <c r="L255" t="s">
        <v>48</v>
      </c>
      <c r="M255">
        <f t="shared" si="4"/>
        <v>2015</v>
      </c>
      <c r="N255" s="2"/>
    </row>
    <row r="256" spans="1:14" x14ac:dyDescent="0.25">
      <c r="A256">
        <v>278</v>
      </c>
      <c r="B256" t="s">
        <v>127</v>
      </c>
      <c r="C256" t="s">
        <v>7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2">
        <v>1342000000</v>
      </c>
      <c r="K256" t="s">
        <v>14</v>
      </c>
      <c r="L256" t="s">
        <v>128</v>
      </c>
      <c r="M256">
        <f t="shared" si="4"/>
        <v>2013</v>
      </c>
      <c r="N256" s="2"/>
    </row>
    <row r="257" spans="1:14" x14ac:dyDescent="0.25">
      <c r="A257">
        <v>279</v>
      </c>
      <c r="B257" t="s">
        <v>127</v>
      </c>
      <c r="C257" t="s">
        <v>10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2">
        <v>1772000000</v>
      </c>
      <c r="K257" t="s">
        <v>14</v>
      </c>
      <c r="L257" t="s">
        <v>128</v>
      </c>
      <c r="M257">
        <f t="shared" si="4"/>
        <v>2014</v>
      </c>
      <c r="N257" s="2"/>
    </row>
    <row r="258" spans="1:14" x14ac:dyDescent="0.25">
      <c r="A258">
        <v>280</v>
      </c>
      <c r="B258" t="s">
        <v>127</v>
      </c>
      <c r="C258" t="s">
        <v>11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2">
        <v>2574000000</v>
      </c>
      <c r="K258" t="s">
        <v>14</v>
      </c>
      <c r="L258" t="s">
        <v>128</v>
      </c>
      <c r="M258">
        <f t="shared" si="4"/>
        <v>2015</v>
      </c>
      <c r="N258" s="2"/>
    </row>
    <row r="259" spans="1:14" x14ac:dyDescent="0.25">
      <c r="A259">
        <v>281</v>
      </c>
      <c r="B259" t="s">
        <v>127</v>
      </c>
      <c r="C259" t="s">
        <v>12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2">
        <v>3071000000</v>
      </c>
      <c r="K259" t="s">
        <v>14</v>
      </c>
      <c r="L259" t="s">
        <v>128</v>
      </c>
      <c r="M259">
        <f t="shared" si="4"/>
        <v>2016</v>
      </c>
      <c r="N259" s="2"/>
    </row>
    <row r="260" spans="1:14" x14ac:dyDescent="0.25">
      <c r="A260">
        <v>282</v>
      </c>
      <c r="B260" t="s">
        <v>129</v>
      </c>
      <c r="C260" t="s">
        <v>7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2">
        <v>1980000000</v>
      </c>
      <c r="K260" t="s">
        <v>20</v>
      </c>
      <c r="L260" t="s">
        <v>61</v>
      </c>
      <c r="M260">
        <f t="shared" si="4"/>
        <v>2013</v>
      </c>
      <c r="N260" s="2"/>
    </row>
    <row r="261" spans="1:14" x14ac:dyDescent="0.25">
      <c r="A261">
        <v>283</v>
      </c>
      <c r="B261" t="s">
        <v>129</v>
      </c>
      <c r="C261" t="s">
        <v>10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2">
        <v>2567700000</v>
      </c>
      <c r="K261" t="s">
        <v>20</v>
      </c>
      <c r="L261" t="s">
        <v>61</v>
      </c>
      <c r="M261">
        <f t="shared" si="4"/>
        <v>2014</v>
      </c>
      <c r="N261" s="2"/>
    </row>
    <row r="262" spans="1:14" x14ac:dyDescent="0.25">
      <c r="A262">
        <v>284</v>
      </c>
      <c r="B262" t="s">
        <v>129</v>
      </c>
      <c r="C262" t="s">
        <v>11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2">
        <v>2554200000</v>
      </c>
      <c r="K262" t="s">
        <v>20</v>
      </c>
      <c r="L262" t="s">
        <v>61</v>
      </c>
      <c r="M262">
        <f t="shared" si="4"/>
        <v>2015</v>
      </c>
      <c r="N262" s="2"/>
    </row>
    <row r="263" spans="1:14" x14ac:dyDescent="0.25">
      <c r="A263">
        <v>285</v>
      </c>
      <c r="B263" t="s">
        <v>129</v>
      </c>
      <c r="C263" t="s">
        <v>12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2">
        <v>3204400000</v>
      </c>
      <c r="K263" t="s">
        <v>20</v>
      </c>
      <c r="L263" t="s">
        <v>61</v>
      </c>
      <c r="M263">
        <f t="shared" si="4"/>
        <v>2016</v>
      </c>
      <c r="N263" s="2"/>
    </row>
    <row r="264" spans="1:14" x14ac:dyDescent="0.25">
      <c r="A264">
        <v>286</v>
      </c>
      <c r="B264" t="s">
        <v>130</v>
      </c>
      <c r="C264" t="s">
        <v>7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2">
        <v>576012000</v>
      </c>
      <c r="K264" t="s">
        <v>20</v>
      </c>
      <c r="L264" t="s">
        <v>131</v>
      </c>
      <c r="M264">
        <f t="shared" si="4"/>
        <v>2013</v>
      </c>
      <c r="N264" s="2"/>
    </row>
    <row r="265" spans="1:14" x14ac:dyDescent="0.25">
      <c r="A265">
        <v>287</v>
      </c>
      <c r="B265" t="s">
        <v>130</v>
      </c>
      <c r="C265" t="s">
        <v>10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2">
        <v>763084000</v>
      </c>
      <c r="K265" t="s">
        <v>20</v>
      </c>
      <c r="L265" t="s">
        <v>131</v>
      </c>
      <c r="M265">
        <f t="shared" ref="M265:M328" si="5">YEAR(D265)</f>
        <v>2015</v>
      </c>
      <c r="N265" s="2"/>
    </row>
    <row r="266" spans="1:14" x14ac:dyDescent="0.25">
      <c r="A266">
        <v>288</v>
      </c>
      <c r="B266" t="s">
        <v>130</v>
      </c>
      <c r="C266" t="s">
        <v>11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2">
        <v>781136000</v>
      </c>
      <c r="K266" t="s">
        <v>20</v>
      </c>
      <c r="L266" t="s">
        <v>131</v>
      </c>
      <c r="M266">
        <f t="shared" si="5"/>
        <v>2016</v>
      </c>
      <c r="N266" s="2"/>
    </row>
    <row r="267" spans="1:14" x14ac:dyDescent="0.25">
      <c r="A267">
        <v>289</v>
      </c>
      <c r="B267" t="s">
        <v>130</v>
      </c>
      <c r="C267" t="s">
        <v>12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2">
        <v>911013000</v>
      </c>
      <c r="K267" t="s">
        <v>20</v>
      </c>
      <c r="L267" t="s">
        <v>131</v>
      </c>
      <c r="M267">
        <f t="shared" si="5"/>
        <v>2016</v>
      </c>
      <c r="N267" s="2"/>
    </row>
    <row r="268" spans="1:14" x14ac:dyDescent="0.25">
      <c r="A268">
        <v>290</v>
      </c>
      <c r="B268" t="s">
        <v>132</v>
      </c>
      <c r="C268" t="s">
        <v>7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2">
        <v>2912400000</v>
      </c>
      <c r="K268" t="s">
        <v>54</v>
      </c>
      <c r="L268" t="s">
        <v>133</v>
      </c>
      <c r="M268">
        <f t="shared" si="5"/>
        <v>2012</v>
      </c>
      <c r="N268" s="2"/>
    </row>
    <row r="269" spans="1:14" x14ac:dyDescent="0.25">
      <c r="A269">
        <v>291</v>
      </c>
      <c r="B269" t="s">
        <v>132</v>
      </c>
      <c r="C269" t="s">
        <v>10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2">
        <v>2370000000</v>
      </c>
      <c r="K269" t="s">
        <v>54</v>
      </c>
      <c r="L269" t="s">
        <v>133</v>
      </c>
      <c r="M269">
        <f t="shared" si="5"/>
        <v>2013</v>
      </c>
      <c r="N269" s="2"/>
    </row>
    <row r="270" spans="1:14" x14ac:dyDescent="0.25">
      <c r="A270">
        <v>292</v>
      </c>
      <c r="B270" t="s">
        <v>132</v>
      </c>
      <c r="C270" t="s">
        <v>11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2">
        <v>1573300000</v>
      </c>
      <c r="K270" t="s">
        <v>54</v>
      </c>
      <c r="L270" t="s">
        <v>133</v>
      </c>
      <c r="M270">
        <f t="shared" si="5"/>
        <v>2014</v>
      </c>
      <c r="N270" s="2"/>
    </row>
    <row r="271" spans="1:14" x14ac:dyDescent="0.25">
      <c r="A271">
        <v>293</v>
      </c>
      <c r="B271" t="s">
        <v>132</v>
      </c>
      <c r="C271" t="s">
        <v>12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2">
        <v>1228100000</v>
      </c>
      <c r="K271" t="s">
        <v>54</v>
      </c>
      <c r="L271" t="s">
        <v>133</v>
      </c>
      <c r="M271">
        <f t="shared" si="5"/>
        <v>2015</v>
      </c>
      <c r="N271" s="2"/>
    </row>
    <row r="272" spans="1:14" x14ac:dyDescent="0.25">
      <c r="A272">
        <v>294</v>
      </c>
      <c r="B272" t="s">
        <v>134</v>
      </c>
      <c r="C272" t="s">
        <v>7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2">
        <v>1268000000</v>
      </c>
      <c r="K272" t="s">
        <v>42</v>
      </c>
      <c r="L272" t="s">
        <v>135</v>
      </c>
      <c r="M272">
        <f t="shared" si="5"/>
        <v>2012</v>
      </c>
      <c r="N272" s="2"/>
    </row>
    <row r="273" spans="1:14" x14ac:dyDescent="0.25">
      <c r="A273">
        <v>295</v>
      </c>
      <c r="B273" t="s">
        <v>134</v>
      </c>
      <c r="C273" t="s">
        <v>10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2">
        <v>1194000000</v>
      </c>
      <c r="K273" t="s">
        <v>42</v>
      </c>
      <c r="L273" t="s">
        <v>135</v>
      </c>
      <c r="M273">
        <f t="shared" si="5"/>
        <v>2013</v>
      </c>
      <c r="N273" s="2"/>
    </row>
    <row r="274" spans="1:14" x14ac:dyDescent="0.25">
      <c r="A274">
        <v>296</v>
      </c>
      <c r="B274" t="s">
        <v>134</v>
      </c>
      <c r="C274" t="s">
        <v>11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2">
        <v>1471000000</v>
      </c>
      <c r="K274" t="s">
        <v>42</v>
      </c>
      <c r="L274" t="s">
        <v>135</v>
      </c>
      <c r="M274">
        <f t="shared" si="5"/>
        <v>2014</v>
      </c>
      <c r="N274" s="2"/>
    </row>
    <row r="275" spans="1:14" x14ac:dyDescent="0.25">
      <c r="A275">
        <v>297</v>
      </c>
      <c r="B275" t="s">
        <v>134</v>
      </c>
      <c r="C275" t="s">
        <v>12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2">
        <v>1478000000</v>
      </c>
      <c r="K275" t="s">
        <v>42</v>
      </c>
      <c r="L275" t="s">
        <v>135</v>
      </c>
      <c r="M275">
        <f t="shared" si="5"/>
        <v>2015</v>
      </c>
      <c r="N275" s="2"/>
    </row>
    <row r="276" spans="1:14" x14ac:dyDescent="0.25">
      <c r="A276">
        <v>298</v>
      </c>
      <c r="B276" t="s">
        <v>136</v>
      </c>
      <c r="C276" t="s">
        <v>7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2">
        <v>545100000</v>
      </c>
      <c r="K276" t="s">
        <v>31</v>
      </c>
      <c r="L276" t="s">
        <v>137</v>
      </c>
      <c r="M276">
        <f t="shared" si="5"/>
        <v>2012</v>
      </c>
      <c r="N276" s="2"/>
    </row>
    <row r="277" spans="1:14" x14ac:dyDescent="0.25">
      <c r="A277">
        <v>299</v>
      </c>
      <c r="B277" t="s">
        <v>136</v>
      </c>
      <c r="C277" t="s">
        <v>10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2">
        <v>622200000</v>
      </c>
      <c r="K277" t="s">
        <v>31</v>
      </c>
      <c r="L277" t="s">
        <v>137</v>
      </c>
      <c r="M277">
        <f t="shared" si="5"/>
        <v>2013</v>
      </c>
      <c r="N277" s="2"/>
    </row>
    <row r="278" spans="1:14" x14ac:dyDescent="0.25">
      <c r="A278">
        <v>300</v>
      </c>
      <c r="B278" t="s">
        <v>136</v>
      </c>
      <c r="C278" t="s">
        <v>11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2">
        <v>641200000</v>
      </c>
      <c r="K278" t="s">
        <v>31</v>
      </c>
      <c r="L278" t="s">
        <v>137</v>
      </c>
      <c r="M278">
        <f t="shared" si="5"/>
        <v>2014</v>
      </c>
      <c r="N278" s="2"/>
    </row>
    <row r="279" spans="1:14" x14ac:dyDescent="0.25">
      <c r="A279">
        <v>301</v>
      </c>
      <c r="B279" t="s">
        <v>136</v>
      </c>
      <c r="C279" t="s">
        <v>12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2">
        <v>674200000</v>
      </c>
      <c r="K279" t="s">
        <v>31</v>
      </c>
      <c r="L279" t="s">
        <v>137</v>
      </c>
      <c r="M279">
        <f t="shared" si="5"/>
        <v>2015</v>
      </c>
      <c r="N279" s="2"/>
    </row>
    <row r="280" spans="1:14" x14ac:dyDescent="0.25">
      <c r="A280">
        <v>302</v>
      </c>
      <c r="B280" t="s">
        <v>138</v>
      </c>
      <c r="C280" t="s">
        <v>7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2">
        <v>1701000000</v>
      </c>
      <c r="K280" t="s">
        <v>78</v>
      </c>
      <c r="L280" t="s">
        <v>139</v>
      </c>
      <c r="M280">
        <f t="shared" si="5"/>
        <v>2012</v>
      </c>
      <c r="N280" s="2"/>
    </row>
    <row r="281" spans="1:14" x14ac:dyDescent="0.25">
      <c r="A281">
        <v>303</v>
      </c>
      <c r="B281" t="s">
        <v>138</v>
      </c>
      <c r="C281" t="s">
        <v>10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2">
        <v>2561000000</v>
      </c>
      <c r="K281" t="s">
        <v>78</v>
      </c>
      <c r="L281" t="s">
        <v>139</v>
      </c>
      <c r="M281">
        <f t="shared" si="5"/>
        <v>2013</v>
      </c>
      <c r="N281" s="2"/>
    </row>
    <row r="282" spans="1:14" x14ac:dyDescent="0.25">
      <c r="A282">
        <v>304</v>
      </c>
      <c r="B282" t="s">
        <v>138</v>
      </c>
      <c r="C282" t="s">
        <v>11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2">
        <v>3607000000</v>
      </c>
      <c r="K282" t="s">
        <v>78</v>
      </c>
      <c r="L282" t="s">
        <v>139</v>
      </c>
      <c r="M282">
        <f t="shared" si="5"/>
        <v>2014</v>
      </c>
      <c r="N282" s="2"/>
    </row>
    <row r="283" spans="1:14" x14ac:dyDescent="0.25">
      <c r="A283">
        <v>305</v>
      </c>
      <c r="B283" t="s">
        <v>138</v>
      </c>
      <c r="C283" t="s">
        <v>12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2">
        <v>-94000000</v>
      </c>
      <c r="K283" t="s">
        <v>78</v>
      </c>
      <c r="L283" t="s">
        <v>139</v>
      </c>
      <c r="M283">
        <f t="shared" si="5"/>
        <v>2015</v>
      </c>
      <c r="N283" s="2"/>
    </row>
    <row r="284" spans="1:14" x14ac:dyDescent="0.25">
      <c r="A284">
        <v>306</v>
      </c>
      <c r="B284" t="s">
        <v>140</v>
      </c>
      <c r="C284" t="s">
        <v>7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2">
        <v>675320000</v>
      </c>
      <c r="K284" t="s">
        <v>8</v>
      </c>
      <c r="L284" t="s">
        <v>141</v>
      </c>
      <c r="M284">
        <f t="shared" si="5"/>
        <v>2012</v>
      </c>
      <c r="N284" s="2"/>
    </row>
    <row r="285" spans="1:14" x14ac:dyDescent="0.25">
      <c r="A285">
        <v>307</v>
      </c>
      <c r="B285" t="s">
        <v>140</v>
      </c>
      <c r="C285" t="s">
        <v>10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2">
        <v>682650000</v>
      </c>
      <c r="K285" t="s">
        <v>8</v>
      </c>
      <c r="L285" t="s">
        <v>141</v>
      </c>
      <c r="M285">
        <f t="shared" si="5"/>
        <v>2013</v>
      </c>
      <c r="N285" s="2"/>
    </row>
    <row r="286" spans="1:14" x14ac:dyDescent="0.25">
      <c r="A286">
        <v>308</v>
      </c>
      <c r="B286" t="s">
        <v>140</v>
      </c>
      <c r="C286" t="s">
        <v>11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2">
        <v>748418000</v>
      </c>
      <c r="K286" t="s">
        <v>8</v>
      </c>
      <c r="L286" t="s">
        <v>141</v>
      </c>
      <c r="M286">
        <f t="shared" si="5"/>
        <v>2014</v>
      </c>
      <c r="N286" s="2"/>
    </row>
    <row r="287" spans="1:14" x14ac:dyDescent="0.25">
      <c r="A287">
        <v>309</v>
      </c>
      <c r="B287" t="s">
        <v>140</v>
      </c>
      <c r="C287" t="s">
        <v>12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2">
        <v>858310000</v>
      </c>
      <c r="K287" t="s">
        <v>8</v>
      </c>
      <c r="L287" t="s">
        <v>141</v>
      </c>
      <c r="M287">
        <f t="shared" si="5"/>
        <v>2015</v>
      </c>
      <c r="N287" s="2"/>
    </row>
    <row r="288" spans="1:14" x14ac:dyDescent="0.25">
      <c r="A288">
        <v>310</v>
      </c>
      <c r="B288" t="s">
        <v>142</v>
      </c>
      <c r="C288" t="s">
        <v>7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2">
        <v>909000000</v>
      </c>
      <c r="K288" t="s">
        <v>14</v>
      </c>
      <c r="L288" t="s">
        <v>143</v>
      </c>
      <c r="M288">
        <f t="shared" si="5"/>
        <v>2013</v>
      </c>
      <c r="N288" s="2"/>
    </row>
    <row r="289" spans="1:14" x14ac:dyDescent="0.25">
      <c r="A289">
        <v>311</v>
      </c>
      <c r="B289" t="s">
        <v>142</v>
      </c>
      <c r="C289" t="s">
        <v>10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2">
        <v>971000000</v>
      </c>
      <c r="K289" t="s">
        <v>14</v>
      </c>
      <c r="L289" t="s">
        <v>143</v>
      </c>
      <c r="M289">
        <f t="shared" si="5"/>
        <v>2014</v>
      </c>
      <c r="N289" s="2"/>
    </row>
    <row r="290" spans="1:14" x14ac:dyDescent="0.25">
      <c r="A290">
        <v>312</v>
      </c>
      <c r="B290" t="s">
        <v>142</v>
      </c>
      <c r="C290" t="s">
        <v>11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2">
        <v>1114000000</v>
      </c>
      <c r="K290" t="s">
        <v>14</v>
      </c>
      <c r="L290" t="s">
        <v>143</v>
      </c>
      <c r="M290">
        <f t="shared" si="5"/>
        <v>2015</v>
      </c>
      <c r="N290" s="2"/>
    </row>
    <row r="291" spans="1:14" x14ac:dyDescent="0.25">
      <c r="A291">
        <v>313</v>
      </c>
      <c r="B291" t="s">
        <v>142</v>
      </c>
      <c r="C291" t="s">
        <v>12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2">
        <v>3355000000</v>
      </c>
      <c r="K291" t="s">
        <v>14</v>
      </c>
      <c r="L291" t="s">
        <v>143</v>
      </c>
      <c r="M291">
        <f t="shared" si="5"/>
        <v>2016</v>
      </c>
      <c r="N291" s="2"/>
    </row>
    <row r="292" spans="1:14" x14ac:dyDescent="0.25">
      <c r="A292">
        <v>314</v>
      </c>
      <c r="B292" t="s">
        <v>144</v>
      </c>
      <c r="C292" t="s">
        <v>7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2">
        <v>2477000000</v>
      </c>
      <c r="K292" t="s">
        <v>20</v>
      </c>
      <c r="L292" t="s">
        <v>76</v>
      </c>
      <c r="M292">
        <f t="shared" si="5"/>
        <v>2012</v>
      </c>
      <c r="N292" s="2"/>
    </row>
    <row r="293" spans="1:14" x14ac:dyDescent="0.25">
      <c r="A293">
        <v>315</v>
      </c>
      <c r="B293" t="s">
        <v>144</v>
      </c>
      <c r="C293" t="s">
        <v>10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2">
        <v>2176000000</v>
      </c>
      <c r="K293" t="s">
        <v>20</v>
      </c>
      <c r="L293" t="s">
        <v>76</v>
      </c>
      <c r="M293">
        <f t="shared" si="5"/>
        <v>2013</v>
      </c>
      <c r="N293" s="2"/>
    </row>
    <row r="294" spans="1:14" x14ac:dyDescent="0.25">
      <c r="A294">
        <v>316</v>
      </c>
      <c r="B294" t="s">
        <v>144</v>
      </c>
      <c r="C294" t="s">
        <v>11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2">
        <v>3304000000</v>
      </c>
      <c r="K294" t="s">
        <v>20</v>
      </c>
      <c r="L294" t="s">
        <v>76</v>
      </c>
      <c r="M294">
        <f t="shared" si="5"/>
        <v>2014</v>
      </c>
      <c r="N294" s="2"/>
    </row>
    <row r="295" spans="1:14" x14ac:dyDescent="0.25">
      <c r="A295">
        <v>317</v>
      </c>
      <c r="B295" t="s">
        <v>144</v>
      </c>
      <c r="C295" t="s">
        <v>12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2">
        <v>3327000000</v>
      </c>
      <c r="K295" t="s">
        <v>20</v>
      </c>
      <c r="L295" t="s">
        <v>76</v>
      </c>
      <c r="M295">
        <f t="shared" si="5"/>
        <v>2015</v>
      </c>
      <c r="N295" s="2"/>
    </row>
    <row r="296" spans="1:14" x14ac:dyDescent="0.25">
      <c r="A296">
        <v>318</v>
      </c>
      <c r="B296" t="s">
        <v>145</v>
      </c>
      <c r="C296" t="s">
        <v>7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2">
        <v>620000000</v>
      </c>
      <c r="K296" t="s">
        <v>42</v>
      </c>
      <c r="L296" t="s">
        <v>45</v>
      </c>
      <c r="M296">
        <f t="shared" si="5"/>
        <v>2012</v>
      </c>
      <c r="N296" s="2"/>
    </row>
    <row r="297" spans="1:14" x14ac:dyDescent="0.25">
      <c r="A297">
        <v>319</v>
      </c>
      <c r="B297" t="s">
        <v>145</v>
      </c>
      <c r="C297" t="s">
        <v>10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2">
        <v>768000000</v>
      </c>
      <c r="K297" t="s">
        <v>42</v>
      </c>
      <c r="L297" t="s">
        <v>45</v>
      </c>
      <c r="M297">
        <f t="shared" si="5"/>
        <v>2013</v>
      </c>
      <c r="N297" s="2"/>
    </row>
    <row r="298" spans="1:14" x14ac:dyDescent="0.25">
      <c r="A298">
        <v>320</v>
      </c>
      <c r="B298" t="s">
        <v>145</v>
      </c>
      <c r="C298" t="s">
        <v>11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2">
        <v>774000000</v>
      </c>
      <c r="K298" t="s">
        <v>42</v>
      </c>
      <c r="L298" t="s">
        <v>45</v>
      </c>
      <c r="M298">
        <f t="shared" si="5"/>
        <v>2014</v>
      </c>
      <c r="N298" s="2"/>
    </row>
    <row r="299" spans="1:14" x14ac:dyDescent="0.25">
      <c r="A299">
        <v>321</v>
      </c>
      <c r="B299" t="s">
        <v>145</v>
      </c>
      <c r="C299" t="s">
        <v>12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2">
        <v>934000000</v>
      </c>
      <c r="K299" t="s">
        <v>42</v>
      </c>
      <c r="L299" t="s">
        <v>45</v>
      </c>
      <c r="M299">
        <f t="shared" si="5"/>
        <v>2015</v>
      </c>
      <c r="N299" s="2"/>
    </row>
    <row r="300" spans="1:14" x14ac:dyDescent="0.25">
      <c r="A300">
        <v>322</v>
      </c>
      <c r="B300" t="s">
        <v>146</v>
      </c>
      <c r="C300" t="s">
        <v>7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2">
        <v>3889000000</v>
      </c>
      <c r="K300" t="s">
        <v>31</v>
      </c>
      <c r="L300" t="s">
        <v>137</v>
      </c>
      <c r="M300">
        <f t="shared" si="5"/>
        <v>2012</v>
      </c>
      <c r="N300" s="2"/>
    </row>
    <row r="301" spans="1:14" x14ac:dyDescent="0.25">
      <c r="A301">
        <v>323</v>
      </c>
      <c r="B301" t="s">
        <v>146</v>
      </c>
      <c r="C301" t="s">
        <v>10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2">
        <v>3556000000</v>
      </c>
      <c r="K301" t="s">
        <v>31</v>
      </c>
      <c r="L301" t="s">
        <v>137</v>
      </c>
      <c r="M301">
        <f t="shared" si="5"/>
        <v>2013</v>
      </c>
      <c r="N301" s="2"/>
    </row>
    <row r="302" spans="1:14" x14ac:dyDescent="0.25">
      <c r="A302">
        <v>324</v>
      </c>
      <c r="B302" t="s">
        <v>146</v>
      </c>
      <c r="C302" t="s">
        <v>11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2">
        <v>3557000000</v>
      </c>
      <c r="K302" t="s">
        <v>31</v>
      </c>
      <c r="L302" t="s">
        <v>137</v>
      </c>
      <c r="M302">
        <f t="shared" si="5"/>
        <v>2014</v>
      </c>
      <c r="N302" s="2"/>
    </row>
    <row r="303" spans="1:14" x14ac:dyDescent="0.25">
      <c r="A303">
        <v>325</v>
      </c>
      <c r="B303" t="s">
        <v>146</v>
      </c>
      <c r="C303" t="s">
        <v>12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2">
        <v>2789000000</v>
      </c>
      <c r="K303" t="s">
        <v>31</v>
      </c>
      <c r="L303" t="s">
        <v>137</v>
      </c>
      <c r="M303">
        <f t="shared" si="5"/>
        <v>2015</v>
      </c>
      <c r="N303" s="2"/>
    </row>
    <row r="304" spans="1:14" x14ac:dyDescent="0.25">
      <c r="A304">
        <v>326</v>
      </c>
      <c r="B304" t="s">
        <v>147</v>
      </c>
      <c r="C304" t="s">
        <v>7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2">
        <v>970000000</v>
      </c>
      <c r="K304" t="s">
        <v>31</v>
      </c>
      <c r="L304" t="s">
        <v>137</v>
      </c>
      <c r="M304">
        <f t="shared" si="5"/>
        <v>2013</v>
      </c>
      <c r="N304" s="2"/>
    </row>
    <row r="305" spans="1:14" x14ac:dyDescent="0.25">
      <c r="A305">
        <v>327</v>
      </c>
      <c r="B305" t="s">
        <v>147</v>
      </c>
      <c r="C305" t="s">
        <v>10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2">
        <v>977000000</v>
      </c>
      <c r="K305" t="s">
        <v>31</v>
      </c>
      <c r="L305" t="s">
        <v>137</v>
      </c>
      <c r="M305">
        <f t="shared" si="5"/>
        <v>2014</v>
      </c>
      <c r="N305" s="2"/>
    </row>
    <row r="306" spans="1:14" x14ac:dyDescent="0.25">
      <c r="A306">
        <v>328</v>
      </c>
      <c r="B306" t="s">
        <v>147</v>
      </c>
      <c r="C306" t="s">
        <v>11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2">
        <v>1008000000</v>
      </c>
      <c r="K306" t="s">
        <v>31</v>
      </c>
      <c r="L306" t="s">
        <v>137</v>
      </c>
      <c r="M306">
        <f t="shared" si="5"/>
        <v>2015</v>
      </c>
      <c r="N306" s="2"/>
    </row>
    <row r="307" spans="1:14" x14ac:dyDescent="0.25">
      <c r="A307">
        <v>329</v>
      </c>
      <c r="B307" t="s">
        <v>147</v>
      </c>
      <c r="C307" t="s">
        <v>12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2">
        <v>1064000000</v>
      </c>
      <c r="K307" t="s">
        <v>31</v>
      </c>
      <c r="L307" t="s">
        <v>137</v>
      </c>
      <c r="M307">
        <f t="shared" si="5"/>
        <v>2016</v>
      </c>
      <c r="N307" s="2"/>
    </row>
    <row r="308" spans="1:14" x14ac:dyDescent="0.25">
      <c r="A308">
        <v>330</v>
      </c>
      <c r="B308" t="s">
        <v>148</v>
      </c>
      <c r="C308" t="s">
        <v>7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2">
        <v>895000000</v>
      </c>
      <c r="K308" t="s">
        <v>42</v>
      </c>
      <c r="L308" t="s">
        <v>135</v>
      </c>
      <c r="M308">
        <f t="shared" si="5"/>
        <v>2013</v>
      </c>
      <c r="N308" s="2"/>
    </row>
    <row r="309" spans="1:14" x14ac:dyDescent="0.25">
      <c r="A309">
        <v>331</v>
      </c>
      <c r="B309" t="s">
        <v>148</v>
      </c>
      <c r="C309" t="s">
        <v>10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2">
        <v>924000000</v>
      </c>
      <c r="K309" t="s">
        <v>42</v>
      </c>
      <c r="L309" t="s">
        <v>135</v>
      </c>
      <c r="M309">
        <f t="shared" si="5"/>
        <v>2014</v>
      </c>
      <c r="N309" s="2"/>
    </row>
    <row r="310" spans="1:14" x14ac:dyDescent="0.25">
      <c r="A310">
        <v>332</v>
      </c>
      <c r="B310" t="s">
        <v>148</v>
      </c>
      <c r="C310" t="s">
        <v>11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2">
        <v>770000000</v>
      </c>
      <c r="K310" t="s">
        <v>42</v>
      </c>
      <c r="L310" t="s">
        <v>135</v>
      </c>
      <c r="M310">
        <f t="shared" si="5"/>
        <v>2015</v>
      </c>
      <c r="N310" s="2"/>
    </row>
    <row r="311" spans="1:14" x14ac:dyDescent="0.25">
      <c r="A311">
        <v>333</v>
      </c>
      <c r="B311" t="s">
        <v>148</v>
      </c>
      <c r="C311" t="s">
        <v>12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2">
        <v>836000000</v>
      </c>
      <c r="K311" t="s">
        <v>42</v>
      </c>
      <c r="L311" t="s">
        <v>135</v>
      </c>
      <c r="M311">
        <f t="shared" si="5"/>
        <v>2016</v>
      </c>
      <c r="N311" s="2"/>
    </row>
    <row r="312" spans="1:14" x14ac:dyDescent="0.25">
      <c r="A312">
        <v>338</v>
      </c>
      <c r="B312" t="s">
        <v>149</v>
      </c>
      <c r="C312" t="s">
        <v>7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2">
        <v>554982000</v>
      </c>
      <c r="K312" t="s">
        <v>14</v>
      </c>
      <c r="L312" t="s">
        <v>150</v>
      </c>
      <c r="M312">
        <f t="shared" si="5"/>
        <v>2013</v>
      </c>
      <c r="N312" s="2"/>
    </row>
    <row r="313" spans="1:14" x14ac:dyDescent="0.25">
      <c r="A313">
        <v>339</v>
      </c>
      <c r="B313" t="s">
        <v>149</v>
      </c>
      <c r="C313" t="s">
        <v>10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2">
        <v>733385000</v>
      </c>
      <c r="K313" t="s">
        <v>14</v>
      </c>
      <c r="L313" t="s">
        <v>150</v>
      </c>
      <c r="M313">
        <f t="shared" si="5"/>
        <v>2014</v>
      </c>
      <c r="N313" s="2"/>
    </row>
    <row r="314" spans="1:14" x14ac:dyDescent="0.25">
      <c r="A314">
        <v>340</v>
      </c>
      <c r="B314" t="s">
        <v>149</v>
      </c>
      <c r="C314" t="s">
        <v>11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2">
        <v>793705000</v>
      </c>
      <c r="K314" t="s">
        <v>14</v>
      </c>
      <c r="L314" t="s">
        <v>150</v>
      </c>
      <c r="M314">
        <f t="shared" si="5"/>
        <v>2015</v>
      </c>
      <c r="N314" s="2"/>
    </row>
    <row r="315" spans="1:14" x14ac:dyDescent="0.25">
      <c r="A315">
        <v>341</v>
      </c>
      <c r="B315" t="s">
        <v>149</v>
      </c>
      <c r="C315" t="s">
        <v>12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2">
        <v>75606000</v>
      </c>
      <c r="K315" t="s">
        <v>14</v>
      </c>
      <c r="L315" t="s">
        <v>150</v>
      </c>
      <c r="M315">
        <f t="shared" si="5"/>
        <v>2016</v>
      </c>
      <c r="N315" s="2"/>
    </row>
    <row r="316" spans="1:14" x14ac:dyDescent="0.25">
      <c r="A316">
        <v>342</v>
      </c>
      <c r="B316" t="s">
        <v>151</v>
      </c>
      <c r="C316" t="s">
        <v>7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2">
        <v>1740000000</v>
      </c>
      <c r="K316" t="s">
        <v>8</v>
      </c>
      <c r="L316" t="s">
        <v>152</v>
      </c>
      <c r="M316">
        <f t="shared" si="5"/>
        <v>2013</v>
      </c>
      <c r="N316" s="2"/>
    </row>
    <row r="317" spans="1:14" x14ac:dyDescent="0.25">
      <c r="A317">
        <v>343</v>
      </c>
      <c r="B317" t="s">
        <v>151</v>
      </c>
      <c r="C317" t="s">
        <v>10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2">
        <v>1995000000</v>
      </c>
      <c r="K317" t="s">
        <v>8</v>
      </c>
      <c r="L317" t="s">
        <v>152</v>
      </c>
      <c r="M317">
        <f t="shared" si="5"/>
        <v>2014</v>
      </c>
      <c r="N317" s="2"/>
    </row>
    <row r="318" spans="1:14" x14ac:dyDescent="0.25">
      <c r="A318">
        <v>344</v>
      </c>
      <c r="B318" t="s">
        <v>151</v>
      </c>
      <c r="C318" t="s">
        <v>11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2">
        <v>2043000000</v>
      </c>
      <c r="K318" t="s">
        <v>8</v>
      </c>
      <c r="L318" t="s">
        <v>152</v>
      </c>
      <c r="M318">
        <f t="shared" si="5"/>
        <v>2015</v>
      </c>
      <c r="N318" s="2"/>
    </row>
    <row r="319" spans="1:14" x14ac:dyDescent="0.25">
      <c r="A319">
        <v>345</v>
      </c>
      <c r="B319" t="s">
        <v>151</v>
      </c>
      <c r="C319" t="s">
        <v>12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2">
        <v>1627000000</v>
      </c>
      <c r="K319" t="s">
        <v>8</v>
      </c>
      <c r="L319" t="s">
        <v>152</v>
      </c>
      <c r="M319">
        <f t="shared" si="5"/>
        <v>2016</v>
      </c>
      <c r="N319" s="2"/>
    </row>
    <row r="320" spans="1:14" x14ac:dyDescent="0.25">
      <c r="A320">
        <v>346</v>
      </c>
      <c r="B320" t="s">
        <v>153</v>
      </c>
      <c r="C320" t="s">
        <v>7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2">
        <v>1142000000</v>
      </c>
      <c r="K320" t="s">
        <v>37</v>
      </c>
      <c r="L320" t="s">
        <v>38</v>
      </c>
      <c r="M320">
        <f t="shared" si="5"/>
        <v>2013</v>
      </c>
      <c r="N320" s="2"/>
    </row>
    <row r="321" spans="1:14" x14ac:dyDescent="0.25">
      <c r="A321">
        <v>347</v>
      </c>
      <c r="B321" t="s">
        <v>153</v>
      </c>
      <c r="C321" t="s">
        <v>10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2">
        <v>1152000000</v>
      </c>
      <c r="K321" t="s">
        <v>37</v>
      </c>
      <c r="L321" t="s">
        <v>38</v>
      </c>
      <c r="M321">
        <f t="shared" si="5"/>
        <v>2014</v>
      </c>
      <c r="N321" s="2"/>
    </row>
    <row r="322" spans="1:14" x14ac:dyDescent="0.25">
      <c r="A322">
        <v>348</v>
      </c>
      <c r="B322" t="s">
        <v>153</v>
      </c>
      <c r="C322" t="s">
        <v>11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2">
        <v>1163000000</v>
      </c>
      <c r="K322" t="s">
        <v>37</v>
      </c>
      <c r="L322" t="s">
        <v>38</v>
      </c>
      <c r="M322">
        <f t="shared" si="5"/>
        <v>2015</v>
      </c>
      <c r="N322" s="2"/>
    </row>
    <row r="323" spans="1:14" x14ac:dyDescent="0.25">
      <c r="A323">
        <v>349</v>
      </c>
      <c r="B323" t="s">
        <v>153</v>
      </c>
      <c r="C323" t="s">
        <v>12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2">
        <v>1297000000</v>
      </c>
      <c r="K323" t="s">
        <v>37</v>
      </c>
      <c r="L323" t="s">
        <v>38</v>
      </c>
      <c r="M323">
        <f t="shared" si="5"/>
        <v>2016</v>
      </c>
      <c r="N323" s="2"/>
    </row>
    <row r="324" spans="1:14" x14ac:dyDescent="0.25">
      <c r="A324">
        <v>350</v>
      </c>
      <c r="B324" t="s">
        <v>154</v>
      </c>
      <c r="C324" t="s">
        <v>7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2">
        <v>136000000</v>
      </c>
      <c r="K324" t="s">
        <v>20</v>
      </c>
      <c r="L324" t="s">
        <v>76</v>
      </c>
      <c r="M324">
        <f t="shared" si="5"/>
        <v>2012</v>
      </c>
      <c r="N324" s="2"/>
    </row>
    <row r="325" spans="1:14" x14ac:dyDescent="0.25">
      <c r="A325">
        <v>351</v>
      </c>
      <c r="B325" t="s">
        <v>154</v>
      </c>
      <c r="C325" t="s">
        <v>10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2">
        <v>277000000</v>
      </c>
      <c r="K325" t="s">
        <v>20</v>
      </c>
      <c r="L325" t="s">
        <v>76</v>
      </c>
      <c r="M325">
        <f t="shared" si="5"/>
        <v>2013</v>
      </c>
      <c r="N325" s="2"/>
    </row>
    <row r="326" spans="1:14" x14ac:dyDescent="0.25">
      <c r="A326">
        <v>352</v>
      </c>
      <c r="B326" t="s">
        <v>154</v>
      </c>
      <c r="C326" t="s">
        <v>11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2">
        <v>464000000</v>
      </c>
      <c r="K326" t="s">
        <v>20</v>
      </c>
      <c r="L326" t="s">
        <v>76</v>
      </c>
      <c r="M326">
        <f t="shared" si="5"/>
        <v>2014</v>
      </c>
      <c r="N326" s="2"/>
    </row>
    <row r="327" spans="1:14" x14ac:dyDescent="0.25">
      <c r="A327">
        <v>353</v>
      </c>
      <c r="B327" t="s">
        <v>154</v>
      </c>
      <c r="C327" t="s">
        <v>12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2">
        <v>705000000</v>
      </c>
      <c r="K327" t="s">
        <v>20</v>
      </c>
      <c r="L327" t="s">
        <v>76</v>
      </c>
      <c r="M327">
        <f t="shared" si="5"/>
        <v>2015</v>
      </c>
      <c r="N327" s="2"/>
    </row>
    <row r="328" spans="1:14" x14ac:dyDescent="0.25">
      <c r="A328">
        <v>354</v>
      </c>
      <c r="B328" t="s">
        <v>155</v>
      </c>
      <c r="C328" t="s">
        <v>7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2">
        <v>1290000000</v>
      </c>
      <c r="K328" t="s">
        <v>37</v>
      </c>
      <c r="L328" t="s">
        <v>38</v>
      </c>
      <c r="M328">
        <f t="shared" si="5"/>
        <v>2012</v>
      </c>
      <c r="N328" s="2"/>
    </row>
    <row r="329" spans="1:14" x14ac:dyDescent="0.25">
      <c r="A329">
        <v>355</v>
      </c>
      <c r="B329" t="s">
        <v>155</v>
      </c>
      <c r="C329" t="s">
        <v>10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2">
        <v>1010000000</v>
      </c>
      <c r="K329" t="s">
        <v>37</v>
      </c>
      <c r="L329" t="s">
        <v>38</v>
      </c>
      <c r="M329">
        <f t="shared" ref="M329:M392" si="6">YEAR(D329)</f>
        <v>2013</v>
      </c>
      <c r="N329" s="2"/>
    </row>
    <row r="330" spans="1:14" x14ac:dyDescent="0.25">
      <c r="A330">
        <v>356</v>
      </c>
      <c r="B330" t="s">
        <v>155</v>
      </c>
      <c r="C330" t="s">
        <v>11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2">
        <v>935000000</v>
      </c>
      <c r="K330" t="s">
        <v>37</v>
      </c>
      <c r="L330" t="s">
        <v>38</v>
      </c>
      <c r="M330">
        <f t="shared" si="6"/>
        <v>2014</v>
      </c>
      <c r="N330" s="2"/>
    </row>
    <row r="331" spans="1:14" x14ac:dyDescent="0.25">
      <c r="A331">
        <v>357</v>
      </c>
      <c r="B331" t="s">
        <v>155</v>
      </c>
      <c r="C331" t="s">
        <v>12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2">
        <v>933000000</v>
      </c>
      <c r="K331" t="s">
        <v>37</v>
      </c>
      <c r="L331" t="s">
        <v>38</v>
      </c>
      <c r="M331">
        <f t="shared" si="6"/>
        <v>2015</v>
      </c>
      <c r="N331" s="2"/>
    </row>
    <row r="332" spans="1:14" x14ac:dyDescent="0.25">
      <c r="A332">
        <v>358</v>
      </c>
      <c r="B332" t="s">
        <v>156</v>
      </c>
      <c r="C332" t="s">
        <v>7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2">
        <v>6156000000</v>
      </c>
      <c r="K332" t="s">
        <v>42</v>
      </c>
      <c r="L332" t="s">
        <v>95</v>
      </c>
      <c r="M332">
        <f t="shared" si="6"/>
        <v>2012</v>
      </c>
      <c r="N332" s="2"/>
    </row>
    <row r="333" spans="1:14" x14ac:dyDescent="0.25">
      <c r="A333">
        <v>359</v>
      </c>
      <c r="B333" t="s">
        <v>156</v>
      </c>
      <c r="C333" t="s">
        <v>10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2">
        <v>7129000000</v>
      </c>
      <c r="K333" t="s">
        <v>42</v>
      </c>
      <c r="L333" t="s">
        <v>95</v>
      </c>
      <c r="M333">
        <f t="shared" si="6"/>
        <v>2013</v>
      </c>
      <c r="N333" s="2"/>
    </row>
    <row r="334" spans="1:14" x14ac:dyDescent="0.25">
      <c r="A334">
        <v>360</v>
      </c>
      <c r="B334" t="s">
        <v>156</v>
      </c>
      <c r="C334" t="s">
        <v>11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2">
        <v>7060000000</v>
      </c>
      <c r="K334" t="s">
        <v>42</v>
      </c>
      <c r="L334" t="s">
        <v>95</v>
      </c>
      <c r="M334">
        <f t="shared" si="6"/>
        <v>2014</v>
      </c>
      <c r="N334" s="2"/>
    </row>
    <row r="335" spans="1:14" x14ac:dyDescent="0.25">
      <c r="A335">
        <v>361</v>
      </c>
      <c r="B335" t="s">
        <v>156</v>
      </c>
      <c r="C335" t="s">
        <v>12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2">
        <v>6415000000</v>
      </c>
      <c r="K335" t="s">
        <v>42</v>
      </c>
      <c r="L335" t="s">
        <v>95</v>
      </c>
      <c r="M335">
        <f t="shared" si="6"/>
        <v>2015</v>
      </c>
      <c r="N335" s="2"/>
    </row>
    <row r="336" spans="1:14" x14ac:dyDescent="0.25">
      <c r="A336">
        <v>362</v>
      </c>
      <c r="B336" t="s">
        <v>157</v>
      </c>
      <c r="C336" t="s">
        <v>7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2">
        <v>292974000</v>
      </c>
      <c r="K336" t="s">
        <v>78</v>
      </c>
      <c r="L336" t="s">
        <v>79</v>
      </c>
      <c r="M336">
        <f t="shared" si="6"/>
        <v>2012</v>
      </c>
      <c r="N336" s="2"/>
    </row>
    <row r="337" spans="1:14" x14ac:dyDescent="0.25">
      <c r="A337">
        <v>363</v>
      </c>
      <c r="B337" t="s">
        <v>157</v>
      </c>
      <c r="C337" t="s">
        <v>10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2">
        <v>547294000</v>
      </c>
      <c r="K337" t="s">
        <v>78</v>
      </c>
      <c r="L337" t="s">
        <v>79</v>
      </c>
      <c r="M337">
        <f t="shared" si="6"/>
        <v>2013</v>
      </c>
      <c r="N337" s="2"/>
    </row>
    <row r="338" spans="1:14" x14ac:dyDescent="0.25">
      <c r="A338">
        <v>364</v>
      </c>
      <c r="B338" t="s">
        <v>157</v>
      </c>
      <c r="C338" t="s">
        <v>11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2">
        <v>885769000</v>
      </c>
      <c r="K338" t="s">
        <v>78</v>
      </c>
      <c r="L338" t="s">
        <v>79</v>
      </c>
      <c r="M338">
        <f t="shared" si="6"/>
        <v>2014</v>
      </c>
      <c r="N338" s="2"/>
    </row>
    <row r="339" spans="1:14" x14ac:dyDescent="0.25">
      <c r="A339">
        <v>365</v>
      </c>
      <c r="B339" t="s">
        <v>157</v>
      </c>
      <c r="C339" t="s">
        <v>12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2">
        <v>41692000</v>
      </c>
      <c r="K339" t="s">
        <v>78</v>
      </c>
      <c r="L339" t="s">
        <v>79</v>
      </c>
      <c r="M339">
        <f t="shared" si="6"/>
        <v>2015</v>
      </c>
      <c r="N339" s="2"/>
    </row>
    <row r="340" spans="1:14" x14ac:dyDescent="0.25">
      <c r="A340">
        <v>366</v>
      </c>
      <c r="B340" t="s">
        <v>158</v>
      </c>
      <c r="C340" t="s">
        <v>7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2">
        <v>876000000</v>
      </c>
      <c r="K340" t="s">
        <v>8</v>
      </c>
      <c r="L340" t="s">
        <v>159</v>
      </c>
      <c r="M340">
        <f t="shared" si="6"/>
        <v>2013</v>
      </c>
      <c r="N340" s="2"/>
    </row>
    <row r="341" spans="1:14" x14ac:dyDescent="0.25">
      <c r="A341">
        <v>367</v>
      </c>
      <c r="B341" t="s">
        <v>158</v>
      </c>
      <c r="C341" t="s">
        <v>10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2">
        <v>916000000</v>
      </c>
      <c r="K341" t="s">
        <v>8</v>
      </c>
      <c r="L341" t="s">
        <v>159</v>
      </c>
      <c r="M341">
        <f t="shared" si="6"/>
        <v>2014</v>
      </c>
      <c r="N341" s="2"/>
    </row>
    <row r="342" spans="1:14" x14ac:dyDescent="0.25">
      <c r="A342">
        <v>368</v>
      </c>
      <c r="B342" t="s">
        <v>158</v>
      </c>
      <c r="C342" t="s">
        <v>11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2">
        <v>1008000000</v>
      </c>
      <c r="K342" t="s">
        <v>8</v>
      </c>
      <c r="L342" t="s">
        <v>159</v>
      </c>
      <c r="M342">
        <f t="shared" si="6"/>
        <v>2015</v>
      </c>
      <c r="N342" s="2"/>
    </row>
    <row r="343" spans="1:14" x14ac:dyDescent="0.25">
      <c r="A343">
        <v>369</v>
      </c>
      <c r="B343" t="s">
        <v>158</v>
      </c>
      <c r="C343" t="s">
        <v>12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2">
        <v>979000000</v>
      </c>
      <c r="K343" t="s">
        <v>8</v>
      </c>
      <c r="L343" t="s">
        <v>159</v>
      </c>
      <c r="M343">
        <f t="shared" si="6"/>
        <v>2016</v>
      </c>
      <c r="N343" s="2"/>
    </row>
    <row r="344" spans="1:14" x14ac:dyDescent="0.25">
      <c r="A344">
        <v>370</v>
      </c>
      <c r="B344" t="s">
        <v>160</v>
      </c>
      <c r="C344" t="s">
        <v>7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2">
        <v>327007000</v>
      </c>
      <c r="K344" t="s">
        <v>20</v>
      </c>
      <c r="L344" t="s">
        <v>161</v>
      </c>
      <c r="M344">
        <f t="shared" si="6"/>
        <v>2013</v>
      </c>
      <c r="N344" s="2"/>
    </row>
    <row r="345" spans="1:14" x14ac:dyDescent="0.25">
      <c r="A345">
        <v>371</v>
      </c>
      <c r="B345" t="s">
        <v>160</v>
      </c>
      <c r="C345" t="s">
        <v>10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2">
        <v>306486000</v>
      </c>
      <c r="K345" t="s">
        <v>20</v>
      </c>
      <c r="L345" t="s">
        <v>161</v>
      </c>
      <c r="M345">
        <f t="shared" si="6"/>
        <v>2014</v>
      </c>
      <c r="N345" s="2"/>
    </row>
    <row r="346" spans="1:14" x14ac:dyDescent="0.25">
      <c r="A346">
        <v>372</v>
      </c>
      <c r="B346" t="s">
        <v>160</v>
      </c>
      <c r="C346" t="s">
        <v>11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2">
        <v>236671000</v>
      </c>
      <c r="K346" t="s">
        <v>20</v>
      </c>
      <c r="L346" t="s">
        <v>161</v>
      </c>
      <c r="M346">
        <f t="shared" si="6"/>
        <v>2015</v>
      </c>
      <c r="N346" s="2"/>
    </row>
    <row r="347" spans="1:14" x14ac:dyDescent="0.25">
      <c r="A347">
        <v>373</v>
      </c>
      <c r="B347" t="s">
        <v>160</v>
      </c>
      <c r="C347" t="s">
        <v>12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2">
        <v>324080000</v>
      </c>
      <c r="K347" t="s">
        <v>20</v>
      </c>
      <c r="L347" t="s">
        <v>161</v>
      </c>
      <c r="M347">
        <f t="shared" si="6"/>
        <v>2016</v>
      </c>
      <c r="N347" s="2"/>
    </row>
    <row r="348" spans="1:14" x14ac:dyDescent="0.25">
      <c r="A348">
        <v>374</v>
      </c>
      <c r="B348" t="s">
        <v>162</v>
      </c>
      <c r="C348" t="s">
        <v>7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2">
        <v>3104000000</v>
      </c>
      <c r="K348" t="s">
        <v>31</v>
      </c>
      <c r="L348" t="s">
        <v>163</v>
      </c>
      <c r="M348">
        <f t="shared" si="6"/>
        <v>2013</v>
      </c>
      <c r="N348" s="2"/>
    </row>
    <row r="349" spans="1:14" x14ac:dyDescent="0.25">
      <c r="A349">
        <v>375</v>
      </c>
      <c r="B349" t="s">
        <v>162</v>
      </c>
      <c r="C349" t="s">
        <v>10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2">
        <v>3283000000</v>
      </c>
      <c r="K349" t="s">
        <v>31</v>
      </c>
      <c r="L349" t="s">
        <v>163</v>
      </c>
      <c r="M349">
        <f t="shared" si="6"/>
        <v>2014</v>
      </c>
      <c r="N349" s="2"/>
    </row>
    <row r="350" spans="1:14" x14ac:dyDescent="0.25">
      <c r="A350">
        <v>376</v>
      </c>
      <c r="B350" t="s">
        <v>162</v>
      </c>
      <c r="C350" t="s">
        <v>11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2">
        <v>3689000000</v>
      </c>
      <c r="K350" t="s">
        <v>31</v>
      </c>
      <c r="L350" t="s">
        <v>163</v>
      </c>
      <c r="M350">
        <f t="shared" si="6"/>
        <v>2015</v>
      </c>
      <c r="N350" s="2"/>
    </row>
    <row r="351" spans="1:14" x14ac:dyDescent="0.25">
      <c r="A351">
        <v>377</v>
      </c>
      <c r="B351" t="s">
        <v>162</v>
      </c>
      <c r="C351" t="s">
        <v>12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2">
        <v>3750000000</v>
      </c>
      <c r="K351" t="s">
        <v>31</v>
      </c>
      <c r="L351" t="s">
        <v>163</v>
      </c>
      <c r="M351">
        <f t="shared" si="6"/>
        <v>2016</v>
      </c>
      <c r="N351" s="2"/>
    </row>
    <row r="352" spans="1:14" x14ac:dyDescent="0.25">
      <c r="A352">
        <v>378</v>
      </c>
      <c r="B352" t="s">
        <v>164</v>
      </c>
      <c r="C352" t="s">
        <v>7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2">
        <v>-1156000</v>
      </c>
      <c r="K352" t="s">
        <v>31</v>
      </c>
      <c r="L352" t="s">
        <v>165</v>
      </c>
      <c r="M352">
        <f t="shared" si="6"/>
        <v>2003</v>
      </c>
      <c r="N352" s="2"/>
    </row>
    <row r="353" spans="1:14" x14ac:dyDescent="0.25">
      <c r="A353">
        <v>379</v>
      </c>
      <c r="B353" t="s">
        <v>164</v>
      </c>
      <c r="C353" t="s">
        <v>10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2">
        <v>-2761000</v>
      </c>
      <c r="K353" t="s">
        <v>31</v>
      </c>
      <c r="L353" t="s">
        <v>165</v>
      </c>
      <c r="M353">
        <f t="shared" si="6"/>
        <v>2004</v>
      </c>
      <c r="N353" s="2"/>
    </row>
    <row r="354" spans="1:14" x14ac:dyDescent="0.25">
      <c r="A354">
        <v>380</v>
      </c>
      <c r="B354" t="s">
        <v>164</v>
      </c>
      <c r="C354" t="s">
        <v>11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2">
        <v>-11305000</v>
      </c>
      <c r="K354" t="s">
        <v>31</v>
      </c>
      <c r="L354" t="s">
        <v>165</v>
      </c>
      <c r="M354">
        <f t="shared" si="6"/>
        <v>2006</v>
      </c>
      <c r="N354" s="2"/>
    </row>
    <row r="355" spans="1:14" x14ac:dyDescent="0.25">
      <c r="A355">
        <v>381</v>
      </c>
      <c r="B355" t="s">
        <v>164</v>
      </c>
      <c r="C355" t="s">
        <v>12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2">
        <v>-10688000</v>
      </c>
      <c r="K355" t="s">
        <v>31</v>
      </c>
      <c r="L355" t="s">
        <v>165</v>
      </c>
      <c r="M355">
        <f t="shared" si="6"/>
        <v>2007</v>
      </c>
      <c r="N355" s="2"/>
    </row>
    <row r="356" spans="1:14" x14ac:dyDescent="0.25">
      <c r="A356">
        <v>382</v>
      </c>
      <c r="B356" t="s">
        <v>166</v>
      </c>
      <c r="C356" t="s">
        <v>7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2">
        <v>1131000000</v>
      </c>
      <c r="K356" t="s">
        <v>31</v>
      </c>
      <c r="L356" t="s">
        <v>119</v>
      </c>
      <c r="M356">
        <f t="shared" si="6"/>
        <v>2013</v>
      </c>
      <c r="N356" s="2"/>
    </row>
    <row r="357" spans="1:14" x14ac:dyDescent="0.25">
      <c r="A357">
        <v>383</v>
      </c>
      <c r="B357" t="s">
        <v>166</v>
      </c>
      <c r="C357" t="s">
        <v>10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2">
        <v>1322000000</v>
      </c>
      <c r="K357" t="s">
        <v>31</v>
      </c>
      <c r="L357" t="s">
        <v>119</v>
      </c>
      <c r="M357">
        <f t="shared" si="6"/>
        <v>2014</v>
      </c>
      <c r="N357" s="2"/>
    </row>
    <row r="358" spans="1:14" x14ac:dyDescent="0.25">
      <c r="A358">
        <v>384</v>
      </c>
      <c r="B358" t="s">
        <v>166</v>
      </c>
      <c r="C358" t="s">
        <v>11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2">
        <v>1156000000</v>
      </c>
      <c r="K358" t="s">
        <v>31</v>
      </c>
      <c r="L358" t="s">
        <v>119</v>
      </c>
      <c r="M358">
        <f t="shared" si="6"/>
        <v>2015</v>
      </c>
      <c r="N358" s="2"/>
    </row>
    <row r="359" spans="1:14" x14ac:dyDescent="0.25">
      <c r="A359">
        <v>385</v>
      </c>
      <c r="B359" t="s">
        <v>166</v>
      </c>
      <c r="C359" t="s">
        <v>12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2">
        <v>991000000</v>
      </c>
      <c r="K359" t="s">
        <v>31</v>
      </c>
      <c r="L359" t="s">
        <v>119</v>
      </c>
      <c r="M359">
        <f t="shared" si="6"/>
        <v>2016</v>
      </c>
      <c r="N359" s="2"/>
    </row>
    <row r="360" spans="1:14" x14ac:dyDescent="0.25">
      <c r="A360">
        <v>386</v>
      </c>
      <c r="B360" t="s">
        <v>167</v>
      </c>
      <c r="C360" t="s">
        <v>7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2">
        <v>-110710000</v>
      </c>
      <c r="K360" t="s">
        <v>17</v>
      </c>
      <c r="L360" t="s">
        <v>52</v>
      </c>
      <c r="M360">
        <f t="shared" si="6"/>
        <v>2013</v>
      </c>
      <c r="N360" s="2"/>
    </row>
    <row r="361" spans="1:14" x14ac:dyDescent="0.25">
      <c r="A361">
        <v>387</v>
      </c>
      <c r="B361" t="s">
        <v>167</v>
      </c>
      <c r="C361" t="s">
        <v>10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2">
        <v>-286074000</v>
      </c>
      <c r="K361" t="s">
        <v>17</v>
      </c>
      <c r="L361" t="s">
        <v>52</v>
      </c>
      <c r="M361">
        <f t="shared" si="6"/>
        <v>2014</v>
      </c>
      <c r="N361" s="2"/>
    </row>
    <row r="362" spans="1:14" x14ac:dyDescent="0.25">
      <c r="A362">
        <v>388</v>
      </c>
      <c r="B362" t="s">
        <v>167</v>
      </c>
      <c r="C362" t="s">
        <v>11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2">
        <v>-145633000</v>
      </c>
      <c r="K362" t="s">
        <v>17</v>
      </c>
      <c r="L362" t="s">
        <v>52</v>
      </c>
      <c r="M362">
        <f t="shared" si="6"/>
        <v>2015</v>
      </c>
      <c r="N362" s="2"/>
    </row>
    <row r="363" spans="1:14" x14ac:dyDescent="0.25">
      <c r="A363">
        <v>389</v>
      </c>
      <c r="B363" t="s">
        <v>167</v>
      </c>
      <c r="C363" t="s">
        <v>12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2">
        <v>114923000</v>
      </c>
      <c r="K363" t="s">
        <v>17</v>
      </c>
      <c r="L363" t="s">
        <v>52</v>
      </c>
      <c r="M363">
        <f t="shared" si="6"/>
        <v>2016</v>
      </c>
      <c r="N363" s="2"/>
    </row>
    <row r="364" spans="1:14" x14ac:dyDescent="0.25">
      <c r="A364">
        <v>390</v>
      </c>
      <c r="B364" t="s">
        <v>168</v>
      </c>
      <c r="C364" t="s">
        <v>7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2">
        <v>11301000000</v>
      </c>
      <c r="K364" t="s">
        <v>17</v>
      </c>
      <c r="L364" t="s">
        <v>169</v>
      </c>
      <c r="M364">
        <f t="shared" si="6"/>
        <v>2013</v>
      </c>
      <c r="N364" s="2"/>
    </row>
    <row r="365" spans="1:14" x14ac:dyDescent="0.25">
      <c r="A365">
        <v>391</v>
      </c>
      <c r="B365" t="s">
        <v>168</v>
      </c>
      <c r="C365" t="s">
        <v>10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2">
        <v>9763000000</v>
      </c>
      <c r="K365" t="s">
        <v>17</v>
      </c>
      <c r="L365" t="s">
        <v>169</v>
      </c>
      <c r="M365">
        <f t="shared" si="6"/>
        <v>2014</v>
      </c>
      <c r="N365" s="2"/>
    </row>
    <row r="366" spans="1:14" x14ac:dyDescent="0.25">
      <c r="A366">
        <v>392</v>
      </c>
      <c r="B366" t="s">
        <v>168</v>
      </c>
      <c r="C366" t="s">
        <v>11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2">
        <v>11254000000</v>
      </c>
      <c r="K366" t="s">
        <v>17</v>
      </c>
      <c r="L366" t="s">
        <v>169</v>
      </c>
      <c r="M366">
        <f t="shared" si="6"/>
        <v>2015</v>
      </c>
      <c r="N366" s="2"/>
    </row>
    <row r="367" spans="1:14" x14ac:dyDescent="0.25">
      <c r="A367">
        <v>393</v>
      </c>
      <c r="B367" t="s">
        <v>168</v>
      </c>
      <c r="C367" t="s">
        <v>12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2">
        <v>12928000000</v>
      </c>
      <c r="K367" t="s">
        <v>17</v>
      </c>
      <c r="L367" t="s">
        <v>169</v>
      </c>
      <c r="M367">
        <f t="shared" si="6"/>
        <v>2016</v>
      </c>
      <c r="N367" s="2"/>
    </row>
    <row r="368" spans="1:14" x14ac:dyDescent="0.25">
      <c r="A368">
        <v>394</v>
      </c>
      <c r="B368" t="s">
        <v>170</v>
      </c>
      <c r="C368" t="s">
        <v>7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2">
        <v>456180000</v>
      </c>
      <c r="K368" t="s">
        <v>17</v>
      </c>
      <c r="L368" t="s">
        <v>171</v>
      </c>
      <c r="M368">
        <f t="shared" si="6"/>
        <v>2015</v>
      </c>
      <c r="N368" s="2"/>
    </row>
    <row r="369" spans="1:14" x14ac:dyDescent="0.25">
      <c r="A369">
        <v>395</v>
      </c>
      <c r="B369" t="s">
        <v>170</v>
      </c>
      <c r="C369" t="s">
        <v>10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2">
        <v>305330000</v>
      </c>
      <c r="K369" t="s">
        <v>17</v>
      </c>
      <c r="L369" t="s">
        <v>171</v>
      </c>
      <c r="M369">
        <f t="shared" si="6"/>
        <v>2016</v>
      </c>
      <c r="N369" s="2"/>
    </row>
    <row r="370" spans="1:14" x14ac:dyDescent="0.25">
      <c r="A370">
        <v>396</v>
      </c>
      <c r="B370" t="s">
        <v>172</v>
      </c>
      <c r="C370" t="s">
        <v>7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2">
        <v>3473000000</v>
      </c>
      <c r="K370" t="s">
        <v>8</v>
      </c>
      <c r="L370" t="s">
        <v>173</v>
      </c>
      <c r="M370">
        <f t="shared" si="6"/>
        <v>2013</v>
      </c>
      <c r="N370" s="2"/>
    </row>
    <row r="371" spans="1:14" x14ac:dyDescent="0.25">
      <c r="A371">
        <v>397</v>
      </c>
      <c r="B371" t="s">
        <v>172</v>
      </c>
      <c r="C371" t="s">
        <v>10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2">
        <v>3613000000</v>
      </c>
      <c r="K371" t="s">
        <v>8</v>
      </c>
      <c r="L371" t="s">
        <v>173</v>
      </c>
      <c r="M371">
        <f t="shared" si="6"/>
        <v>2014</v>
      </c>
      <c r="N371" s="2"/>
    </row>
    <row r="372" spans="1:14" x14ac:dyDescent="0.25">
      <c r="A372">
        <v>398</v>
      </c>
      <c r="B372" t="s">
        <v>172</v>
      </c>
      <c r="C372" t="s">
        <v>11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2">
        <v>3584000000</v>
      </c>
      <c r="K372" t="s">
        <v>8</v>
      </c>
      <c r="L372" t="s">
        <v>173</v>
      </c>
      <c r="M372">
        <f t="shared" si="6"/>
        <v>2015</v>
      </c>
      <c r="N372" s="2"/>
    </row>
    <row r="373" spans="1:14" x14ac:dyDescent="0.25">
      <c r="A373">
        <v>399</v>
      </c>
      <c r="B373" t="s">
        <v>172</v>
      </c>
      <c r="C373" t="s">
        <v>12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2">
        <v>3389000000</v>
      </c>
      <c r="K373" t="s">
        <v>8</v>
      </c>
      <c r="L373" t="s">
        <v>173</v>
      </c>
      <c r="M373">
        <f t="shared" si="6"/>
        <v>2016</v>
      </c>
      <c r="N373" s="2"/>
    </row>
    <row r="374" spans="1:14" x14ac:dyDescent="0.25">
      <c r="A374">
        <v>400</v>
      </c>
      <c r="B374" t="s">
        <v>174</v>
      </c>
      <c r="C374" t="s">
        <v>7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2">
        <v>565978000</v>
      </c>
      <c r="K374" t="s">
        <v>8</v>
      </c>
      <c r="L374" t="s">
        <v>175</v>
      </c>
      <c r="M374">
        <f t="shared" si="6"/>
        <v>2013</v>
      </c>
      <c r="N374" s="2"/>
    </row>
    <row r="375" spans="1:14" x14ac:dyDescent="0.25">
      <c r="A375">
        <v>401</v>
      </c>
      <c r="B375" t="s">
        <v>174</v>
      </c>
      <c r="C375" t="s">
        <v>10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2">
        <v>602720000</v>
      </c>
      <c r="K375" t="s">
        <v>8</v>
      </c>
      <c r="L375" t="s">
        <v>175</v>
      </c>
      <c r="M375">
        <f t="shared" si="6"/>
        <v>2014</v>
      </c>
      <c r="N375" s="2"/>
    </row>
    <row r="376" spans="1:14" x14ac:dyDescent="0.25">
      <c r="A376">
        <v>402</v>
      </c>
      <c r="B376" t="s">
        <v>174</v>
      </c>
      <c r="C376" t="s">
        <v>11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2">
        <v>696407000</v>
      </c>
      <c r="K376" t="s">
        <v>8</v>
      </c>
      <c r="L376" t="s">
        <v>175</v>
      </c>
      <c r="M376">
        <f t="shared" si="6"/>
        <v>2015</v>
      </c>
      <c r="N376" s="2"/>
    </row>
    <row r="377" spans="1:14" x14ac:dyDescent="0.25">
      <c r="A377">
        <v>403</v>
      </c>
      <c r="B377" t="s">
        <v>174</v>
      </c>
      <c r="C377" t="s">
        <v>12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2">
        <v>781748000</v>
      </c>
      <c r="K377" t="s">
        <v>8</v>
      </c>
      <c r="L377" t="s">
        <v>175</v>
      </c>
      <c r="M377">
        <f t="shared" si="6"/>
        <v>2016</v>
      </c>
      <c r="N377" s="2"/>
    </row>
    <row r="378" spans="1:14" x14ac:dyDescent="0.25">
      <c r="A378">
        <v>404</v>
      </c>
      <c r="B378" t="s">
        <v>176</v>
      </c>
      <c r="C378" t="s">
        <v>7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2">
        <v>2713000000</v>
      </c>
      <c r="K378" t="s">
        <v>177</v>
      </c>
      <c r="L378" t="s">
        <v>178</v>
      </c>
      <c r="M378">
        <f t="shared" si="6"/>
        <v>2012</v>
      </c>
      <c r="N378" s="2"/>
    </row>
    <row r="379" spans="1:14" x14ac:dyDescent="0.25">
      <c r="A379">
        <v>405</v>
      </c>
      <c r="B379" t="s">
        <v>176</v>
      </c>
      <c r="C379" t="s">
        <v>10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2">
        <v>2545000000</v>
      </c>
      <c r="K379" t="s">
        <v>177</v>
      </c>
      <c r="L379" t="s">
        <v>178</v>
      </c>
      <c r="M379">
        <f t="shared" si="6"/>
        <v>2013</v>
      </c>
      <c r="N379" s="2"/>
    </row>
    <row r="380" spans="1:14" x14ac:dyDescent="0.25">
      <c r="A380">
        <v>406</v>
      </c>
      <c r="B380" t="s">
        <v>176</v>
      </c>
      <c r="C380" t="s">
        <v>11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2">
        <v>2410000000</v>
      </c>
      <c r="K380" t="s">
        <v>177</v>
      </c>
      <c r="L380" t="s">
        <v>178</v>
      </c>
      <c r="M380">
        <f t="shared" si="6"/>
        <v>2014</v>
      </c>
      <c r="N380" s="2"/>
    </row>
    <row r="381" spans="1:14" x14ac:dyDescent="0.25">
      <c r="A381">
        <v>407</v>
      </c>
      <c r="B381" t="s">
        <v>176</v>
      </c>
      <c r="C381" t="s">
        <v>12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2">
        <v>2605000000</v>
      </c>
      <c r="K381" t="s">
        <v>177</v>
      </c>
      <c r="L381" t="s">
        <v>178</v>
      </c>
      <c r="M381">
        <f t="shared" si="6"/>
        <v>2015</v>
      </c>
      <c r="N381" s="2"/>
    </row>
    <row r="382" spans="1:14" x14ac:dyDescent="0.25">
      <c r="A382">
        <v>408</v>
      </c>
      <c r="B382" t="s">
        <v>179</v>
      </c>
      <c r="C382" t="s">
        <v>7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2">
        <v>1361496000</v>
      </c>
      <c r="K382" t="s">
        <v>17</v>
      </c>
      <c r="L382" t="s">
        <v>171</v>
      </c>
      <c r="M382">
        <f t="shared" si="6"/>
        <v>2012</v>
      </c>
      <c r="N382" s="2"/>
    </row>
    <row r="383" spans="1:14" x14ac:dyDescent="0.25">
      <c r="A383">
        <v>409</v>
      </c>
      <c r="B383" t="s">
        <v>179</v>
      </c>
      <c r="C383" t="s">
        <v>10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2">
        <v>1677900000</v>
      </c>
      <c r="K383" t="s">
        <v>17</v>
      </c>
      <c r="L383" t="s">
        <v>171</v>
      </c>
      <c r="M383">
        <f t="shared" si="6"/>
        <v>2013</v>
      </c>
      <c r="N383" s="2"/>
    </row>
    <row r="384" spans="1:14" x14ac:dyDescent="0.25">
      <c r="A384">
        <v>410</v>
      </c>
      <c r="B384" t="s">
        <v>179</v>
      </c>
      <c r="C384" t="s">
        <v>11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2">
        <v>1884900000</v>
      </c>
      <c r="K384" t="s">
        <v>17</v>
      </c>
      <c r="L384" t="s">
        <v>171</v>
      </c>
      <c r="M384">
        <f t="shared" si="6"/>
        <v>2014</v>
      </c>
      <c r="N384" s="2"/>
    </row>
    <row r="385" spans="1:14" x14ac:dyDescent="0.25">
      <c r="A385">
        <v>411</v>
      </c>
      <c r="B385" t="s">
        <v>179</v>
      </c>
      <c r="C385" t="s">
        <v>12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2">
        <v>2142000000</v>
      </c>
      <c r="K385" t="s">
        <v>17</v>
      </c>
      <c r="L385" t="s">
        <v>171</v>
      </c>
      <c r="M385">
        <f t="shared" si="6"/>
        <v>2015</v>
      </c>
      <c r="N385" s="2"/>
    </row>
    <row r="386" spans="1:14" x14ac:dyDescent="0.25">
      <c r="A386">
        <v>412</v>
      </c>
      <c r="B386" t="s">
        <v>180</v>
      </c>
      <c r="C386" t="s">
        <v>7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2">
        <v>380717000</v>
      </c>
      <c r="K386" t="s">
        <v>17</v>
      </c>
      <c r="L386" t="s">
        <v>52</v>
      </c>
      <c r="M386">
        <f t="shared" si="6"/>
        <v>2013</v>
      </c>
      <c r="N386" s="2"/>
    </row>
    <row r="387" spans="1:14" x14ac:dyDescent="0.25">
      <c r="A387">
        <v>413</v>
      </c>
      <c r="B387" t="s">
        <v>180</v>
      </c>
      <c r="C387" t="s">
        <v>10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2">
        <v>329056000</v>
      </c>
      <c r="K387" t="s">
        <v>17</v>
      </c>
      <c r="L387" t="s">
        <v>52</v>
      </c>
      <c r="M387">
        <f t="shared" si="6"/>
        <v>2014</v>
      </c>
      <c r="N387" s="2"/>
    </row>
    <row r="388" spans="1:14" x14ac:dyDescent="0.25">
      <c r="A388">
        <v>414</v>
      </c>
      <c r="B388" t="s">
        <v>180</v>
      </c>
      <c r="C388" t="s">
        <v>11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2">
        <v>517633000</v>
      </c>
      <c r="K388" t="s">
        <v>17</v>
      </c>
      <c r="L388" t="s">
        <v>52</v>
      </c>
      <c r="M388">
        <f t="shared" si="6"/>
        <v>2015</v>
      </c>
      <c r="N388" s="2"/>
    </row>
    <row r="389" spans="1:14" x14ac:dyDescent="0.25">
      <c r="A389">
        <v>415</v>
      </c>
      <c r="B389" t="s">
        <v>180</v>
      </c>
      <c r="C389" t="s">
        <v>12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2">
        <v>720280000</v>
      </c>
      <c r="K389" t="s">
        <v>17</v>
      </c>
      <c r="L389" t="s">
        <v>52</v>
      </c>
      <c r="M389">
        <f t="shared" si="6"/>
        <v>2016</v>
      </c>
      <c r="N389" s="2"/>
    </row>
    <row r="390" spans="1:14" x14ac:dyDescent="0.25">
      <c r="A390">
        <v>416</v>
      </c>
      <c r="B390" t="s">
        <v>181</v>
      </c>
      <c r="C390" t="s">
        <v>7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2">
        <v>23783000000</v>
      </c>
      <c r="K390" t="s">
        <v>31</v>
      </c>
      <c r="L390" t="s">
        <v>182</v>
      </c>
      <c r="M390">
        <f t="shared" si="6"/>
        <v>2013</v>
      </c>
      <c r="N390" s="2"/>
    </row>
    <row r="391" spans="1:14" x14ac:dyDescent="0.25">
      <c r="A391">
        <v>417</v>
      </c>
      <c r="B391" t="s">
        <v>181</v>
      </c>
      <c r="C391" t="s">
        <v>10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2">
        <v>25367000000</v>
      </c>
      <c r="K391" t="s">
        <v>31</v>
      </c>
      <c r="L391" t="s">
        <v>182</v>
      </c>
      <c r="M391">
        <f t="shared" si="6"/>
        <v>2014</v>
      </c>
      <c r="N391" s="2"/>
    </row>
    <row r="392" spans="1:14" x14ac:dyDescent="0.25">
      <c r="A392">
        <v>418</v>
      </c>
      <c r="B392" t="s">
        <v>181</v>
      </c>
      <c r="C392" t="s">
        <v>11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2">
        <v>26528000000</v>
      </c>
      <c r="K392" t="s">
        <v>31</v>
      </c>
      <c r="L392" t="s">
        <v>182</v>
      </c>
      <c r="M392">
        <f t="shared" si="6"/>
        <v>2015</v>
      </c>
      <c r="N392" s="2"/>
    </row>
    <row r="393" spans="1:14" x14ac:dyDescent="0.25">
      <c r="A393">
        <v>419</v>
      </c>
      <c r="B393" t="s">
        <v>181</v>
      </c>
      <c r="C393" t="s">
        <v>12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2">
        <v>28857000000</v>
      </c>
      <c r="K393" t="s">
        <v>31</v>
      </c>
      <c r="L393" t="s">
        <v>182</v>
      </c>
      <c r="M393">
        <f t="shared" ref="M393:M456" si="7">YEAR(D393)</f>
        <v>2016</v>
      </c>
      <c r="N393" s="2"/>
    </row>
    <row r="394" spans="1:14" x14ac:dyDescent="0.25">
      <c r="A394">
        <v>420</v>
      </c>
      <c r="B394" t="s">
        <v>183</v>
      </c>
      <c r="C394" t="s">
        <v>7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2">
        <v>36741000000</v>
      </c>
      <c r="K394" t="s">
        <v>78</v>
      </c>
      <c r="L394" t="s">
        <v>139</v>
      </c>
      <c r="M394">
        <f t="shared" si="7"/>
        <v>2012</v>
      </c>
      <c r="N394" s="2"/>
    </row>
    <row r="395" spans="1:14" x14ac:dyDescent="0.25">
      <c r="A395">
        <v>421</v>
      </c>
      <c r="B395" t="s">
        <v>183</v>
      </c>
      <c r="C395" t="s">
        <v>10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2">
        <v>29074000000</v>
      </c>
      <c r="K395" t="s">
        <v>78</v>
      </c>
      <c r="L395" t="s">
        <v>139</v>
      </c>
      <c r="M395">
        <f t="shared" si="7"/>
        <v>2013</v>
      </c>
      <c r="N395" s="2"/>
    </row>
    <row r="396" spans="1:14" x14ac:dyDescent="0.25">
      <c r="A396">
        <v>422</v>
      </c>
      <c r="B396" t="s">
        <v>183</v>
      </c>
      <c r="C396" t="s">
        <v>11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2">
        <v>21711000000</v>
      </c>
      <c r="K396" t="s">
        <v>78</v>
      </c>
      <c r="L396" t="s">
        <v>139</v>
      </c>
      <c r="M396">
        <f t="shared" si="7"/>
        <v>2014</v>
      </c>
      <c r="N396" s="2"/>
    </row>
    <row r="397" spans="1:14" x14ac:dyDescent="0.25">
      <c r="A397">
        <v>423</v>
      </c>
      <c r="B397" t="s">
        <v>183</v>
      </c>
      <c r="C397" t="s">
        <v>12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2">
        <v>-370000000</v>
      </c>
      <c r="K397" t="s">
        <v>78</v>
      </c>
      <c r="L397" t="s">
        <v>139</v>
      </c>
      <c r="M397">
        <f t="shared" si="7"/>
        <v>2015</v>
      </c>
      <c r="N397" s="2"/>
    </row>
    <row r="398" spans="1:14" x14ac:dyDescent="0.25">
      <c r="A398">
        <v>424</v>
      </c>
      <c r="B398" t="s">
        <v>184</v>
      </c>
      <c r="C398" t="s">
        <v>7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2">
        <v>762960000</v>
      </c>
      <c r="K398" t="s">
        <v>78</v>
      </c>
      <c r="L398" t="s">
        <v>79</v>
      </c>
      <c r="M398">
        <f t="shared" si="7"/>
        <v>2012</v>
      </c>
      <c r="N398" s="2"/>
    </row>
    <row r="399" spans="1:14" x14ac:dyDescent="0.25">
      <c r="A399">
        <v>425</v>
      </c>
      <c r="B399" t="s">
        <v>184</v>
      </c>
      <c r="C399" t="s">
        <v>10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2">
        <v>916013000</v>
      </c>
      <c r="K399" t="s">
        <v>78</v>
      </c>
      <c r="L399" t="s">
        <v>79</v>
      </c>
      <c r="M399">
        <f t="shared" si="7"/>
        <v>2013</v>
      </c>
      <c r="N399" s="2"/>
    </row>
    <row r="400" spans="1:14" x14ac:dyDescent="0.25">
      <c r="A400">
        <v>426</v>
      </c>
      <c r="B400" t="s">
        <v>184</v>
      </c>
      <c r="C400" t="s">
        <v>11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2">
        <v>930800000</v>
      </c>
      <c r="K400" t="s">
        <v>78</v>
      </c>
      <c r="L400" t="s">
        <v>79</v>
      </c>
      <c r="M400">
        <f t="shared" si="7"/>
        <v>2014</v>
      </c>
      <c r="N400" s="2"/>
    </row>
    <row r="401" spans="1:14" x14ac:dyDescent="0.25">
      <c r="A401">
        <v>427</v>
      </c>
      <c r="B401" t="s">
        <v>184</v>
      </c>
      <c r="C401" t="s">
        <v>12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2">
        <v>-199373000</v>
      </c>
      <c r="K401" t="s">
        <v>78</v>
      </c>
      <c r="L401" t="s">
        <v>79</v>
      </c>
      <c r="M401">
        <f t="shared" si="7"/>
        <v>2015</v>
      </c>
      <c r="N401" s="2"/>
    </row>
    <row r="402" spans="1:14" x14ac:dyDescent="0.25">
      <c r="A402">
        <v>428</v>
      </c>
      <c r="B402" t="s">
        <v>185</v>
      </c>
      <c r="C402" t="s">
        <v>7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2">
        <v>2858000000</v>
      </c>
      <c r="K402" t="s">
        <v>37</v>
      </c>
      <c r="L402" t="s">
        <v>40</v>
      </c>
      <c r="M402">
        <f t="shared" si="7"/>
        <v>2012</v>
      </c>
      <c r="N402" s="2"/>
    </row>
    <row r="403" spans="1:14" x14ac:dyDescent="0.25">
      <c r="A403">
        <v>429</v>
      </c>
      <c r="B403" t="s">
        <v>185</v>
      </c>
      <c r="C403" t="s">
        <v>10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2">
        <v>3316000000</v>
      </c>
      <c r="K403" t="s">
        <v>37</v>
      </c>
      <c r="L403" t="s">
        <v>40</v>
      </c>
      <c r="M403">
        <f t="shared" si="7"/>
        <v>2013</v>
      </c>
      <c r="N403" s="2"/>
    </row>
    <row r="404" spans="1:14" x14ac:dyDescent="0.25">
      <c r="A404">
        <v>430</v>
      </c>
      <c r="B404" t="s">
        <v>185</v>
      </c>
      <c r="C404" t="s">
        <v>11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2">
        <v>2721000000</v>
      </c>
      <c r="K404" t="s">
        <v>37</v>
      </c>
      <c r="L404" t="s">
        <v>40</v>
      </c>
      <c r="M404">
        <f t="shared" si="7"/>
        <v>2014</v>
      </c>
      <c r="N404" s="2"/>
    </row>
    <row r="405" spans="1:14" x14ac:dyDescent="0.25">
      <c r="A405">
        <v>431</v>
      </c>
      <c r="B405" t="s">
        <v>185</v>
      </c>
      <c r="C405" t="s">
        <v>12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2">
        <v>3536000000</v>
      </c>
      <c r="K405" t="s">
        <v>37</v>
      </c>
      <c r="L405" t="s">
        <v>40</v>
      </c>
      <c r="M405">
        <f t="shared" si="7"/>
        <v>2015</v>
      </c>
      <c r="N405" s="2"/>
    </row>
    <row r="406" spans="1:14" x14ac:dyDescent="0.25">
      <c r="A406">
        <v>432</v>
      </c>
      <c r="B406" t="s">
        <v>186</v>
      </c>
      <c r="C406" t="s">
        <v>7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2">
        <v>3802000000</v>
      </c>
      <c r="K406" t="s">
        <v>8</v>
      </c>
      <c r="L406" t="s">
        <v>9</v>
      </c>
      <c r="M406">
        <f t="shared" si="7"/>
        <v>2013</v>
      </c>
      <c r="N406" s="2"/>
    </row>
    <row r="407" spans="1:14" x14ac:dyDescent="0.25">
      <c r="A407">
        <v>433</v>
      </c>
      <c r="B407" t="s">
        <v>186</v>
      </c>
      <c r="C407" t="s">
        <v>10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2">
        <v>2922000000</v>
      </c>
      <c r="K407" t="s">
        <v>8</v>
      </c>
      <c r="L407" t="s">
        <v>9</v>
      </c>
      <c r="M407">
        <f t="shared" si="7"/>
        <v>2014</v>
      </c>
      <c r="N407" s="2"/>
    </row>
    <row r="408" spans="1:14" x14ac:dyDescent="0.25">
      <c r="A408">
        <v>434</v>
      </c>
      <c r="B408" t="s">
        <v>186</v>
      </c>
      <c r="C408" t="s">
        <v>11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2">
        <v>7837000000</v>
      </c>
      <c r="K408" t="s">
        <v>8</v>
      </c>
      <c r="L408" t="s">
        <v>9</v>
      </c>
      <c r="M408">
        <f t="shared" si="7"/>
        <v>2015</v>
      </c>
      <c r="N408" s="2"/>
    </row>
    <row r="409" spans="1:14" x14ac:dyDescent="0.25">
      <c r="A409">
        <v>435</v>
      </c>
      <c r="B409" t="s">
        <v>186</v>
      </c>
      <c r="C409" t="s">
        <v>12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2">
        <v>6952000000</v>
      </c>
      <c r="K409" t="s">
        <v>8</v>
      </c>
      <c r="L409" t="s">
        <v>9</v>
      </c>
      <c r="M409">
        <f t="shared" si="7"/>
        <v>2016</v>
      </c>
      <c r="N409" s="2"/>
    </row>
    <row r="410" spans="1:14" x14ac:dyDescent="0.25">
      <c r="A410">
        <v>436</v>
      </c>
      <c r="B410" t="s">
        <v>187</v>
      </c>
      <c r="C410" t="s">
        <v>7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2">
        <v>2755000000</v>
      </c>
      <c r="K410" t="s">
        <v>54</v>
      </c>
      <c r="L410" t="s">
        <v>188</v>
      </c>
      <c r="M410">
        <f t="shared" si="7"/>
        <v>2013</v>
      </c>
      <c r="N410" s="2"/>
    </row>
    <row r="411" spans="1:14" x14ac:dyDescent="0.25">
      <c r="A411">
        <v>437</v>
      </c>
      <c r="B411" t="s">
        <v>187</v>
      </c>
      <c r="C411" t="s">
        <v>10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2">
        <v>3889000000</v>
      </c>
      <c r="K411" t="s">
        <v>54</v>
      </c>
      <c r="L411" t="s">
        <v>188</v>
      </c>
      <c r="M411">
        <f t="shared" si="7"/>
        <v>2014</v>
      </c>
      <c r="N411" s="2"/>
    </row>
    <row r="412" spans="1:14" x14ac:dyDescent="0.25">
      <c r="A412">
        <v>438</v>
      </c>
      <c r="B412" t="s">
        <v>187</v>
      </c>
      <c r="C412" t="s">
        <v>11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2">
        <v>3046000000</v>
      </c>
      <c r="K412" t="s">
        <v>54</v>
      </c>
      <c r="L412" t="s">
        <v>188</v>
      </c>
      <c r="M412">
        <f t="shared" si="7"/>
        <v>2015</v>
      </c>
      <c r="N412" s="2"/>
    </row>
    <row r="413" spans="1:14" x14ac:dyDescent="0.25">
      <c r="A413">
        <v>439</v>
      </c>
      <c r="B413" t="s">
        <v>187</v>
      </c>
      <c r="C413" t="s">
        <v>12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2">
        <v>3479000000</v>
      </c>
      <c r="K413" t="s">
        <v>54</v>
      </c>
      <c r="L413" t="s">
        <v>188</v>
      </c>
      <c r="M413">
        <f t="shared" si="7"/>
        <v>2016</v>
      </c>
      <c r="N413" s="2"/>
    </row>
    <row r="414" spans="1:14" x14ac:dyDescent="0.25">
      <c r="A414">
        <v>440</v>
      </c>
      <c r="B414" t="s">
        <v>189</v>
      </c>
      <c r="C414" t="s">
        <v>7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2">
        <v>6224700000</v>
      </c>
      <c r="K414" t="s">
        <v>8</v>
      </c>
      <c r="L414" t="s">
        <v>122</v>
      </c>
      <c r="M414">
        <f t="shared" si="7"/>
        <v>2013</v>
      </c>
      <c r="N414" s="2"/>
    </row>
    <row r="415" spans="1:14" x14ac:dyDescent="0.25">
      <c r="A415">
        <v>441</v>
      </c>
      <c r="B415" t="s">
        <v>189</v>
      </c>
      <c r="C415" t="s">
        <v>10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2">
        <v>5461400000</v>
      </c>
      <c r="K415" t="s">
        <v>8</v>
      </c>
      <c r="L415" t="s">
        <v>122</v>
      </c>
      <c r="M415">
        <f t="shared" si="7"/>
        <v>2014</v>
      </c>
      <c r="N415" s="2"/>
    </row>
    <row r="416" spans="1:14" x14ac:dyDescent="0.25">
      <c r="A416">
        <v>442</v>
      </c>
      <c r="B416" t="s">
        <v>189</v>
      </c>
      <c r="C416" t="s">
        <v>11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2">
        <v>3460100000</v>
      </c>
      <c r="K416" t="s">
        <v>8</v>
      </c>
      <c r="L416" t="s">
        <v>122</v>
      </c>
      <c r="M416">
        <f t="shared" si="7"/>
        <v>2015</v>
      </c>
      <c r="N416" s="2"/>
    </row>
    <row r="417" spans="1:14" x14ac:dyDescent="0.25">
      <c r="A417">
        <v>443</v>
      </c>
      <c r="B417" t="s">
        <v>189</v>
      </c>
      <c r="C417" t="s">
        <v>12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2">
        <v>2987700000</v>
      </c>
      <c r="K417" t="s">
        <v>8</v>
      </c>
      <c r="L417" t="s">
        <v>122</v>
      </c>
      <c r="M417">
        <f t="shared" si="7"/>
        <v>2016</v>
      </c>
      <c r="N417" s="2"/>
    </row>
    <row r="418" spans="1:14" x14ac:dyDescent="0.25">
      <c r="A418">
        <v>444</v>
      </c>
      <c r="B418" t="s">
        <v>190</v>
      </c>
      <c r="C418" t="s">
        <v>7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2">
        <v>4239000000</v>
      </c>
      <c r="K418" t="s">
        <v>42</v>
      </c>
      <c r="L418" t="s">
        <v>95</v>
      </c>
      <c r="M418">
        <f t="shared" si="7"/>
        <v>2012</v>
      </c>
      <c r="N418" s="2"/>
    </row>
    <row r="419" spans="1:14" x14ac:dyDescent="0.25">
      <c r="A419">
        <v>445</v>
      </c>
      <c r="B419" t="s">
        <v>190</v>
      </c>
      <c r="C419" t="s">
        <v>10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2">
        <v>4392000000</v>
      </c>
      <c r="K419" t="s">
        <v>42</v>
      </c>
      <c r="L419" t="s">
        <v>95</v>
      </c>
      <c r="M419">
        <f t="shared" si="7"/>
        <v>2013</v>
      </c>
      <c r="N419" s="2"/>
    </row>
    <row r="420" spans="1:14" x14ac:dyDescent="0.25">
      <c r="A420">
        <v>446</v>
      </c>
      <c r="B420" t="s">
        <v>190</v>
      </c>
      <c r="C420" t="s">
        <v>11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2">
        <v>4214000000</v>
      </c>
      <c r="K420" t="s">
        <v>42</v>
      </c>
      <c r="L420" t="s">
        <v>95</v>
      </c>
      <c r="M420">
        <f t="shared" si="7"/>
        <v>2014</v>
      </c>
      <c r="N420" s="2"/>
    </row>
    <row r="421" spans="1:14" x14ac:dyDescent="0.25">
      <c r="A421">
        <v>447</v>
      </c>
      <c r="B421" t="s">
        <v>190</v>
      </c>
      <c r="C421" t="s">
        <v>12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2">
        <v>4252000000</v>
      </c>
      <c r="K421" t="s">
        <v>42</v>
      </c>
      <c r="L421" t="s">
        <v>95</v>
      </c>
      <c r="M421">
        <f t="shared" si="7"/>
        <v>2015</v>
      </c>
      <c r="N421" s="2"/>
    </row>
    <row r="422" spans="1:14" x14ac:dyDescent="0.25">
      <c r="A422">
        <v>448</v>
      </c>
      <c r="B422" t="s">
        <v>191</v>
      </c>
      <c r="C422" t="s">
        <v>7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2">
        <v>1655276000</v>
      </c>
      <c r="K422" t="s">
        <v>14</v>
      </c>
      <c r="L422" t="s">
        <v>192</v>
      </c>
      <c r="M422">
        <f t="shared" si="7"/>
        <v>2013</v>
      </c>
      <c r="N422" s="2"/>
    </row>
    <row r="423" spans="1:14" x14ac:dyDescent="0.25">
      <c r="A423">
        <v>449</v>
      </c>
      <c r="B423" t="s">
        <v>191</v>
      </c>
      <c r="C423" t="s">
        <v>10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2">
        <v>1736185000</v>
      </c>
      <c r="K423" t="s">
        <v>14</v>
      </c>
      <c r="L423" t="s">
        <v>192</v>
      </c>
      <c r="M423">
        <f t="shared" si="7"/>
        <v>2014</v>
      </c>
      <c r="N423" s="2"/>
    </row>
    <row r="424" spans="1:14" x14ac:dyDescent="0.25">
      <c r="A424">
        <v>450</v>
      </c>
      <c r="B424" t="s">
        <v>191</v>
      </c>
      <c r="C424" t="s">
        <v>11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2">
        <v>1769093000</v>
      </c>
      <c r="K424" t="s">
        <v>14</v>
      </c>
      <c r="L424" t="s">
        <v>192</v>
      </c>
      <c r="M424">
        <f t="shared" si="7"/>
        <v>2015</v>
      </c>
      <c r="N424" s="2"/>
    </row>
    <row r="425" spans="1:14" x14ac:dyDescent="0.25">
      <c r="A425">
        <v>451</v>
      </c>
      <c r="B425" t="s">
        <v>191</v>
      </c>
      <c r="C425" t="s">
        <v>12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2">
        <v>1940294000</v>
      </c>
      <c r="K425" t="s">
        <v>14</v>
      </c>
      <c r="L425" t="s">
        <v>192</v>
      </c>
      <c r="M425">
        <f t="shared" si="7"/>
        <v>2016</v>
      </c>
      <c r="N425" s="2"/>
    </row>
    <row r="426" spans="1:14" x14ac:dyDescent="0.25">
      <c r="A426">
        <v>452</v>
      </c>
      <c r="B426" t="s">
        <v>193</v>
      </c>
      <c r="C426" t="s">
        <v>7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2">
        <v>1201000000</v>
      </c>
      <c r="K426" t="s">
        <v>20</v>
      </c>
      <c r="L426" t="s">
        <v>194</v>
      </c>
      <c r="M426">
        <f t="shared" si="7"/>
        <v>2012</v>
      </c>
      <c r="N426" s="2"/>
    </row>
    <row r="427" spans="1:14" x14ac:dyDescent="0.25">
      <c r="A427">
        <v>453</v>
      </c>
      <c r="B427" t="s">
        <v>193</v>
      </c>
      <c r="C427" t="s">
        <v>10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2">
        <v>1001000000</v>
      </c>
      <c r="K427" t="s">
        <v>20</v>
      </c>
      <c r="L427" t="s">
        <v>194</v>
      </c>
      <c r="M427">
        <f t="shared" si="7"/>
        <v>2013</v>
      </c>
      <c r="N427" s="2"/>
    </row>
    <row r="428" spans="1:14" x14ac:dyDescent="0.25">
      <c r="A428">
        <v>454</v>
      </c>
      <c r="B428" t="s">
        <v>193</v>
      </c>
      <c r="C428" t="s">
        <v>11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2">
        <v>983000000</v>
      </c>
      <c r="K428" t="s">
        <v>20</v>
      </c>
      <c r="L428" t="s">
        <v>194</v>
      </c>
      <c r="M428">
        <f t="shared" si="7"/>
        <v>2014</v>
      </c>
      <c r="N428" s="2"/>
    </row>
    <row r="429" spans="1:14" x14ac:dyDescent="0.25">
      <c r="A429">
        <v>455</v>
      </c>
      <c r="B429" t="s">
        <v>193</v>
      </c>
      <c r="C429" t="s">
        <v>12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2">
        <v>1399000000</v>
      </c>
      <c r="K429" t="s">
        <v>20</v>
      </c>
      <c r="L429" t="s">
        <v>194</v>
      </c>
      <c r="M429">
        <f t="shared" si="7"/>
        <v>2015</v>
      </c>
      <c r="N429" s="2"/>
    </row>
    <row r="430" spans="1:14" x14ac:dyDescent="0.25">
      <c r="A430">
        <v>456</v>
      </c>
      <c r="B430" t="s">
        <v>195</v>
      </c>
      <c r="C430" t="s">
        <v>7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2">
        <v>755900000</v>
      </c>
      <c r="K430" t="s">
        <v>14</v>
      </c>
      <c r="L430" t="s">
        <v>196</v>
      </c>
      <c r="M430">
        <f t="shared" si="7"/>
        <v>2013</v>
      </c>
      <c r="N430" s="2"/>
    </row>
    <row r="431" spans="1:14" x14ac:dyDescent="0.25">
      <c r="A431">
        <v>457</v>
      </c>
      <c r="B431" t="s">
        <v>195</v>
      </c>
      <c r="C431" t="s">
        <v>10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2">
        <v>929400000</v>
      </c>
      <c r="K431" t="s">
        <v>14</v>
      </c>
      <c r="L431" t="s">
        <v>196</v>
      </c>
      <c r="M431">
        <f t="shared" si="7"/>
        <v>2014</v>
      </c>
      <c r="N431" s="2"/>
    </row>
    <row r="432" spans="1:14" x14ac:dyDescent="0.25">
      <c r="A432">
        <v>458</v>
      </c>
      <c r="B432" t="s">
        <v>195</v>
      </c>
      <c r="C432" t="s">
        <v>11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2">
        <v>1285300000</v>
      </c>
      <c r="K432" t="s">
        <v>14</v>
      </c>
      <c r="L432" t="s">
        <v>196</v>
      </c>
      <c r="M432">
        <f t="shared" si="7"/>
        <v>2015</v>
      </c>
      <c r="N432" s="2"/>
    </row>
    <row r="433" spans="1:14" x14ac:dyDescent="0.25">
      <c r="A433">
        <v>459</v>
      </c>
      <c r="B433" t="s">
        <v>195</v>
      </c>
      <c r="C433" t="s">
        <v>12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2">
        <v>1554500000</v>
      </c>
      <c r="K433" t="s">
        <v>14</v>
      </c>
      <c r="L433" t="s">
        <v>196</v>
      </c>
      <c r="M433">
        <f t="shared" si="7"/>
        <v>2016</v>
      </c>
      <c r="N433" s="2"/>
    </row>
    <row r="434" spans="1:14" x14ac:dyDescent="0.25">
      <c r="A434">
        <v>460</v>
      </c>
      <c r="B434" t="s">
        <v>197</v>
      </c>
      <c r="C434" t="s">
        <v>7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2">
        <v>3095200000</v>
      </c>
      <c r="K434" t="s">
        <v>8</v>
      </c>
      <c r="L434" t="s">
        <v>159</v>
      </c>
      <c r="M434">
        <f t="shared" si="7"/>
        <v>2012</v>
      </c>
      <c r="N434" s="2"/>
    </row>
    <row r="435" spans="1:14" x14ac:dyDescent="0.25">
      <c r="A435">
        <v>461</v>
      </c>
      <c r="B435" t="s">
        <v>197</v>
      </c>
      <c r="C435" t="s">
        <v>10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2">
        <v>3120500000</v>
      </c>
      <c r="K435" t="s">
        <v>8</v>
      </c>
      <c r="L435" t="s">
        <v>159</v>
      </c>
      <c r="M435">
        <f t="shared" si="7"/>
        <v>2013</v>
      </c>
      <c r="N435" s="2"/>
    </row>
    <row r="436" spans="1:14" x14ac:dyDescent="0.25">
      <c r="A436">
        <v>462</v>
      </c>
      <c r="B436" t="s">
        <v>197</v>
      </c>
      <c r="C436" t="s">
        <v>11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2">
        <v>3346600000</v>
      </c>
      <c r="K436" t="s">
        <v>8</v>
      </c>
      <c r="L436" t="s">
        <v>159</v>
      </c>
      <c r="M436">
        <f t="shared" si="7"/>
        <v>2014</v>
      </c>
      <c r="N436" s="2"/>
    </row>
    <row r="437" spans="1:14" x14ac:dyDescent="0.25">
      <c r="A437">
        <v>463</v>
      </c>
      <c r="B437" t="s">
        <v>197</v>
      </c>
      <c r="C437" t="s">
        <v>12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2">
        <v>3469100000</v>
      </c>
      <c r="K437" t="s">
        <v>8</v>
      </c>
      <c r="L437" t="s">
        <v>159</v>
      </c>
      <c r="M437">
        <f t="shared" si="7"/>
        <v>2015</v>
      </c>
      <c r="N437" s="2"/>
    </row>
    <row r="438" spans="1:14" x14ac:dyDescent="0.25">
      <c r="A438">
        <v>464</v>
      </c>
      <c r="B438" t="s">
        <v>198</v>
      </c>
      <c r="C438" t="s">
        <v>7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2">
        <v>9450000000</v>
      </c>
      <c r="K438" t="s">
        <v>14</v>
      </c>
      <c r="L438" t="s">
        <v>199</v>
      </c>
      <c r="M438">
        <f t="shared" si="7"/>
        <v>2013</v>
      </c>
      <c r="N438" s="2"/>
    </row>
    <row r="439" spans="1:14" x14ac:dyDescent="0.25">
      <c r="A439">
        <v>465</v>
      </c>
      <c r="B439" t="s">
        <v>198</v>
      </c>
      <c r="C439" t="s">
        <v>10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2">
        <v>11540000000</v>
      </c>
      <c r="K439" t="s">
        <v>14</v>
      </c>
      <c r="L439" t="s">
        <v>199</v>
      </c>
      <c r="M439">
        <f t="shared" si="7"/>
        <v>2014</v>
      </c>
      <c r="N439" s="2"/>
    </row>
    <row r="440" spans="1:14" x14ac:dyDescent="0.25">
      <c r="A440">
        <v>466</v>
      </c>
      <c r="B440" t="s">
        <v>198</v>
      </c>
      <c r="C440" t="s">
        <v>11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2">
        <v>13224000000</v>
      </c>
      <c r="K440" t="s">
        <v>14</v>
      </c>
      <c r="L440" t="s">
        <v>199</v>
      </c>
      <c r="M440">
        <f t="shared" si="7"/>
        <v>2015</v>
      </c>
      <c r="N440" s="2"/>
    </row>
    <row r="441" spans="1:14" x14ac:dyDescent="0.25">
      <c r="A441">
        <v>467</v>
      </c>
      <c r="B441" t="s">
        <v>198</v>
      </c>
      <c r="C441" t="s">
        <v>12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2">
        <v>14358000000</v>
      </c>
      <c r="K441" t="s">
        <v>14</v>
      </c>
      <c r="L441" t="s">
        <v>199</v>
      </c>
      <c r="M441">
        <f t="shared" si="7"/>
        <v>2016</v>
      </c>
      <c r="N441" s="2"/>
    </row>
    <row r="442" spans="1:14" x14ac:dyDescent="0.25">
      <c r="A442">
        <v>468</v>
      </c>
      <c r="B442" t="s">
        <v>200</v>
      </c>
      <c r="C442" t="s">
        <v>7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2">
        <v>1972000000</v>
      </c>
      <c r="K442" t="s">
        <v>14</v>
      </c>
      <c r="L442" t="s">
        <v>143</v>
      </c>
      <c r="M442">
        <f t="shared" si="7"/>
        <v>2013</v>
      </c>
      <c r="N442" s="2"/>
    </row>
    <row r="443" spans="1:14" x14ac:dyDescent="0.25">
      <c r="A443">
        <v>469</v>
      </c>
      <c r="B443" t="s">
        <v>200</v>
      </c>
      <c r="C443" t="s">
        <v>10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2">
        <v>2120000000</v>
      </c>
      <c r="K443" t="s">
        <v>14</v>
      </c>
      <c r="L443" t="s">
        <v>143</v>
      </c>
      <c r="M443">
        <f t="shared" si="7"/>
        <v>2014</v>
      </c>
      <c r="N443" s="2"/>
    </row>
    <row r="444" spans="1:14" x14ac:dyDescent="0.25">
      <c r="A444">
        <v>470</v>
      </c>
      <c r="B444" t="s">
        <v>200</v>
      </c>
      <c r="C444" t="s">
        <v>11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2">
        <v>2052000000</v>
      </c>
      <c r="K444" t="s">
        <v>14</v>
      </c>
      <c r="L444" t="s">
        <v>143</v>
      </c>
      <c r="M444">
        <f t="shared" si="7"/>
        <v>2015</v>
      </c>
      <c r="N444" s="2"/>
    </row>
    <row r="445" spans="1:14" x14ac:dyDescent="0.25">
      <c r="A445">
        <v>471</v>
      </c>
      <c r="B445" t="s">
        <v>200</v>
      </c>
      <c r="C445" t="s">
        <v>12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2">
        <v>2053000000</v>
      </c>
      <c r="K445" t="s">
        <v>14</v>
      </c>
      <c r="L445" t="s">
        <v>143</v>
      </c>
      <c r="M445">
        <f t="shared" si="7"/>
        <v>2016</v>
      </c>
      <c r="N445" s="2"/>
    </row>
    <row r="446" spans="1:14" x14ac:dyDescent="0.25">
      <c r="A446">
        <v>472</v>
      </c>
      <c r="B446" t="s">
        <v>201</v>
      </c>
      <c r="C446" t="s">
        <v>7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2">
        <v>1972000000</v>
      </c>
      <c r="K446" t="s">
        <v>14</v>
      </c>
      <c r="L446" t="s">
        <v>143</v>
      </c>
      <c r="M446">
        <f t="shared" si="7"/>
        <v>2013</v>
      </c>
      <c r="N446" s="2"/>
    </row>
    <row r="447" spans="1:14" x14ac:dyDescent="0.25">
      <c r="A447">
        <v>473</v>
      </c>
      <c r="B447" t="s">
        <v>201</v>
      </c>
      <c r="C447" t="s">
        <v>10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2">
        <v>2120000000</v>
      </c>
      <c r="K447" t="s">
        <v>14</v>
      </c>
      <c r="L447" t="s">
        <v>143</v>
      </c>
      <c r="M447">
        <f t="shared" si="7"/>
        <v>2014</v>
      </c>
      <c r="N447" s="2"/>
    </row>
    <row r="448" spans="1:14" x14ac:dyDescent="0.25">
      <c r="A448">
        <v>474</v>
      </c>
      <c r="B448" t="s">
        <v>201</v>
      </c>
      <c r="C448" t="s">
        <v>11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2">
        <v>2052000000</v>
      </c>
      <c r="K448" t="s">
        <v>14</v>
      </c>
      <c r="L448" t="s">
        <v>143</v>
      </c>
      <c r="M448">
        <f t="shared" si="7"/>
        <v>2015</v>
      </c>
      <c r="N448" s="2"/>
    </row>
    <row r="449" spans="1:14" x14ac:dyDescent="0.25">
      <c r="A449">
        <v>475</v>
      </c>
      <c r="B449" t="s">
        <v>201</v>
      </c>
      <c r="C449" t="s">
        <v>12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2">
        <v>2053000000</v>
      </c>
      <c r="K449" t="s">
        <v>14</v>
      </c>
      <c r="L449" t="s">
        <v>143</v>
      </c>
      <c r="M449">
        <f t="shared" si="7"/>
        <v>2016</v>
      </c>
      <c r="N449" s="2"/>
    </row>
    <row r="450" spans="1:14" x14ac:dyDescent="0.25">
      <c r="A450">
        <v>476</v>
      </c>
      <c r="B450" t="s">
        <v>202</v>
      </c>
      <c r="C450" t="s">
        <v>7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2">
        <v>1764000000</v>
      </c>
      <c r="K450" t="s">
        <v>14</v>
      </c>
      <c r="L450" t="s">
        <v>116</v>
      </c>
      <c r="M450">
        <f t="shared" si="7"/>
        <v>2013</v>
      </c>
      <c r="N450" s="2"/>
    </row>
    <row r="451" spans="1:14" x14ac:dyDescent="0.25">
      <c r="A451">
        <v>477</v>
      </c>
      <c r="B451" t="s">
        <v>202</v>
      </c>
      <c r="C451" t="s">
        <v>10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2">
        <v>1898000000</v>
      </c>
      <c r="K451" t="s">
        <v>14</v>
      </c>
      <c r="L451" t="s">
        <v>116</v>
      </c>
      <c r="M451">
        <f t="shared" si="7"/>
        <v>2014</v>
      </c>
      <c r="N451" s="2"/>
    </row>
    <row r="452" spans="1:14" x14ac:dyDescent="0.25">
      <c r="A452">
        <v>478</v>
      </c>
      <c r="B452" t="s">
        <v>202</v>
      </c>
      <c r="C452" t="s">
        <v>11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2">
        <v>1900000000</v>
      </c>
      <c r="K452" t="s">
        <v>14</v>
      </c>
      <c r="L452" t="s">
        <v>116</v>
      </c>
      <c r="M452">
        <f t="shared" si="7"/>
        <v>2015</v>
      </c>
      <c r="N452" s="2"/>
    </row>
    <row r="453" spans="1:14" x14ac:dyDescent="0.25">
      <c r="A453">
        <v>479</v>
      </c>
      <c r="B453" t="s">
        <v>202</v>
      </c>
      <c r="C453" t="s">
        <v>12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2">
        <v>2275000000</v>
      </c>
      <c r="K453" t="s">
        <v>14</v>
      </c>
      <c r="L453" t="s">
        <v>116</v>
      </c>
      <c r="M453">
        <f t="shared" si="7"/>
        <v>2016</v>
      </c>
      <c r="N453" s="2"/>
    </row>
    <row r="454" spans="1:14" x14ac:dyDescent="0.25">
      <c r="A454">
        <v>480</v>
      </c>
      <c r="B454" t="s">
        <v>203</v>
      </c>
      <c r="C454" t="s">
        <v>7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2">
        <v>366078000</v>
      </c>
      <c r="K454" t="s">
        <v>47</v>
      </c>
      <c r="L454" t="s">
        <v>70</v>
      </c>
      <c r="M454">
        <f t="shared" si="7"/>
        <v>2012</v>
      </c>
      <c r="N454" s="2"/>
    </row>
    <row r="455" spans="1:14" x14ac:dyDescent="0.25">
      <c r="A455">
        <v>481</v>
      </c>
      <c r="B455" t="s">
        <v>203</v>
      </c>
      <c r="C455" t="s">
        <v>10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2">
        <v>381812000</v>
      </c>
      <c r="K455" t="s">
        <v>47</v>
      </c>
      <c r="L455" t="s">
        <v>70</v>
      </c>
      <c r="M455">
        <f t="shared" si="7"/>
        <v>2013</v>
      </c>
      <c r="N455" s="2"/>
    </row>
    <row r="456" spans="1:14" x14ac:dyDescent="0.25">
      <c r="A456">
        <v>482</v>
      </c>
      <c r="B456" t="s">
        <v>203</v>
      </c>
      <c r="C456" t="s">
        <v>11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2">
        <v>385136000</v>
      </c>
      <c r="K456" t="s">
        <v>47</v>
      </c>
      <c r="L456" t="s">
        <v>70</v>
      </c>
      <c r="M456">
        <f t="shared" si="7"/>
        <v>2014</v>
      </c>
      <c r="N456" s="2"/>
    </row>
    <row r="457" spans="1:14" x14ac:dyDescent="0.25">
      <c r="A457">
        <v>483</v>
      </c>
      <c r="B457" t="s">
        <v>203</v>
      </c>
      <c r="C457" t="s">
        <v>12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2">
        <v>401911000</v>
      </c>
      <c r="K457" t="s">
        <v>47</v>
      </c>
      <c r="L457" t="s">
        <v>70</v>
      </c>
      <c r="M457">
        <f t="shared" ref="M457:M520" si="8">YEAR(D457)</f>
        <v>2015</v>
      </c>
      <c r="N457" s="2"/>
    </row>
    <row r="458" spans="1:14" x14ac:dyDescent="0.25">
      <c r="A458">
        <v>484</v>
      </c>
      <c r="B458" t="s">
        <v>204</v>
      </c>
      <c r="C458" t="s">
        <v>7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2">
        <v>920100000</v>
      </c>
      <c r="K458" t="s">
        <v>14</v>
      </c>
      <c r="L458" t="s">
        <v>192</v>
      </c>
      <c r="M458">
        <f t="shared" si="8"/>
        <v>2013</v>
      </c>
      <c r="N458" s="2"/>
    </row>
    <row r="459" spans="1:14" x14ac:dyDescent="0.25">
      <c r="A459">
        <v>485</v>
      </c>
      <c r="B459" t="s">
        <v>204</v>
      </c>
      <c r="C459" t="s">
        <v>10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2">
        <v>970300000</v>
      </c>
      <c r="K459" t="s">
        <v>14</v>
      </c>
      <c r="L459" t="s">
        <v>192</v>
      </c>
      <c r="M459">
        <f t="shared" si="8"/>
        <v>2014</v>
      </c>
      <c r="N459" s="2"/>
    </row>
    <row r="460" spans="1:14" x14ac:dyDescent="0.25">
      <c r="A460">
        <v>486</v>
      </c>
      <c r="B460" t="s">
        <v>204</v>
      </c>
      <c r="C460" t="s">
        <v>11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2">
        <v>1040200000</v>
      </c>
      <c r="K460" t="s">
        <v>14</v>
      </c>
      <c r="L460" t="s">
        <v>192</v>
      </c>
      <c r="M460">
        <f t="shared" si="8"/>
        <v>2015</v>
      </c>
      <c r="N460" s="2"/>
    </row>
    <row r="461" spans="1:14" x14ac:dyDescent="0.25">
      <c r="A461">
        <v>487</v>
      </c>
      <c r="B461" t="s">
        <v>204</v>
      </c>
      <c r="C461" t="s">
        <v>12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2">
        <v>1049700000</v>
      </c>
      <c r="K461" t="s">
        <v>14</v>
      </c>
      <c r="L461" t="s">
        <v>192</v>
      </c>
      <c r="M461">
        <f t="shared" si="8"/>
        <v>2016</v>
      </c>
      <c r="N461" s="2"/>
    </row>
    <row r="462" spans="1:14" x14ac:dyDescent="0.25">
      <c r="A462">
        <v>488</v>
      </c>
      <c r="B462" t="s">
        <v>205</v>
      </c>
      <c r="C462" t="s">
        <v>7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2">
        <v>461500000</v>
      </c>
      <c r="K462" t="s">
        <v>8</v>
      </c>
      <c r="L462" t="s">
        <v>206</v>
      </c>
      <c r="M462">
        <f t="shared" si="8"/>
        <v>2012</v>
      </c>
      <c r="N462" s="2"/>
    </row>
    <row r="463" spans="1:14" x14ac:dyDescent="0.25">
      <c r="A463">
        <v>489</v>
      </c>
      <c r="B463" t="s">
        <v>205</v>
      </c>
      <c r="C463" t="s">
        <v>10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2">
        <v>440000000</v>
      </c>
      <c r="K463" t="s">
        <v>8</v>
      </c>
      <c r="L463" t="s">
        <v>206</v>
      </c>
      <c r="M463">
        <f t="shared" si="8"/>
        <v>2013</v>
      </c>
      <c r="N463" s="2"/>
    </row>
    <row r="464" spans="1:14" x14ac:dyDescent="0.25">
      <c r="A464">
        <v>490</v>
      </c>
      <c r="B464" t="s">
        <v>205</v>
      </c>
      <c r="C464" t="s">
        <v>11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2">
        <v>426300000</v>
      </c>
      <c r="K464" t="s">
        <v>8</v>
      </c>
      <c r="L464" t="s">
        <v>206</v>
      </c>
      <c r="M464">
        <f t="shared" si="8"/>
        <v>2014</v>
      </c>
      <c r="N464" s="2"/>
    </row>
    <row r="465" spans="1:14" x14ac:dyDescent="0.25">
      <c r="A465">
        <v>491</v>
      </c>
      <c r="B465" t="s">
        <v>205</v>
      </c>
      <c r="C465" t="s">
        <v>12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2">
        <v>369300000</v>
      </c>
      <c r="K465" t="s">
        <v>8</v>
      </c>
      <c r="L465" t="s">
        <v>206</v>
      </c>
      <c r="M465">
        <f t="shared" si="8"/>
        <v>2015</v>
      </c>
      <c r="N465" s="2"/>
    </row>
    <row r="466" spans="1:14" x14ac:dyDescent="0.25">
      <c r="A466">
        <v>492</v>
      </c>
      <c r="B466" t="s">
        <v>207</v>
      </c>
      <c r="C466" t="s">
        <v>7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2">
        <v>1161670000</v>
      </c>
      <c r="K466" t="s">
        <v>8</v>
      </c>
      <c r="L466" t="s">
        <v>152</v>
      </c>
      <c r="M466">
        <f t="shared" si="8"/>
        <v>2013</v>
      </c>
      <c r="N466" s="2"/>
    </row>
    <row r="467" spans="1:14" x14ac:dyDescent="0.25">
      <c r="A467">
        <v>493</v>
      </c>
      <c r="B467" t="s">
        <v>207</v>
      </c>
      <c r="C467" t="s">
        <v>10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2">
        <v>1215484000</v>
      </c>
      <c r="K467" t="s">
        <v>8</v>
      </c>
      <c r="L467" t="s">
        <v>152</v>
      </c>
      <c r="M467">
        <f t="shared" si="8"/>
        <v>2014</v>
      </c>
      <c r="N467" s="2"/>
    </row>
    <row r="468" spans="1:14" x14ac:dyDescent="0.25">
      <c r="A468">
        <v>494</v>
      </c>
      <c r="B468" t="s">
        <v>207</v>
      </c>
      <c r="C468" t="s">
        <v>11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2">
        <v>920762000</v>
      </c>
      <c r="K468" t="s">
        <v>8</v>
      </c>
      <c r="L468" t="s">
        <v>152</v>
      </c>
      <c r="M468">
        <f t="shared" si="8"/>
        <v>2015</v>
      </c>
      <c r="N468" s="2"/>
    </row>
    <row r="469" spans="1:14" x14ac:dyDescent="0.25">
      <c r="A469">
        <v>495</v>
      </c>
      <c r="B469" t="s">
        <v>207</v>
      </c>
      <c r="C469" t="s">
        <v>12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2">
        <v>714446000</v>
      </c>
      <c r="K469" t="s">
        <v>8</v>
      </c>
      <c r="L469" t="s">
        <v>152</v>
      </c>
      <c r="M469">
        <f t="shared" si="8"/>
        <v>2016</v>
      </c>
      <c r="N469" s="2"/>
    </row>
    <row r="470" spans="1:14" x14ac:dyDescent="0.25">
      <c r="A470">
        <v>496</v>
      </c>
      <c r="B470" t="s">
        <v>208</v>
      </c>
      <c r="C470" t="s">
        <v>7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2">
        <v>1046000000</v>
      </c>
      <c r="K470" t="s">
        <v>31</v>
      </c>
      <c r="L470" t="s">
        <v>209</v>
      </c>
      <c r="M470">
        <f t="shared" si="8"/>
        <v>2013</v>
      </c>
      <c r="N470" s="2"/>
    </row>
    <row r="471" spans="1:14" x14ac:dyDescent="0.25">
      <c r="A471">
        <v>497</v>
      </c>
      <c r="B471" t="s">
        <v>208</v>
      </c>
      <c r="C471" t="s">
        <v>10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2">
        <v>1180000000</v>
      </c>
      <c r="K471" t="s">
        <v>31</v>
      </c>
      <c r="L471" t="s">
        <v>209</v>
      </c>
      <c r="M471">
        <f t="shared" si="8"/>
        <v>2014</v>
      </c>
      <c r="N471" s="2"/>
    </row>
    <row r="472" spans="1:14" x14ac:dyDescent="0.25">
      <c r="A472">
        <v>498</v>
      </c>
      <c r="B472" t="s">
        <v>208</v>
      </c>
      <c r="C472" t="s">
        <v>11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2">
        <v>1298000000</v>
      </c>
      <c r="K472" t="s">
        <v>31</v>
      </c>
      <c r="L472" t="s">
        <v>209</v>
      </c>
      <c r="M472">
        <f t="shared" si="8"/>
        <v>2015</v>
      </c>
      <c r="N472" s="2"/>
    </row>
    <row r="473" spans="1:14" x14ac:dyDescent="0.25">
      <c r="A473">
        <v>499</v>
      </c>
      <c r="B473" t="s">
        <v>208</v>
      </c>
      <c r="C473" t="s">
        <v>12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2">
        <v>1433000000</v>
      </c>
      <c r="K473" t="s">
        <v>31</v>
      </c>
      <c r="L473" t="s">
        <v>209</v>
      </c>
      <c r="M473">
        <f t="shared" si="8"/>
        <v>2016</v>
      </c>
      <c r="N473" s="2"/>
    </row>
    <row r="474" spans="1:14" x14ac:dyDescent="0.25">
      <c r="A474">
        <v>500</v>
      </c>
      <c r="B474" t="s">
        <v>210</v>
      </c>
      <c r="C474" t="s">
        <v>7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2">
        <v>400900000</v>
      </c>
      <c r="K474" t="s">
        <v>14</v>
      </c>
      <c r="L474" t="s">
        <v>150</v>
      </c>
      <c r="M474">
        <f t="shared" si="8"/>
        <v>2013</v>
      </c>
      <c r="N474" s="2"/>
    </row>
    <row r="475" spans="1:14" x14ac:dyDescent="0.25">
      <c r="A475">
        <v>501</v>
      </c>
      <c r="B475" t="s">
        <v>210</v>
      </c>
      <c r="C475" t="s">
        <v>10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2">
        <v>325300000</v>
      </c>
      <c r="K475" t="s">
        <v>14</v>
      </c>
      <c r="L475" t="s">
        <v>150</v>
      </c>
      <c r="M475">
        <f t="shared" si="8"/>
        <v>2014</v>
      </c>
      <c r="N475" s="2"/>
    </row>
    <row r="476" spans="1:14" x14ac:dyDescent="0.25">
      <c r="A476">
        <v>502</v>
      </c>
      <c r="B476" t="s">
        <v>210</v>
      </c>
      <c r="C476" t="s">
        <v>11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2">
        <v>429700000</v>
      </c>
      <c r="K476" t="s">
        <v>14</v>
      </c>
      <c r="L476" t="s">
        <v>150</v>
      </c>
      <c r="M476">
        <f t="shared" si="8"/>
        <v>2015</v>
      </c>
      <c r="N476" s="2"/>
    </row>
    <row r="477" spans="1:14" x14ac:dyDescent="0.25">
      <c r="A477">
        <v>503</v>
      </c>
      <c r="B477" t="s">
        <v>210</v>
      </c>
      <c r="C477" t="s">
        <v>12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2">
        <v>628000000</v>
      </c>
      <c r="K477" t="s">
        <v>14</v>
      </c>
      <c r="L477" t="s">
        <v>150</v>
      </c>
      <c r="M477">
        <f t="shared" si="8"/>
        <v>2016</v>
      </c>
      <c r="N477" s="2"/>
    </row>
    <row r="478" spans="1:14" x14ac:dyDescent="0.25">
      <c r="A478">
        <v>504</v>
      </c>
      <c r="B478" t="s">
        <v>211</v>
      </c>
      <c r="C478" t="s">
        <v>7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2">
        <v>3567000000</v>
      </c>
      <c r="K478" t="s">
        <v>37</v>
      </c>
      <c r="L478" t="s">
        <v>40</v>
      </c>
      <c r="M478">
        <f t="shared" si="8"/>
        <v>2012</v>
      </c>
      <c r="N478" s="2"/>
    </row>
    <row r="479" spans="1:14" x14ac:dyDescent="0.25">
      <c r="A479">
        <v>505</v>
      </c>
      <c r="B479" t="s">
        <v>211</v>
      </c>
      <c r="C479" t="s">
        <v>10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2">
        <v>5269000000</v>
      </c>
      <c r="K479" t="s">
        <v>37</v>
      </c>
      <c r="L479" t="s">
        <v>40</v>
      </c>
      <c r="M479">
        <f t="shared" si="8"/>
        <v>2013</v>
      </c>
      <c r="N479" s="2"/>
    </row>
    <row r="480" spans="1:14" x14ac:dyDescent="0.25">
      <c r="A480">
        <v>506</v>
      </c>
      <c r="B480" t="s">
        <v>211</v>
      </c>
      <c r="C480" t="s">
        <v>11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2">
        <v>5323000000</v>
      </c>
      <c r="K480" t="s">
        <v>37</v>
      </c>
      <c r="L480" t="s">
        <v>40</v>
      </c>
      <c r="M480">
        <f t="shared" si="8"/>
        <v>2014</v>
      </c>
      <c r="N480" s="2"/>
    </row>
    <row r="481" spans="1:14" x14ac:dyDescent="0.25">
      <c r="A481">
        <v>507</v>
      </c>
      <c r="B481" t="s">
        <v>211</v>
      </c>
      <c r="C481" t="s">
        <v>12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2">
        <v>5452000000</v>
      </c>
      <c r="K481" t="s">
        <v>37</v>
      </c>
      <c r="L481" t="s">
        <v>40</v>
      </c>
      <c r="M481">
        <f t="shared" si="8"/>
        <v>2015</v>
      </c>
      <c r="N481" s="2"/>
    </row>
    <row r="482" spans="1:14" x14ac:dyDescent="0.25">
      <c r="A482">
        <v>508</v>
      </c>
      <c r="B482" t="s">
        <v>212</v>
      </c>
      <c r="C482" t="s">
        <v>7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2">
        <v>1370883000</v>
      </c>
      <c r="K482" t="s">
        <v>20</v>
      </c>
      <c r="L482" t="s">
        <v>194</v>
      </c>
      <c r="M482">
        <f t="shared" si="8"/>
        <v>2012</v>
      </c>
      <c r="N482" s="2"/>
    </row>
    <row r="483" spans="1:14" x14ac:dyDescent="0.25">
      <c r="A483">
        <v>509</v>
      </c>
      <c r="B483" t="s">
        <v>212</v>
      </c>
      <c r="C483" t="s">
        <v>10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2">
        <v>1520428000</v>
      </c>
      <c r="K483" t="s">
        <v>20</v>
      </c>
      <c r="L483" t="s">
        <v>194</v>
      </c>
      <c r="M483">
        <f t="shared" si="8"/>
        <v>2013</v>
      </c>
      <c r="N483" s="2"/>
    </row>
    <row r="484" spans="1:14" x14ac:dyDescent="0.25">
      <c r="A484">
        <v>510</v>
      </c>
      <c r="B484" t="s">
        <v>212</v>
      </c>
      <c r="C484" t="s">
        <v>11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2">
        <v>1806360000</v>
      </c>
      <c r="K484" t="s">
        <v>20</v>
      </c>
      <c r="L484" t="s">
        <v>194</v>
      </c>
      <c r="M484">
        <f t="shared" si="8"/>
        <v>2014</v>
      </c>
      <c r="N484" s="2"/>
    </row>
    <row r="485" spans="1:14" x14ac:dyDescent="0.25">
      <c r="A485">
        <v>511</v>
      </c>
      <c r="B485" t="s">
        <v>212</v>
      </c>
      <c r="C485" t="s">
        <v>12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2">
        <v>1371844000</v>
      </c>
      <c r="K485" t="s">
        <v>20</v>
      </c>
      <c r="L485" t="s">
        <v>194</v>
      </c>
      <c r="M485">
        <f t="shared" si="8"/>
        <v>2015</v>
      </c>
      <c r="N485" s="2"/>
    </row>
    <row r="486" spans="1:14" x14ac:dyDescent="0.25">
      <c r="A486">
        <v>512</v>
      </c>
      <c r="B486" t="s">
        <v>213</v>
      </c>
      <c r="C486" t="s">
        <v>7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2">
        <v>2606000000</v>
      </c>
      <c r="K486" t="s">
        <v>78</v>
      </c>
      <c r="L486" t="s">
        <v>79</v>
      </c>
      <c r="M486">
        <f t="shared" si="8"/>
        <v>2013</v>
      </c>
      <c r="N486" s="2"/>
    </row>
    <row r="487" spans="1:14" x14ac:dyDescent="0.25">
      <c r="A487">
        <v>513</v>
      </c>
      <c r="B487" t="s">
        <v>213</v>
      </c>
      <c r="C487" t="s">
        <v>10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2">
        <v>6697000000</v>
      </c>
      <c r="K487" t="s">
        <v>78</v>
      </c>
      <c r="L487" t="s">
        <v>79</v>
      </c>
      <c r="M487">
        <f t="shared" si="8"/>
        <v>2014</v>
      </c>
      <c r="N487" s="2"/>
    </row>
    <row r="488" spans="1:14" x14ac:dyDescent="0.25">
      <c r="A488">
        <v>514</v>
      </c>
      <c r="B488" t="s">
        <v>213</v>
      </c>
      <c r="C488" t="s">
        <v>11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2">
        <v>171000000</v>
      </c>
      <c r="K488" t="s">
        <v>78</v>
      </c>
      <c r="L488" t="s">
        <v>79</v>
      </c>
      <c r="M488">
        <f t="shared" si="8"/>
        <v>2015</v>
      </c>
      <c r="N488" s="2"/>
    </row>
    <row r="489" spans="1:14" x14ac:dyDescent="0.25">
      <c r="A489">
        <v>515</v>
      </c>
      <c r="B489" t="s">
        <v>213</v>
      </c>
      <c r="C489" t="s">
        <v>12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2">
        <v>2347000000</v>
      </c>
      <c r="K489" t="s">
        <v>78</v>
      </c>
      <c r="L489" t="s">
        <v>79</v>
      </c>
      <c r="M489">
        <f t="shared" si="8"/>
        <v>2016</v>
      </c>
      <c r="N489" s="2"/>
    </row>
    <row r="490" spans="1:14" x14ac:dyDescent="0.25">
      <c r="A490">
        <v>516</v>
      </c>
      <c r="B490" t="s">
        <v>214</v>
      </c>
      <c r="C490" t="s">
        <v>7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2">
        <v>148000000</v>
      </c>
      <c r="K490" t="s">
        <v>17</v>
      </c>
      <c r="L490" t="s">
        <v>88</v>
      </c>
      <c r="M490">
        <f t="shared" si="8"/>
        <v>2013</v>
      </c>
      <c r="N490" s="2"/>
    </row>
    <row r="491" spans="1:14" x14ac:dyDescent="0.25">
      <c r="A491">
        <v>517</v>
      </c>
      <c r="B491" t="s">
        <v>214</v>
      </c>
      <c r="C491" t="s">
        <v>10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2">
        <v>32000000</v>
      </c>
      <c r="K491" t="s">
        <v>17</v>
      </c>
      <c r="L491" t="s">
        <v>88</v>
      </c>
      <c r="M491">
        <f t="shared" si="8"/>
        <v>2014</v>
      </c>
      <c r="N491" s="2"/>
    </row>
    <row r="492" spans="1:14" x14ac:dyDescent="0.25">
      <c r="A492">
        <v>518</v>
      </c>
      <c r="B492" t="s">
        <v>214</v>
      </c>
      <c r="C492" t="s">
        <v>11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2">
        <v>948000000</v>
      </c>
      <c r="K492" t="s">
        <v>17</v>
      </c>
      <c r="L492" t="s">
        <v>88</v>
      </c>
      <c r="M492">
        <f t="shared" si="8"/>
        <v>2015</v>
      </c>
      <c r="N492" s="2"/>
    </row>
    <row r="493" spans="1:14" x14ac:dyDescent="0.25">
      <c r="A493">
        <v>519</v>
      </c>
      <c r="B493" t="s">
        <v>214</v>
      </c>
      <c r="C493" t="s">
        <v>12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2">
        <v>898000000</v>
      </c>
      <c r="K493" t="s">
        <v>17</v>
      </c>
      <c r="L493" t="s">
        <v>88</v>
      </c>
      <c r="M493">
        <f t="shared" si="8"/>
        <v>2016</v>
      </c>
      <c r="N493" s="2"/>
    </row>
    <row r="494" spans="1:14" x14ac:dyDescent="0.25">
      <c r="A494">
        <v>520</v>
      </c>
      <c r="B494" t="s">
        <v>215</v>
      </c>
      <c r="C494" t="s">
        <v>7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2">
        <v>2454000000</v>
      </c>
      <c r="K494" t="s">
        <v>17</v>
      </c>
      <c r="L494" t="s">
        <v>52</v>
      </c>
      <c r="M494">
        <f t="shared" si="8"/>
        <v>2013</v>
      </c>
      <c r="N494" s="2"/>
    </row>
    <row r="495" spans="1:14" x14ac:dyDescent="0.25">
      <c r="A495">
        <v>521</v>
      </c>
      <c r="B495" t="s">
        <v>215</v>
      </c>
      <c r="C495" t="s">
        <v>10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2">
        <v>2476000000</v>
      </c>
      <c r="K495" t="s">
        <v>17</v>
      </c>
      <c r="L495" t="s">
        <v>52</v>
      </c>
      <c r="M495">
        <f t="shared" si="8"/>
        <v>2014</v>
      </c>
      <c r="N495" s="2"/>
    </row>
    <row r="496" spans="1:14" x14ac:dyDescent="0.25">
      <c r="A496">
        <v>522</v>
      </c>
      <c r="B496" t="s">
        <v>215</v>
      </c>
      <c r="C496" t="s">
        <v>11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2">
        <v>2197000000</v>
      </c>
      <c r="K496" t="s">
        <v>17</v>
      </c>
      <c r="L496" t="s">
        <v>52</v>
      </c>
      <c r="M496">
        <f t="shared" si="8"/>
        <v>2015</v>
      </c>
      <c r="N496" s="2"/>
    </row>
    <row r="497" spans="1:14" x14ac:dyDescent="0.25">
      <c r="A497">
        <v>523</v>
      </c>
      <c r="B497" t="s">
        <v>215</v>
      </c>
      <c r="C497" t="s">
        <v>12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2">
        <v>2325000000</v>
      </c>
      <c r="K497" t="s">
        <v>17</v>
      </c>
      <c r="L497" t="s">
        <v>52</v>
      </c>
      <c r="M497">
        <f t="shared" si="8"/>
        <v>2016</v>
      </c>
      <c r="N497" s="2"/>
    </row>
    <row r="498" spans="1:14" x14ac:dyDescent="0.25">
      <c r="A498">
        <v>524</v>
      </c>
      <c r="B498" t="s">
        <v>216</v>
      </c>
      <c r="C498" t="s">
        <v>7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2">
        <v>1435000000</v>
      </c>
      <c r="K498" t="s">
        <v>54</v>
      </c>
      <c r="L498" t="s">
        <v>55</v>
      </c>
      <c r="M498">
        <f t="shared" si="8"/>
        <v>2012</v>
      </c>
      <c r="N498" s="2"/>
    </row>
    <row r="499" spans="1:14" x14ac:dyDescent="0.25">
      <c r="A499">
        <v>525</v>
      </c>
      <c r="B499" t="s">
        <v>216</v>
      </c>
      <c r="C499" t="s">
        <v>10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2">
        <v>1731900000</v>
      </c>
      <c r="K499" t="s">
        <v>54</v>
      </c>
      <c r="L499" t="s">
        <v>55</v>
      </c>
      <c r="M499">
        <f t="shared" si="8"/>
        <v>2013</v>
      </c>
      <c r="N499" s="2"/>
    </row>
    <row r="500" spans="1:14" x14ac:dyDescent="0.25">
      <c r="A500">
        <v>526</v>
      </c>
      <c r="B500" t="s">
        <v>216</v>
      </c>
      <c r="C500" t="s">
        <v>11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2">
        <v>2023800000</v>
      </c>
      <c r="K500" t="s">
        <v>54</v>
      </c>
      <c r="L500" t="s">
        <v>55</v>
      </c>
      <c r="M500">
        <f t="shared" si="8"/>
        <v>2014</v>
      </c>
      <c r="N500" s="2"/>
    </row>
    <row r="501" spans="1:14" x14ac:dyDescent="0.25">
      <c r="A501">
        <v>527</v>
      </c>
      <c r="B501" t="s">
        <v>216</v>
      </c>
      <c r="C501" t="s">
        <v>12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2">
        <v>1976100000</v>
      </c>
      <c r="K501" t="s">
        <v>54</v>
      </c>
      <c r="L501" t="s">
        <v>55</v>
      </c>
      <c r="M501">
        <f t="shared" si="8"/>
        <v>2015</v>
      </c>
      <c r="N501" s="2"/>
    </row>
    <row r="502" spans="1:14" x14ac:dyDescent="0.25">
      <c r="A502">
        <v>528</v>
      </c>
      <c r="B502" t="s">
        <v>217</v>
      </c>
      <c r="C502" t="s">
        <v>7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2">
        <v>2244000000</v>
      </c>
      <c r="K502" t="s">
        <v>37</v>
      </c>
      <c r="L502" t="s">
        <v>40</v>
      </c>
      <c r="M502">
        <f t="shared" si="8"/>
        <v>2013</v>
      </c>
      <c r="N502" s="2"/>
    </row>
    <row r="503" spans="1:14" x14ac:dyDescent="0.25">
      <c r="A503">
        <v>529</v>
      </c>
      <c r="B503" t="s">
        <v>217</v>
      </c>
      <c r="C503" t="s">
        <v>10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2">
        <v>2164000000</v>
      </c>
      <c r="K503" t="s">
        <v>37</v>
      </c>
      <c r="L503" t="s">
        <v>40</v>
      </c>
      <c r="M503">
        <f t="shared" si="8"/>
        <v>2014</v>
      </c>
      <c r="N503" s="2"/>
    </row>
    <row r="504" spans="1:14" x14ac:dyDescent="0.25">
      <c r="A504">
        <v>530</v>
      </c>
      <c r="B504" t="s">
        <v>217</v>
      </c>
      <c r="C504" t="s">
        <v>11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2">
        <v>2427000000</v>
      </c>
      <c r="K504" t="s">
        <v>37</v>
      </c>
      <c r="L504" t="s">
        <v>40</v>
      </c>
      <c r="M504">
        <f t="shared" si="8"/>
        <v>2015</v>
      </c>
      <c r="N504" s="2"/>
    </row>
    <row r="505" spans="1:14" x14ac:dyDescent="0.25">
      <c r="A505">
        <v>531</v>
      </c>
      <c r="B505" t="s">
        <v>217</v>
      </c>
      <c r="C505" t="s">
        <v>12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2">
        <v>2471000000</v>
      </c>
      <c r="K505" t="s">
        <v>37</v>
      </c>
      <c r="L505" t="s">
        <v>40</v>
      </c>
      <c r="M505">
        <f t="shared" si="8"/>
        <v>2016</v>
      </c>
      <c r="N505" s="2"/>
    </row>
    <row r="506" spans="1:14" x14ac:dyDescent="0.25">
      <c r="A506">
        <v>532</v>
      </c>
      <c r="B506" t="s">
        <v>218</v>
      </c>
      <c r="C506" t="s">
        <v>7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2">
        <v>480000000</v>
      </c>
      <c r="K506" t="s">
        <v>8</v>
      </c>
      <c r="L506" t="s">
        <v>206</v>
      </c>
      <c r="M506">
        <f t="shared" si="8"/>
        <v>2012</v>
      </c>
      <c r="N506" s="2"/>
    </row>
    <row r="507" spans="1:14" x14ac:dyDescent="0.25">
      <c r="A507">
        <v>533</v>
      </c>
      <c r="B507" t="s">
        <v>218</v>
      </c>
      <c r="C507" t="s">
        <v>10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2">
        <v>611200000</v>
      </c>
      <c r="K507" t="s">
        <v>8</v>
      </c>
      <c r="L507" t="s">
        <v>206</v>
      </c>
      <c r="M507">
        <f t="shared" si="8"/>
        <v>2013</v>
      </c>
      <c r="N507" s="2"/>
    </row>
    <row r="508" spans="1:14" x14ac:dyDescent="0.25">
      <c r="A508">
        <v>534</v>
      </c>
      <c r="B508" t="s">
        <v>218</v>
      </c>
      <c r="C508" t="s">
        <v>11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2">
        <v>638200000</v>
      </c>
      <c r="K508" t="s">
        <v>8</v>
      </c>
      <c r="L508" t="s">
        <v>206</v>
      </c>
      <c r="M508">
        <f t="shared" si="8"/>
        <v>2014</v>
      </c>
      <c r="N508" s="2"/>
    </row>
    <row r="509" spans="1:14" x14ac:dyDescent="0.25">
      <c r="A509">
        <v>535</v>
      </c>
      <c r="B509" t="s">
        <v>218</v>
      </c>
      <c r="C509" t="s">
        <v>12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2">
        <v>693900000</v>
      </c>
      <c r="K509" t="s">
        <v>8</v>
      </c>
      <c r="L509" t="s">
        <v>206</v>
      </c>
      <c r="M509">
        <f t="shared" si="8"/>
        <v>2015</v>
      </c>
      <c r="N509" s="2"/>
    </row>
    <row r="510" spans="1:14" x14ac:dyDescent="0.25">
      <c r="A510">
        <v>536</v>
      </c>
      <c r="B510" t="s">
        <v>219</v>
      </c>
      <c r="C510" t="s">
        <v>7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2">
        <v>2257000000</v>
      </c>
      <c r="K510" t="s">
        <v>37</v>
      </c>
      <c r="L510" t="s">
        <v>40</v>
      </c>
      <c r="M510">
        <f t="shared" si="8"/>
        <v>2012</v>
      </c>
      <c r="N510" s="2"/>
    </row>
    <row r="511" spans="1:14" x14ac:dyDescent="0.25">
      <c r="A511">
        <v>537</v>
      </c>
      <c r="B511" t="s">
        <v>219</v>
      </c>
      <c r="C511" t="s">
        <v>10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2">
        <v>2286000000</v>
      </c>
      <c r="K511" t="s">
        <v>37</v>
      </c>
      <c r="L511" t="s">
        <v>40</v>
      </c>
      <c r="M511">
        <f t="shared" si="8"/>
        <v>2013</v>
      </c>
      <c r="N511" s="2"/>
    </row>
    <row r="512" spans="1:14" x14ac:dyDescent="0.25">
      <c r="A512">
        <v>538</v>
      </c>
      <c r="B512" t="s">
        <v>219</v>
      </c>
      <c r="C512" t="s">
        <v>11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2">
        <v>2629000000</v>
      </c>
      <c r="K512" t="s">
        <v>37</v>
      </c>
      <c r="L512" t="s">
        <v>40</v>
      </c>
      <c r="M512">
        <f t="shared" si="8"/>
        <v>2014</v>
      </c>
      <c r="N512" s="2"/>
    </row>
    <row r="513" spans="1:14" x14ac:dyDescent="0.25">
      <c r="A513">
        <v>539</v>
      </c>
      <c r="B513" t="s">
        <v>219</v>
      </c>
      <c r="C513" t="s">
        <v>12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2">
        <v>2013000000</v>
      </c>
      <c r="K513" t="s">
        <v>37</v>
      </c>
      <c r="L513" t="s">
        <v>40</v>
      </c>
      <c r="M513">
        <f t="shared" si="8"/>
        <v>2015</v>
      </c>
      <c r="N513" s="2"/>
    </row>
    <row r="514" spans="1:14" x14ac:dyDescent="0.25">
      <c r="A514">
        <v>540</v>
      </c>
      <c r="B514" t="s">
        <v>220</v>
      </c>
      <c r="C514" t="s">
        <v>7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2">
        <v>1558800000</v>
      </c>
      <c r="K514" t="s">
        <v>31</v>
      </c>
      <c r="L514" t="s">
        <v>165</v>
      </c>
      <c r="M514">
        <f t="shared" si="8"/>
        <v>2013</v>
      </c>
      <c r="N514" s="2"/>
    </row>
    <row r="515" spans="1:14" x14ac:dyDescent="0.25">
      <c r="A515">
        <v>541</v>
      </c>
      <c r="B515" t="s">
        <v>220</v>
      </c>
      <c r="C515" t="s">
        <v>10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2">
        <v>1824700000</v>
      </c>
      <c r="K515" t="s">
        <v>31</v>
      </c>
      <c r="L515" t="s">
        <v>165</v>
      </c>
      <c r="M515">
        <f t="shared" si="8"/>
        <v>2014</v>
      </c>
      <c r="N515" s="2"/>
    </row>
    <row r="516" spans="1:14" x14ac:dyDescent="0.25">
      <c r="A516">
        <v>542</v>
      </c>
      <c r="B516" t="s">
        <v>220</v>
      </c>
      <c r="C516" t="s">
        <v>11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2">
        <v>1606300000</v>
      </c>
      <c r="K516" t="s">
        <v>31</v>
      </c>
      <c r="L516" t="s">
        <v>165</v>
      </c>
      <c r="M516">
        <f t="shared" si="8"/>
        <v>2015</v>
      </c>
      <c r="N516" s="2"/>
    </row>
    <row r="517" spans="1:14" x14ac:dyDescent="0.25">
      <c r="A517">
        <v>543</v>
      </c>
      <c r="B517" t="s">
        <v>220</v>
      </c>
      <c r="C517" t="s">
        <v>12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2">
        <v>1743400000</v>
      </c>
      <c r="K517" t="s">
        <v>31</v>
      </c>
      <c r="L517" t="s">
        <v>165</v>
      </c>
      <c r="M517">
        <f t="shared" si="8"/>
        <v>2016</v>
      </c>
      <c r="N517" s="2"/>
    </row>
    <row r="518" spans="1:14" x14ac:dyDescent="0.25">
      <c r="A518">
        <v>544</v>
      </c>
      <c r="B518" t="s">
        <v>221</v>
      </c>
      <c r="C518" t="s">
        <v>7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2">
        <v>920000000</v>
      </c>
      <c r="K518" t="s">
        <v>54</v>
      </c>
      <c r="L518" t="s">
        <v>188</v>
      </c>
      <c r="M518">
        <f t="shared" si="8"/>
        <v>2012</v>
      </c>
      <c r="N518" s="2"/>
    </row>
    <row r="519" spans="1:14" x14ac:dyDescent="0.25">
      <c r="A519">
        <v>545</v>
      </c>
      <c r="B519" t="s">
        <v>221</v>
      </c>
      <c r="C519" t="s">
        <v>10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2">
        <v>1938000000</v>
      </c>
      <c r="K519" t="s">
        <v>54</v>
      </c>
      <c r="L519" t="s">
        <v>188</v>
      </c>
      <c r="M519">
        <f t="shared" si="8"/>
        <v>2013</v>
      </c>
      <c r="N519" s="2"/>
    </row>
    <row r="520" spans="1:14" x14ac:dyDescent="0.25">
      <c r="A520">
        <v>546</v>
      </c>
      <c r="B520" t="s">
        <v>221</v>
      </c>
      <c r="C520" t="s">
        <v>11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2">
        <v>1239000000</v>
      </c>
      <c r="K520" t="s">
        <v>54</v>
      </c>
      <c r="L520" t="s">
        <v>188</v>
      </c>
      <c r="M520">
        <f t="shared" si="8"/>
        <v>2014</v>
      </c>
      <c r="N520" s="2"/>
    </row>
    <row r="521" spans="1:14" x14ac:dyDescent="0.25">
      <c r="A521">
        <v>547</v>
      </c>
      <c r="B521" t="s">
        <v>221</v>
      </c>
      <c r="C521" t="s">
        <v>12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2">
        <v>1567000000</v>
      </c>
      <c r="K521" t="s">
        <v>54</v>
      </c>
      <c r="L521" t="s">
        <v>188</v>
      </c>
      <c r="M521">
        <f t="shared" ref="M521:M584" si="9">YEAR(D521)</f>
        <v>2015</v>
      </c>
      <c r="N521" s="2"/>
    </row>
    <row r="522" spans="1:14" x14ac:dyDescent="0.25">
      <c r="A522">
        <v>548</v>
      </c>
      <c r="B522" t="s">
        <v>222</v>
      </c>
      <c r="C522" t="s">
        <v>7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2">
        <v>3942000000</v>
      </c>
      <c r="K522" t="s">
        <v>8</v>
      </c>
      <c r="L522" t="s">
        <v>159</v>
      </c>
      <c r="M522">
        <f t="shared" si="9"/>
        <v>2013</v>
      </c>
      <c r="N522" s="2"/>
    </row>
    <row r="523" spans="1:14" x14ac:dyDescent="0.25">
      <c r="A523">
        <v>549</v>
      </c>
      <c r="B523" t="s">
        <v>222</v>
      </c>
      <c r="C523" t="s">
        <v>10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2">
        <v>3387000000</v>
      </c>
      <c r="K523" t="s">
        <v>8</v>
      </c>
      <c r="L523" t="s">
        <v>159</v>
      </c>
      <c r="M523">
        <f t="shared" si="9"/>
        <v>2014</v>
      </c>
      <c r="N523" s="2"/>
    </row>
    <row r="524" spans="1:14" x14ac:dyDescent="0.25">
      <c r="A524">
        <v>550</v>
      </c>
      <c r="B524" t="s">
        <v>222</v>
      </c>
      <c r="C524" t="s">
        <v>11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2">
        <v>2943000000</v>
      </c>
      <c r="K524" t="s">
        <v>8</v>
      </c>
      <c r="L524" t="s">
        <v>159</v>
      </c>
      <c r="M524">
        <f t="shared" si="9"/>
        <v>2015</v>
      </c>
      <c r="N524" s="2"/>
    </row>
    <row r="525" spans="1:14" x14ac:dyDescent="0.25">
      <c r="A525">
        <v>551</v>
      </c>
      <c r="B525" t="s">
        <v>222</v>
      </c>
      <c r="C525" t="s">
        <v>12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2">
        <v>2504000000</v>
      </c>
      <c r="K525" t="s">
        <v>8</v>
      </c>
      <c r="L525" t="s">
        <v>159</v>
      </c>
      <c r="M525">
        <f t="shared" si="9"/>
        <v>2016</v>
      </c>
      <c r="N525" s="2"/>
    </row>
    <row r="526" spans="1:14" x14ac:dyDescent="0.25">
      <c r="A526">
        <v>552</v>
      </c>
      <c r="B526" t="s">
        <v>223</v>
      </c>
      <c r="C526" t="s">
        <v>7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2">
        <v>2951071000</v>
      </c>
      <c r="K526" t="s">
        <v>78</v>
      </c>
      <c r="L526" t="s">
        <v>79</v>
      </c>
      <c r="M526">
        <f t="shared" si="9"/>
        <v>2012</v>
      </c>
      <c r="N526" s="2"/>
    </row>
    <row r="527" spans="1:14" x14ac:dyDescent="0.25">
      <c r="A527">
        <v>553</v>
      </c>
      <c r="B527" t="s">
        <v>223</v>
      </c>
      <c r="C527" t="s">
        <v>10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2">
        <v>4198153000</v>
      </c>
      <c r="K527" t="s">
        <v>78</v>
      </c>
      <c r="L527" t="s">
        <v>79</v>
      </c>
      <c r="M527">
        <f t="shared" si="9"/>
        <v>2013</v>
      </c>
      <c r="N527" s="2"/>
    </row>
    <row r="528" spans="1:14" x14ac:dyDescent="0.25">
      <c r="A528">
        <v>554</v>
      </c>
      <c r="B528" t="s">
        <v>223</v>
      </c>
      <c r="C528" t="s">
        <v>11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2">
        <v>6218276000</v>
      </c>
      <c r="K528" t="s">
        <v>78</v>
      </c>
      <c r="L528" t="s">
        <v>79</v>
      </c>
      <c r="M528">
        <f t="shared" si="9"/>
        <v>2014</v>
      </c>
      <c r="N528" s="2"/>
    </row>
    <row r="529" spans="1:14" x14ac:dyDescent="0.25">
      <c r="A529">
        <v>555</v>
      </c>
      <c r="B529" t="s">
        <v>223</v>
      </c>
      <c r="C529" t="s">
        <v>12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2">
        <v>91707000</v>
      </c>
      <c r="K529" t="s">
        <v>78</v>
      </c>
      <c r="L529" t="s">
        <v>79</v>
      </c>
      <c r="M529">
        <f t="shared" si="9"/>
        <v>2015</v>
      </c>
      <c r="N529" s="2"/>
    </row>
    <row r="530" spans="1:14" x14ac:dyDescent="0.25">
      <c r="A530">
        <v>556</v>
      </c>
      <c r="B530" t="s">
        <v>224</v>
      </c>
      <c r="C530" t="s">
        <v>7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2">
        <v>411579000</v>
      </c>
      <c r="K530" t="s">
        <v>47</v>
      </c>
      <c r="L530" t="s">
        <v>48</v>
      </c>
      <c r="M530">
        <f t="shared" si="9"/>
        <v>2012</v>
      </c>
      <c r="N530" s="2"/>
    </row>
    <row r="531" spans="1:14" x14ac:dyDescent="0.25">
      <c r="A531">
        <v>557</v>
      </c>
      <c r="B531" t="s">
        <v>224</v>
      </c>
      <c r="C531" t="s">
        <v>10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2">
        <v>466950000</v>
      </c>
      <c r="K531" t="s">
        <v>47</v>
      </c>
      <c r="L531" t="s">
        <v>48</v>
      </c>
      <c r="M531">
        <f t="shared" si="9"/>
        <v>2013</v>
      </c>
      <c r="N531" s="2"/>
    </row>
    <row r="532" spans="1:14" x14ac:dyDescent="0.25">
      <c r="A532">
        <v>558</v>
      </c>
      <c r="B532" t="s">
        <v>224</v>
      </c>
      <c r="C532" t="s">
        <v>11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2">
        <v>511772000</v>
      </c>
      <c r="K532" t="s">
        <v>47</v>
      </c>
      <c r="L532" t="s">
        <v>48</v>
      </c>
      <c r="M532">
        <f t="shared" si="9"/>
        <v>2014</v>
      </c>
      <c r="N532" s="2"/>
    </row>
    <row r="533" spans="1:14" x14ac:dyDescent="0.25">
      <c r="A533">
        <v>559</v>
      </c>
      <c r="B533" t="s">
        <v>224</v>
      </c>
      <c r="C533" t="s">
        <v>12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2">
        <v>609065000</v>
      </c>
      <c r="K533" t="s">
        <v>47</v>
      </c>
      <c r="L533" t="s">
        <v>48</v>
      </c>
      <c r="M533">
        <f t="shared" si="9"/>
        <v>2015</v>
      </c>
      <c r="N533" s="2"/>
    </row>
    <row r="534" spans="1:14" x14ac:dyDescent="0.25">
      <c r="A534">
        <v>560</v>
      </c>
      <c r="B534" t="s">
        <v>225</v>
      </c>
      <c r="C534" t="s">
        <v>7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2">
        <v>514093000</v>
      </c>
      <c r="K534" t="s">
        <v>47</v>
      </c>
      <c r="L534" t="s">
        <v>48</v>
      </c>
      <c r="M534">
        <f t="shared" si="9"/>
        <v>2012</v>
      </c>
      <c r="N534" s="2"/>
    </row>
    <row r="535" spans="1:14" x14ac:dyDescent="0.25">
      <c r="A535">
        <v>561</v>
      </c>
      <c r="B535" t="s">
        <v>225</v>
      </c>
      <c r="C535" t="s">
        <v>10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2">
        <v>512322000</v>
      </c>
      <c r="K535" t="s">
        <v>47</v>
      </c>
      <c r="L535" t="s">
        <v>48</v>
      </c>
      <c r="M535">
        <f t="shared" si="9"/>
        <v>2013</v>
      </c>
      <c r="N535" s="2"/>
    </row>
    <row r="536" spans="1:14" x14ac:dyDescent="0.25">
      <c r="A536">
        <v>562</v>
      </c>
      <c r="B536" t="s">
        <v>225</v>
      </c>
      <c r="C536" t="s">
        <v>11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2">
        <v>921375000</v>
      </c>
      <c r="K536" t="s">
        <v>47</v>
      </c>
      <c r="L536" t="s">
        <v>48</v>
      </c>
      <c r="M536">
        <f t="shared" si="9"/>
        <v>2014</v>
      </c>
      <c r="N536" s="2"/>
    </row>
    <row r="537" spans="1:14" x14ac:dyDescent="0.25">
      <c r="A537">
        <v>563</v>
      </c>
      <c r="B537" t="s">
        <v>225</v>
      </c>
      <c r="C537" t="s">
        <v>12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2">
        <v>1008820000</v>
      </c>
      <c r="K537" t="s">
        <v>47</v>
      </c>
      <c r="L537" t="s">
        <v>48</v>
      </c>
      <c r="M537">
        <f t="shared" si="9"/>
        <v>2015</v>
      </c>
      <c r="N537" s="2"/>
    </row>
    <row r="538" spans="1:14" x14ac:dyDescent="0.25">
      <c r="A538">
        <v>564</v>
      </c>
      <c r="B538" t="s">
        <v>226</v>
      </c>
      <c r="C538" t="s">
        <v>7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2">
        <v>650635000</v>
      </c>
      <c r="K538" t="s">
        <v>78</v>
      </c>
      <c r="L538" t="s">
        <v>79</v>
      </c>
      <c r="M538">
        <f t="shared" si="9"/>
        <v>2013</v>
      </c>
      <c r="N538" s="2"/>
    </row>
    <row r="539" spans="1:14" x14ac:dyDescent="0.25">
      <c r="A539">
        <v>565</v>
      </c>
      <c r="B539" t="s">
        <v>226</v>
      </c>
      <c r="C539" t="s">
        <v>10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2">
        <v>1027362000</v>
      </c>
      <c r="K539" t="s">
        <v>78</v>
      </c>
      <c r="L539" t="s">
        <v>79</v>
      </c>
      <c r="M539">
        <f t="shared" si="9"/>
        <v>2014</v>
      </c>
      <c r="N539" s="2"/>
    </row>
    <row r="540" spans="1:14" x14ac:dyDescent="0.25">
      <c r="A540">
        <v>566</v>
      </c>
      <c r="B540" t="s">
        <v>226</v>
      </c>
      <c r="C540" t="s">
        <v>11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2">
        <v>361816000</v>
      </c>
      <c r="K540" t="s">
        <v>78</v>
      </c>
      <c r="L540" t="s">
        <v>79</v>
      </c>
      <c r="M540">
        <f t="shared" si="9"/>
        <v>2015</v>
      </c>
      <c r="N540" s="2"/>
    </row>
    <row r="541" spans="1:14" x14ac:dyDescent="0.25">
      <c r="A541">
        <v>567</v>
      </c>
      <c r="B541" t="s">
        <v>226</v>
      </c>
      <c r="C541" t="s">
        <v>12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2">
        <v>42763000</v>
      </c>
      <c r="K541" t="s">
        <v>78</v>
      </c>
      <c r="L541" t="s">
        <v>79</v>
      </c>
      <c r="M541">
        <f t="shared" si="9"/>
        <v>2016</v>
      </c>
      <c r="N541" s="2"/>
    </row>
    <row r="542" spans="1:14" x14ac:dyDescent="0.25">
      <c r="A542">
        <v>568</v>
      </c>
      <c r="B542" t="s">
        <v>227</v>
      </c>
      <c r="C542" t="s">
        <v>7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2">
        <v>1118206000</v>
      </c>
      <c r="K542" t="s">
        <v>37</v>
      </c>
      <c r="L542" t="s">
        <v>38</v>
      </c>
      <c r="M542">
        <f t="shared" si="9"/>
        <v>2012</v>
      </c>
      <c r="N542" s="2"/>
    </row>
    <row r="543" spans="1:14" x14ac:dyDescent="0.25">
      <c r="A543">
        <v>569</v>
      </c>
      <c r="B543" t="s">
        <v>227</v>
      </c>
      <c r="C543" t="s">
        <v>10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2">
        <v>1529435000</v>
      </c>
      <c r="K543" t="s">
        <v>37</v>
      </c>
      <c r="L543" t="s">
        <v>38</v>
      </c>
      <c r="M543">
        <f t="shared" si="9"/>
        <v>2013</v>
      </c>
      <c r="N543" s="2"/>
    </row>
    <row r="544" spans="1:14" x14ac:dyDescent="0.25">
      <c r="A544">
        <v>570</v>
      </c>
      <c r="B544" t="s">
        <v>227</v>
      </c>
      <c r="C544" t="s">
        <v>11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2">
        <v>1632849000</v>
      </c>
      <c r="K544" t="s">
        <v>37</v>
      </c>
      <c r="L544" t="s">
        <v>38</v>
      </c>
      <c r="M544">
        <f t="shared" si="9"/>
        <v>2014</v>
      </c>
      <c r="N544" s="2"/>
    </row>
    <row r="545" spans="1:14" x14ac:dyDescent="0.25">
      <c r="A545">
        <v>571</v>
      </c>
      <c r="B545" t="s">
        <v>227</v>
      </c>
      <c r="C545" t="s">
        <v>12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2">
        <v>1764164000</v>
      </c>
      <c r="K545" t="s">
        <v>37</v>
      </c>
      <c r="L545" t="s">
        <v>38</v>
      </c>
      <c r="M545">
        <f t="shared" si="9"/>
        <v>2015</v>
      </c>
      <c r="N545" s="2"/>
    </row>
    <row r="546" spans="1:14" x14ac:dyDescent="0.25">
      <c r="A546">
        <v>572</v>
      </c>
      <c r="B546" t="s">
        <v>228</v>
      </c>
      <c r="C546" t="s">
        <v>7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2">
        <v>169240000</v>
      </c>
      <c r="K546" t="s">
        <v>47</v>
      </c>
      <c r="L546" t="s">
        <v>229</v>
      </c>
      <c r="M546">
        <f t="shared" si="9"/>
        <v>2012</v>
      </c>
      <c r="N546" s="2"/>
    </row>
    <row r="547" spans="1:14" x14ac:dyDescent="0.25">
      <c r="A547">
        <v>573</v>
      </c>
      <c r="B547" t="s">
        <v>228</v>
      </c>
      <c r="C547" t="s">
        <v>10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2">
        <v>194150000</v>
      </c>
      <c r="K547" t="s">
        <v>47</v>
      </c>
      <c r="L547" t="s">
        <v>229</v>
      </c>
      <c r="M547">
        <f t="shared" si="9"/>
        <v>2013</v>
      </c>
      <c r="N547" s="2"/>
    </row>
    <row r="548" spans="1:14" x14ac:dyDescent="0.25">
      <c r="A548">
        <v>574</v>
      </c>
      <c r="B548" t="s">
        <v>228</v>
      </c>
      <c r="C548" t="s">
        <v>11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2">
        <v>256922000</v>
      </c>
      <c r="K548" t="s">
        <v>47</v>
      </c>
      <c r="L548" t="s">
        <v>229</v>
      </c>
      <c r="M548">
        <f t="shared" si="9"/>
        <v>2014</v>
      </c>
      <c r="N548" s="2"/>
    </row>
    <row r="549" spans="1:14" x14ac:dyDescent="0.25">
      <c r="A549">
        <v>575</v>
      </c>
      <c r="B549" t="s">
        <v>228</v>
      </c>
      <c r="C549" t="s">
        <v>12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2">
        <v>337386000</v>
      </c>
      <c r="K549" t="s">
        <v>47</v>
      </c>
      <c r="L549" t="s">
        <v>229</v>
      </c>
      <c r="M549">
        <f t="shared" si="9"/>
        <v>2015</v>
      </c>
      <c r="N549" s="2"/>
    </row>
    <row r="550" spans="1:14" x14ac:dyDescent="0.25">
      <c r="A550">
        <v>576</v>
      </c>
      <c r="B550" t="s">
        <v>230</v>
      </c>
      <c r="C550" t="s">
        <v>7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2">
        <v>-27000000</v>
      </c>
      <c r="K550" t="s">
        <v>42</v>
      </c>
      <c r="L550" t="s">
        <v>231</v>
      </c>
      <c r="M550">
        <f t="shared" si="9"/>
        <v>2012</v>
      </c>
      <c r="N550" s="2"/>
    </row>
    <row r="551" spans="1:14" x14ac:dyDescent="0.25">
      <c r="A551">
        <v>577</v>
      </c>
      <c r="B551" t="s">
        <v>230</v>
      </c>
      <c r="C551" t="s">
        <v>10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2">
        <v>322000000</v>
      </c>
      <c r="K551" t="s">
        <v>42</v>
      </c>
      <c r="L551" t="s">
        <v>231</v>
      </c>
      <c r="M551">
        <f t="shared" si="9"/>
        <v>2013</v>
      </c>
      <c r="N551" s="2"/>
    </row>
    <row r="552" spans="1:14" x14ac:dyDescent="0.25">
      <c r="A552">
        <v>578</v>
      </c>
      <c r="B552" t="s">
        <v>230</v>
      </c>
      <c r="C552" t="s">
        <v>11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2">
        <v>571000000</v>
      </c>
      <c r="K552" t="s">
        <v>42</v>
      </c>
      <c r="L552" t="s">
        <v>231</v>
      </c>
      <c r="M552">
        <f t="shared" si="9"/>
        <v>2014</v>
      </c>
      <c r="N552" s="2"/>
    </row>
    <row r="553" spans="1:14" x14ac:dyDescent="0.25">
      <c r="A553">
        <v>579</v>
      </c>
      <c r="B553" t="s">
        <v>230</v>
      </c>
      <c r="C553" t="s">
        <v>12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2">
        <v>294000000</v>
      </c>
      <c r="K553" t="s">
        <v>42</v>
      </c>
      <c r="L553" t="s">
        <v>231</v>
      </c>
      <c r="M553">
        <f t="shared" si="9"/>
        <v>2015</v>
      </c>
      <c r="N553" s="2"/>
    </row>
    <row r="554" spans="1:14" x14ac:dyDescent="0.25">
      <c r="A554">
        <v>580</v>
      </c>
      <c r="B554" t="s">
        <v>232</v>
      </c>
      <c r="C554" t="s">
        <v>7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2">
        <v>1530000000</v>
      </c>
      <c r="K554" t="s">
        <v>8</v>
      </c>
      <c r="L554" t="s">
        <v>159</v>
      </c>
      <c r="M554">
        <f t="shared" si="9"/>
        <v>2012</v>
      </c>
      <c r="N554" s="2"/>
    </row>
    <row r="555" spans="1:14" x14ac:dyDescent="0.25">
      <c r="A555">
        <v>581</v>
      </c>
      <c r="B555" t="s">
        <v>232</v>
      </c>
      <c r="C555" t="s">
        <v>10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2">
        <v>2147000000</v>
      </c>
      <c r="K555" t="s">
        <v>8</v>
      </c>
      <c r="L555" t="s">
        <v>159</v>
      </c>
      <c r="M555">
        <f t="shared" si="9"/>
        <v>2013</v>
      </c>
      <c r="N555" s="2"/>
    </row>
    <row r="556" spans="1:14" x14ac:dyDescent="0.25">
      <c r="A556">
        <v>582</v>
      </c>
      <c r="B556" t="s">
        <v>232</v>
      </c>
      <c r="C556" t="s">
        <v>11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2">
        <v>2449000000</v>
      </c>
      <c r="K556" t="s">
        <v>8</v>
      </c>
      <c r="L556" t="s">
        <v>159</v>
      </c>
      <c r="M556">
        <f t="shared" si="9"/>
        <v>2014</v>
      </c>
      <c r="N556" s="2"/>
    </row>
    <row r="557" spans="1:14" x14ac:dyDescent="0.25">
      <c r="A557">
        <v>583</v>
      </c>
      <c r="B557" t="s">
        <v>232</v>
      </c>
      <c r="C557" t="s">
        <v>12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2">
        <v>2342000000</v>
      </c>
      <c r="K557" t="s">
        <v>8</v>
      </c>
      <c r="L557" t="s">
        <v>159</v>
      </c>
      <c r="M557">
        <f t="shared" si="9"/>
        <v>2015</v>
      </c>
      <c r="N557" s="2"/>
    </row>
    <row r="558" spans="1:14" x14ac:dyDescent="0.25">
      <c r="A558">
        <v>584</v>
      </c>
      <c r="B558" t="s">
        <v>233</v>
      </c>
      <c r="C558" t="s">
        <v>7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2">
        <v>1656705000</v>
      </c>
      <c r="K558" t="s">
        <v>37</v>
      </c>
      <c r="L558" t="s">
        <v>40</v>
      </c>
      <c r="M558">
        <f t="shared" si="9"/>
        <v>2012</v>
      </c>
      <c r="N558" s="2"/>
    </row>
    <row r="559" spans="1:14" x14ac:dyDescent="0.25">
      <c r="A559">
        <v>585</v>
      </c>
      <c r="B559" t="s">
        <v>233</v>
      </c>
      <c r="C559" t="s">
        <v>10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2">
        <v>1652967000</v>
      </c>
      <c r="K559" t="s">
        <v>37</v>
      </c>
      <c r="L559" t="s">
        <v>40</v>
      </c>
      <c r="M559">
        <f t="shared" si="9"/>
        <v>2013</v>
      </c>
      <c r="N559" s="2"/>
    </row>
    <row r="560" spans="1:14" x14ac:dyDescent="0.25">
      <c r="A560">
        <v>586</v>
      </c>
      <c r="B560" t="s">
        <v>233</v>
      </c>
      <c r="C560" t="s">
        <v>11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2">
        <v>2186641000</v>
      </c>
      <c r="K560" t="s">
        <v>37</v>
      </c>
      <c r="L560" t="s">
        <v>40</v>
      </c>
      <c r="M560">
        <f t="shared" si="9"/>
        <v>2014</v>
      </c>
      <c r="N560" s="2"/>
    </row>
    <row r="561" spans="1:14" x14ac:dyDescent="0.25">
      <c r="A561">
        <v>587</v>
      </c>
      <c r="B561" t="s">
        <v>233</v>
      </c>
      <c r="C561" t="s">
        <v>12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2">
        <v>1651704000</v>
      </c>
      <c r="K561" t="s">
        <v>37</v>
      </c>
      <c r="L561" t="s">
        <v>40</v>
      </c>
      <c r="M561">
        <f t="shared" si="9"/>
        <v>2015</v>
      </c>
      <c r="N561" s="2"/>
    </row>
    <row r="562" spans="1:14" x14ac:dyDescent="0.25">
      <c r="A562">
        <v>588</v>
      </c>
      <c r="B562" t="s">
        <v>234</v>
      </c>
      <c r="C562" t="s">
        <v>7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2">
        <v>419900000</v>
      </c>
      <c r="K562" t="s">
        <v>20</v>
      </c>
      <c r="L562" t="s">
        <v>25</v>
      </c>
      <c r="M562">
        <f t="shared" si="9"/>
        <v>2012</v>
      </c>
      <c r="N562" s="2"/>
    </row>
    <row r="563" spans="1:14" x14ac:dyDescent="0.25">
      <c r="A563">
        <v>589</v>
      </c>
      <c r="B563" t="s">
        <v>234</v>
      </c>
      <c r="C563" t="s">
        <v>10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2">
        <v>456200000</v>
      </c>
      <c r="K563" t="s">
        <v>20</v>
      </c>
      <c r="L563" t="s">
        <v>25</v>
      </c>
      <c r="M563">
        <f t="shared" si="9"/>
        <v>2013</v>
      </c>
      <c r="N563" s="2"/>
    </row>
    <row r="564" spans="1:14" x14ac:dyDescent="0.25">
      <c r="A564">
        <v>590</v>
      </c>
      <c r="B564" t="s">
        <v>234</v>
      </c>
      <c r="C564" t="s">
        <v>11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2">
        <v>422100000</v>
      </c>
      <c r="K564" t="s">
        <v>20</v>
      </c>
      <c r="L564" t="s">
        <v>25</v>
      </c>
      <c r="M564">
        <f t="shared" si="9"/>
        <v>2014</v>
      </c>
      <c r="N564" s="2"/>
    </row>
    <row r="565" spans="1:14" x14ac:dyDescent="0.25">
      <c r="A565">
        <v>591</v>
      </c>
      <c r="B565" t="s">
        <v>234</v>
      </c>
      <c r="C565" t="s">
        <v>12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2">
        <v>642700000</v>
      </c>
      <c r="K565" t="s">
        <v>20</v>
      </c>
      <c r="L565" t="s">
        <v>25</v>
      </c>
      <c r="M565">
        <f t="shared" si="9"/>
        <v>2015</v>
      </c>
      <c r="N565" s="2"/>
    </row>
    <row r="566" spans="1:14" x14ac:dyDescent="0.25">
      <c r="A566">
        <v>592</v>
      </c>
      <c r="B566" t="s">
        <v>235</v>
      </c>
      <c r="C566" t="s">
        <v>7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2">
        <v>3646000000</v>
      </c>
      <c r="K566" t="s">
        <v>37</v>
      </c>
      <c r="L566" t="s">
        <v>38</v>
      </c>
      <c r="M566">
        <f t="shared" si="9"/>
        <v>2013</v>
      </c>
      <c r="N566" s="2"/>
    </row>
    <row r="567" spans="1:14" x14ac:dyDescent="0.25">
      <c r="A567">
        <v>593</v>
      </c>
      <c r="B567" t="s">
        <v>235</v>
      </c>
      <c r="C567" t="s">
        <v>10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2">
        <v>2390000000</v>
      </c>
      <c r="K567" t="s">
        <v>37</v>
      </c>
      <c r="L567" t="s">
        <v>38</v>
      </c>
      <c r="M567">
        <f t="shared" si="9"/>
        <v>2014</v>
      </c>
      <c r="N567" s="2"/>
    </row>
    <row r="568" spans="1:14" x14ac:dyDescent="0.25">
      <c r="A568">
        <v>594</v>
      </c>
      <c r="B568" t="s">
        <v>235</v>
      </c>
      <c r="C568" t="s">
        <v>11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2">
        <v>4391000000</v>
      </c>
      <c r="K568" t="s">
        <v>37</v>
      </c>
      <c r="L568" t="s">
        <v>38</v>
      </c>
      <c r="M568">
        <f t="shared" si="9"/>
        <v>2015</v>
      </c>
      <c r="N568" s="2"/>
    </row>
    <row r="569" spans="1:14" x14ac:dyDescent="0.25">
      <c r="A569">
        <v>595</v>
      </c>
      <c r="B569" t="s">
        <v>235</v>
      </c>
      <c r="C569" t="s">
        <v>12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2">
        <v>3160000000</v>
      </c>
      <c r="K569" t="s">
        <v>37</v>
      </c>
      <c r="L569" t="s">
        <v>38</v>
      </c>
      <c r="M569">
        <f t="shared" si="9"/>
        <v>2016</v>
      </c>
      <c r="N569" s="2"/>
    </row>
    <row r="570" spans="1:14" x14ac:dyDescent="0.25">
      <c r="A570">
        <v>596</v>
      </c>
      <c r="B570" t="s">
        <v>236</v>
      </c>
      <c r="C570" t="s">
        <v>7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2">
        <v>530798000</v>
      </c>
      <c r="K570" t="s">
        <v>8</v>
      </c>
      <c r="L570" t="s">
        <v>141</v>
      </c>
      <c r="M570">
        <f t="shared" si="9"/>
        <v>2012</v>
      </c>
      <c r="N570" s="2"/>
    </row>
    <row r="571" spans="1:14" x14ac:dyDescent="0.25">
      <c r="A571">
        <v>597</v>
      </c>
      <c r="B571" t="s">
        <v>236</v>
      </c>
      <c r="C571" t="s">
        <v>10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2">
        <v>552073000</v>
      </c>
      <c r="K571" t="s">
        <v>8</v>
      </c>
      <c r="L571" t="s">
        <v>141</v>
      </c>
      <c r="M571">
        <f t="shared" si="9"/>
        <v>2013</v>
      </c>
      <c r="N571" s="2"/>
    </row>
    <row r="572" spans="1:14" x14ac:dyDescent="0.25">
      <c r="A572">
        <v>598</v>
      </c>
      <c r="B572" t="s">
        <v>236</v>
      </c>
      <c r="C572" t="s">
        <v>11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2">
        <v>594648000</v>
      </c>
      <c r="K572" t="s">
        <v>8</v>
      </c>
      <c r="L572" t="s">
        <v>141</v>
      </c>
      <c r="M572">
        <f t="shared" si="9"/>
        <v>2014</v>
      </c>
      <c r="N572" s="2"/>
    </row>
    <row r="573" spans="1:14" x14ac:dyDescent="0.25">
      <c r="A573">
        <v>599</v>
      </c>
      <c r="B573" t="s">
        <v>236</v>
      </c>
      <c r="C573" t="s">
        <v>12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2">
        <v>721484000</v>
      </c>
      <c r="K573" t="s">
        <v>8</v>
      </c>
      <c r="L573" t="s">
        <v>141</v>
      </c>
      <c r="M573">
        <f t="shared" si="9"/>
        <v>2015</v>
      </c>
      <c r="N573" s="2"/>
    </row>
    <row r="574" spans="1:14" x14ac:dyDescent="0.25">
      <c r="A574">
        <v>600</v>
      </c>
      <c r="B574" t="s">
        <v>237</v>
      </c>
      <c r="C574" t="s">
        <v>7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2">
        <v>510451000</v>
      </c>
      <c r="K574" t="s">
        <v>14</v>
      </c>
      <c r="L574" t="s">
        <v>72</v>
      </c>
      <c r="M574">
        <f t="shared" si="9"/>
        <v>2013</v>
      </c>
      <c r="N574" s="2"/>
    </row>
    <row r="575" spans="1:14" x14ac:dyDescent="0.25">
      <c r="A575">
        <v>601</v>
      </c>
      <c r="B575" t="s">
        <v>237</v>
      </c>
      <c r="C575" t="s">
        <v>10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2">
        <v>587775000</v>
      </c>
      <c r="K575" t="s">
        <v>14</v>
      </c>
      <c r="L575" t="s">
        <v>72</v>
      </c>
      <c r="M575">
        <f t="shared" si="9"/>
        <v>2014</v>
      </c>
      <c r="N575" s="2"/>
    </row>
    <row r="576" spans="1:14" x14ac:dyDescent="0.25">
      <c r="A576">
        <v>602</v>
      </c>
      <c r="B576" t="s">
        <v>237</v>
      </c>
      <c r="C576" t="s">
        <v>11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2">
        <v>421057000</v>
      </c>
      <c r="K576" t="s">
        <v>14</v>
      </c>
      <c r="L576" t="s">
        <v>72</v>
      </c>
      <c r="M576">
        <f t="shared" si="9"/>
        <v>2015</v>
      </c>
      <c r="N576" s="2"/>
    </row>
    <row r="577" spans="1:14" x14ac:dyDescent="0.25">
      <c r="A577">
        <v>603</v>
      </c>
      <c r="B577" t="s">
        <v>237</v>
      </c>
      <c r="C577" t="s">
        <v>12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2">
        <v>578997000</v>
      </c>
      <c r="K577" t="s">
        <v>14</v>
      </c>
      <c r="L577" t="s">
        <v>72</v>
      </c>
      <c r="M577">
        <f t="shared" si="9"/>
        <v>2016</v>
      </c>
      <c r="N577" s="2"/>
    </row>
    <row r="578" spans="1:14" x14ac:dyDescent="0.25">
      <c r="A578">
        <v>604</v>
      </c>
      <c r="B578" t="s">
        <v>238</v>
      </c>
      <c r="C578" t="s">
        <v>7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2">
        <v>162592000</v>
      </c>
      <c r="K578" t="s">
        <v>47</v>
      </c>
      <c r="L578" t="s">
        <v>70</v>
      </c>
      <c r="M578">
        <f t="shared" si="9"/>
        <v>2012</v>
      </c>
      <c r="N578" s="2"/>
    </row>
    <row r="579" spans="1:14" x14ac:dyDescent="0.25">
      <c r="A579">
        <v>605</v>
      </c>
      <c r="B579" t="s">
        <v>238</v>
      </c>
      <c r="C579" t="s">
        <v>10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2">
        <v>222101000</v>
      </c>
      <c r="K579" t="s">
        <v>47</v>
      </c>
      <c r="L579" t="s">
        <v>70</v>
      </c>
      <c r="M579">
        <f t="shared" si="9"/>
        <v>2013</v>
      </c>
      <c r="N579" s="2"/>
    </row>
    <row r="580" spans="1:14" x14ac:dyDescent="0.25">
      <c r="A580">
        <v>606</v>
      </c>
      <c r="B580" t="s">
        <v>238</v>
      </c>
      <c r="C580" t="s">
        <v>11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2">
        <v>288294000</v>
      </c>
      <c r="K580" t="s">
        <v>47</v>
      </c>
      <c r="L580" t="s">
        <v>70</v>
      </c>
      <c r="M580">
        <f t="shared" si="9"/>
        <v>2014</v>
      </c>
      <c r="N580" s="2"/>
    </row>
    <row r="581" spans="1:14" x14ac:dyDescent="0.25">
      <c r="A581">
        <v>607</v>
      </c>
      <c r="B581" t="s">
        <v>238</v>
      </c>
      <c r="C581" t="s">
        <v>12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2">
        <v>364057000</v>
      </c>
      <c r="K581" t="s">
        <v>47</v>
      </c>
      <c r="L581" t="s">
        <v>70</v>
      </c>
      <c r="M581">
        <f t="shared" si="9"/>
        <v>2015</v>
      </c>
      <c r="N581" s="2"/>
    </row>
    <row r="582" spans="1:14" x14ac:dyDescent="0.25">
      <c r="A582">
        <v>608</v>
      </c>
      <c r="B582" t="s">
        <v>239</v>
      </c>
      <c r="C582" t="s">
        <v>7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2">
        <v>13017000000</v>
      </c>
      <c r="K582" t="s">
        <v>14</v>
      </c>
      <c r="L582" t="s">
        <v>240</v>
      </c>
      <c r="M582">
        <f t="shared" si="9"/>
        <v>2013</v>
      </c>
      <c r="N582" s="2"/>
    </row>
    <row r="583" spans="1:14" x14ac:dyDescent="0.25">
      <c r="A583">
        <v>609</v>
      </c>
      <c r="B583" t="s">
        <v>239</v>
      </c>
      <c r="C583" t="s">
        <v>10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2">
        <v>332000000</v>
      </c>
      <c r="K583" t="s">
        <v>14</v>
      </c>
      <c r="L583" t="s">
        <v>240</v>
      </c>
      <c r="M583">
        <f t="shared" si="9"/>
        <v>2014</v>
      </c>
      <c r="N583" s="2"/>
    </row>
    <row r="584" spans="1:14" x14ac:dyDescent="0.25">
      <c r="A584">
        <v>610</v>
      </c>
      <c r="B584" t="s">
        <v>239</v>
      </c>
      <c r="C584" t="s">
        <v>11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2">
        <v>7647000000</v>
      </c>
      <c r="K584" t="s">
        <v>14</v>
      </c>
      <c r="L584" t="s">
        <v>240</v>
      </c>
      <c r="M584">
        <f t="shared" si="9"/>
        <v>2015</v>
      </c>
      <c r="N584" s="2"/>
    </row>
    <row r="585" spans="1:14" x14ac:dyDescent="0.25">
      <c r="A585">
        <v>611</v>
      </c>
      <c r="B585" t="s">
        <v>239</v>
      </c>
      <c r="C585" t="s">
        <v>12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2">
        <v>4116000000</v>
      </c>
      <c r="K585" t="s">
        <v>14</v>
      </c>
      <c r="L585" t="s">
        <v>240</v>
      </c>
      <c r="M585">
        <f t="shared" ref="M585:M648" si="10">YEAR(D585)</f>
        <v>2016</v>
      </c>
      <c r="N585" s="2"/>
    </row>
    <row r="586" spans="1:14" x14ac:dyDescent="0.25">
      <c r="A586">
        <v>612</v>
      </c>
      <c r="B586" t="s">
        <v>241</v>
      </c>
      <c r="C586" t="s">
        <v>7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2">
        <v>712014000</v>
      </c>
      <c r="K586" t="s">
        <v>8</v>
      </c>
      <c r="L586" t="s">
        <v>59</v>
      </c>
      <c r="M586">
        <f t="shared" si="10"/>
        <v>2013</v>
      </c>
      <c r="N586" s="2"/>
    </row>
    <row r="587" spans="1:14" x14ac:dyDescent="0.25">
      <c r="A587">
        <v>613</v>
      </c>
      <c r="B587" t="s">
        <v>241</v>
      </c>
      <c r="C587" t="s">
        <v>10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2">
        <v>786626000</v>
      </c>
      <c r="K587" t="s">
        <v>8</v>
      </c>
      <c r="L587" t="s">
        <v>59</v>
      </c>
      <c r="M587">
        <f t="shared" si="10"/>
        <v>2014</v>
      </c>
      <c r="N587" s="2"/>
    </row>
    <row r="588" spans="1:14" x14ac:dyDescent="0.25">
      <c r="A588">
        <v>614</v>
      </c>
      <c r="B588" t="s">
        <v>241</v>
      </c>
      <c r="C588" t="s">
        <v>11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2">
        <v>827344000</v>
      </c>
      <c r="K588" t="s">
        <v>8</v>
      </c>
      <c r="L588" t="s">
        <v>59</v>
      </c>
      <c r="M588">
        <f t="shared" si="10"/>
        <v>2015</v>
      </c>
      <c r="N588" s="2"/>
    </row>
    <row r="589" spans="1:14" x14ac:dyDescent="0.25">
      <c r="A589">
        <v>615</v>
      </c>
      <c r="B589" t="s">
        <v>241</v>
      </c>
      <c r="C589" t="s">
        <v>12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2">
        <v>795307000</v>
      </c>
      <c r="K589" t="s">
        <v>8</v>
      </c>
      <c r="L589" t="s">
        <v>59</v>
      </c>
      <c r="M589">
        <f t="shared" si="10"/>
        <v>2016</v>
      </c>
      <c r="N589" s="2"/>
    </row>
    <row r="590" spans="1:14" x14ac:dyDescent="0.25">
      <c r="A590">
        <v>616</v>
      </c>
      <c r="B590" t="s">
        <v>242</v>
      </c>
      <c r="C590" t="s">
        <v>7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2">
        <v>2804000000</v>
      </c>
      <c r="K590" t="s">
        <v>17</v>
      </c>
      <c r="L590" t="s">
        <v>52</v>
      </c>
      <c r="M590">
        <f t="shared" si="10"/>
        <v>2013</v>
      </c>
      <c r="N590" s="2"/>
    </row>
    <row r="591" spans="1:14" x14ac:dyDescent="0.25">
      <c r="A591">
        <v>617</v>
      </c>
      <c r="B591" t="s">
        <v>242</v>
      </c>
      <c r="C591" t="s">
        <v>10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2">
        <v>4994000000</v>
      </c>
      <c r="K591" t="s">
        <v>17</v>
      </c>
      <c r="L591" t="s">
        <v>52</v>
      </c>
      <c r="M591">
        <f t="shared" si="10"/>
        <v>2014</v>
      </c>
      <c r="N591" s="2"/>
    </row>
    <row r="592" spans="1:14" x14ac:dyDescent="0.25">
      <c r="A592">
        <v>618</v>
      </c>
      <c r="B592" t="s">
        <v>242</v>
      </c>
      <c r="C592" t="s">
        <v>11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2">
        <v>6225000000</v>
      </c>
      <c r="K592" t="s">
        <v>17</v>
      </c>
      <c r="L592" t="s">
        <v>52</v>
      </c>
      <c r="M592">
        <f t="shared" si="10"/>
        <v>2015</v>
      </c>
      <c r="N592" s="2"/>
    </row>
    <row r="593" spans="1:14" x14ac:dyDescent="0.25">
      <c r="A593">
        <v>619</v>
      </c>
      <c r="B593" t="s">
        <v>242</v>
      </c>
      <c r="C593" t="s">
        <v>12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2">
        <v>12427000000</v>
      </c>
      <c r="K593" t="s">
        <v>17</v>
      </c>
      <c r="L593" t="s">
        <v>52</v>
      </c>
      <c r="M593">
        <f t="shared" si="10"/>
        <v>2016</v>
      </c>
      <c r="N593" s="2"/>
    </row>
    <row r="594" spans="1:14" x14ac:dyDescent="0.25">
      <c r="A594">
        <v>620</v>
      </c>
      <c r="B594" t="s">
        <v>243</v>
      </c>
      <c r="C594" t="s">
        <v>7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2">
        <v>161100000</v>
      </c>
      <c r="K594" t="s">
        <v>8</v>
      </c>
      <c r="L594" t="s">
        <v>59</v>
      </c>
      <c r="M594">
        <f t="shared" si="10"/>
        <v>2012</v>
      </c>
      <c r="N594" s="2"/>
    </row>
    <row r="595" spans="1:14" x14ac:dyDescent="0.25">
      <c r="A595">
        <v>621</v>
      </c>
      <c r="B595" t="s">
        <v>243</v>
      </c>
      <c r="C595" t="s">
        <v>10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2">
        <v>347000000</v>
      </c>
      <c r="K595" t="s">
        <v>8</v>
      </c>
      <c r="L595" t="s">
        <v>59</v>
      </c>
      <c r="M595">
        <f t="shared" si="10"/>
        <v>2013</v>
      </c>
      <c r="N595" s="2"/>
    </row>
    <row r="596" spans="1:14" x14ac:dyDescent="0.25">
      <c r="A596">
        <v>622</v>
      </c>
      <c r="B596" t="s">
        <v>243</v>
      </c>
      <c r="C596" t="s">
        <v>11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2">
        <v>410500000</v>
      </c>
      <c r="K596" t="s">
        <v>8</v>
      </c>
      <c r="L596" t="s">
        <v>59</v>
      </c>
      <c r="M596">
        <f t="shared" si="10"/>
        <v>2014</v>
      </c>
      <c r="N596" s="2"/>
    </row>
    <row r="597" spans="1:14" x14ac:dyDescent="0.25">
      <c r="A597">
        <v>623</v>
      </c>
      <c r="B597" t="s">
        <v>243</v>
      </c>
      <c r="C597" t="s">
        <v>12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2">
        <v>512700000</v>
      </c>
      <c r="K597" t="s">
        <v>8</v>
      </c>
      <c r="L597" t="s">
        <v>59</v>
      </c>
      <c r="M597">
        <f t="shared" si="10"/>
        <v>2015</v>
      </c>
      <c r="N597" s="2"/>
    </row>
    <row r="598" spans="1:14" x14ac:dyDescent="0.25">
      <c r="A598">
        <v>624</v>
      </c>
      <c r="B598" t="s">
        <v>244</v>
      </c>
      <c r="C598" t="s">
        <v>7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2">
        <v>5733000000</v>
      </c>
      <c r="K598" t="s">
        <v>54</v>
      </c>
      <c r="L598" t="s">
        <v>245</v>
      </c>
      <c r="M598">
        <f t="shared" si="10"/>
        <v>2012</v>
      </c>
      <c r="N598" s="2"/>
    </row>
    <row r="599" spans="1:14" x14ac:dyDescent="0.25">
      <c r="A599">
        <v>625</v>
      </c>
      <c r="B599" t="s">
        <v>244</v>
      </c>
      <c r="C599" t="s">
        <v>10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2">
        <v>5417000000</v>
      </c>
      <c r="K599" t="s">
        <v>54</v>
      </c>
      <c r="L599" t="s">
        <v>245</v>
      </c>
      <c r="M599">
        <f t="shared" si="10"/>
        <v>2013</v>
      </c>
      <c r="N599" s="2"/>
    </row>
    <row r="600" spans="1:14" x14ac:dyDescent="0.25">
      <c r="A600">
        <v>626</v>
      </c>
      <c r="B600" t="s">
        <v>244</v>
      </c>
      <c r="C600" t="s">
        <v>11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2">
        <v>1216000000</v>
      </c>
      <c r="K600" t="s">
        <v>54</v>
      </c>
      <c r="L600" t="s">
        <v>245</v>
      </c>
      <c r="M600">
        <f t="shared" si="10"/>
        <v>2014</v>
      </c>
      <c r="N600" s="2"/>
    </row>
    <row r="601" spans="1:14" x14ac:dyDescent="0.25">
      <c r="A601">
        <v>627</v>
      </c>
      <c r="B601" t="s">
        <v>244</v>
      </c>
      <c r="C601" t="s">
        <v>12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2">
        <v>-13343000000</v>
      </c>
      <c r="K601" t="s">
        <v>54</v>
      </c>
      <c r="L601" t="s">
        <v>245</v>
      </c>
      <c r="M601">
        <f t="shared" si="10"/>
        <v>2015</v>
      </c>
      <c r="N601" s="2"/>
    </row>
    <row r="602" spans="1:14" x14ac:dyDescent="0.25">
      <c r="A602">
        <v>628</v>
      </c>
      <c r="B602" t="s">
        <v>246</v>
      </c>
      <c r="C602" t="s">
        <v>7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2">
        <v>5094000000</v>
      </c>
      <c r="K602" t="s">
        <v>8</v>
      </c>
      <c r="L602" t="s">
        <v>141</v>
      </c>
      <c r="M602">
        <f t="shared" si="10"/>
        <v>2013</v>
      </c>
      <c r="N602" s="2"/>
    </row>
    <row r="603" spans="1:14" x14ac:dyDescent="0.25">
      <c r="A603">
        <v>629</v>
      </c>
      <c r="B603" t="s">
        <v>246</v>
      </c>
      <c r="C603" t="s">
        <v>10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2">
        <v>3815000000</v>
      </c>
      <c r="K603" t="s">
        <v>8</v>
      </c>
      <c r="L603" t="s">
        <v>141</v>
      </c>
      <c r="M603">
        <f t="shared" si="10"/>
        <v>2014</v>
      </c>
      <c r="N603" s="2"/>
    </row>
    <row r="604" spans="1:14" x14ac:dyDescent="0.25">
      <c r="A604">
        <v>630</v>
      </c>
      <c r="B604" t="s">
        <v>246</v>
      </c>
      <c r="C604" t="s">
        <v>11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2">
        <v>2143000000</v>
      </c>
      <c r="K604" t="s">
        <v>8</v>
      </c>
      <c r="L604" t="s">
        <v>141</v>
      </c>
      <c r="M604">
        <f t="shared" si="10"/>
        <v>2015</v>
      </c>
      <c r="N604" s="2"/>
    </row>
    <row r="605" spans="1:14" x14ac:dyDescent="0.25">
      <c r="A605">
        <v>631</v>
      </c>
      <c r="B605" t="s">
        <v>246</v>
      </c>
      <c r="C605" t="s">
        <v>12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2">
        <v>3077000000</v>
      </c>
      <c r="K605" t="s">
        <v>8</v>
      </c>
      <c r="L605" t="s">
        <v>141</v>
      </c>
      <c r="M605">
        <f t="shared" si="10"/>
        <v>2016</v>
      </c>
      <c r="N605" s="2"/>
    </row>
    <row r="606" spans="1:14" x14ac:dyDescent="0.25">
      <c r="A606">
        <v>632</v>
      </c>
      <c r="B606" t="s">
        <v>247</v>
      </c>
      <c r="C606" t="s">
        <v>7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2">
        <v>2134000000</v>
      </c>
      <c r="K606" t="s">
        <v>37</v>
      </c>
      <c r="L606" t="s">
        <v>40</v>
      </c>
      <c r="M606">
        <f t="shared" si="10"/>
        <v>2012</v>
      </c>
      <c r="N606" s="2"/>
    </row>
    <row r="607" spans="1:14" x14ac:dyDescent="0.25">
      <c r="A607">
        <v>633</v>
      </c>
      <c r="B607" t="s">
        <v>247</v>
      </c>
      <c r="C607" t="s">
        <v>10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2">
        <v>2377000000</v>
      </c>
      <c r="K607" t="s">
        <v>37</v>
      </c>
      <c r="L607" t="s">
        <v>40</v>
      </c>
      <c r="M607">
        <f t="shared" si="10"/>
        <v>2013</v>
      </c>
      <c r="N607" s="2"/>
    </row>
    <row r="608" spans="1:14" x14ac:dyDescent="0.25">
      <c r="A608">
        <v>634</v>
      </c>
      <c r="B608" t="s">
        <v>247</v>
      </c>
      <c r="C608" t="s">
        <v>11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2">
        <v>1062000000</v>
      </c>
      <c r="K608" t="s">
        <v>37</v>
      </c>
      <c r="L608" t="s">
        <v>40</v>
      </c>
      <c r="M608">
        <f t="shared" si="10"/>
        <v>2014</v>
      </c>
      <c r="N608" s="2"/>
    </row>
    <row r="609" spans="1:14" x14ac:dyDescent="0.25">
      <c r="A609">
        <v>635</v>
      </c>
      <c r="B609" t="s">
        <v>247</v>
      </c>
      <c r="C609" t="s">
        <v>12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2">
        <v>2334000000</v>
      </c>
      <c r="K609" t="s">
        <v>37</v>
      </c>
      <c r="L609" t="s">
        <v>40</v>
      </c>
      <c r="M609">
        <f t="shared" si="10"/>
        <v>2015</v>
      </c>
      <c r="N609" s="2"/>
    </row>
    <row r="610" spans="1:14" x14ac:dyDescent="0.25">
      <c r="A610">
        <v>636</v>
      </c>
      <c r="B610" t="s">
        <v>248</v>
      </c>
      <c r="C610" t="s">
        <v>7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2">
        <v>430818000</v>
      </c>
      <c r="K610" t="s">
        <v>17</v>
      </c>
      <c r="L610" t="s">
        <v>169</v>
      </c>
      <c r="M610">
        <f t="shared" si="10"/>
        <v>2013</v>
      </c>
      <c r="N610" s="2"/>
    </row>
    <row r="611" spans="1:14" x14ac:dyDescent="0.25">
      <c r="A611">
        <v>637</v>
      </c>
      <c r="B611" t="s">
        <v>248</v>
      </c>
      <c r="C611" t="s">
        <v>10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2">
        <v>493557000</v>
      </c>
      <c r="K611" t="s">
        <v>17</v>
      </c>
      <c r="L611" t="s">
        <v>169</v>
      </c>
      <c r="M611">
        <f t="shared" si="10"/>
        <v>2014</v>
      </c>
      <c r="N611" s="2"/>
    </row>
    <row r="612" spans="1:14" x14ac:dyDescent="0.25">
      <c r="A612">
        <v>638</v>
      </c>
      <c r="B612" t="s">
        <v>248</v>
      </c>
      <c r="C612" t="s">
        <v>11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2">
        <v>552899000</v>
      </c>
      <c r="K612" t="s">
        <v>17</v>
      </c>
      <c r="L612" t="s">
        <v>169</v>
      </c>
      <c r="M612">
        <f t="shared" si="10"/>
        <v>2015</v>
      </c>
      <c r="N612" s="2"/>
    </row>
    <row r="613" spans="1:14" x14ac:dyDescent="0.25">
      <c r="A613">
        <v>639</v>
      </c>
      <c r="B613" t="s">
        <v>248</v>
      </c>
      <c r="C613" t="s">
        <v>12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2">
        <v>556428000</v>
      </c>
      <c r="K613" t="s">
        <v>17</v>
      </c>
      <c r="L613" t="s">
        <v>169</v>
      </c>
      <c r="M613">
        <f t="shared" si="10"/>
        <v>2016</v>
      </c>
      <c r="N613" s="2"/>
    </row>
    <row r="614" spans="1:14" x14ac:dyDescent="0.25">
      <c r="A614">
        <v>640</v>
      </c>
      <c r="B614" t="s">
        <v>249</v>
      </c>
      <c r="C614" t="s">
        <v>7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2">
        <v>1076300000</v>
      </c>
      <c r="K614" t="s">
        <v>17</v>
      </c>
      <c r="L614" t="s">
        <v>52</v>
      </c>
      <c r="M614">
        <f t="shared" si="10"/>
        <v>2012</v>
      </c>
      <c r="N614" s="2"/>
    </row>
    <row r="615" spans="1:14" x14ac:dyDescent="0.25">
      <c r="A615">
        <v>641</v>
      </c>
      <c r="B615" t="s">
        <v>249</v>
      </c>
      <c r="C615" t="s">
        <v>10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2">
        <v>1062900000</v>
      </c>
      <c r="K615" t="s">
        <v>17</v>
      </c>
      <c r="L615" t="s">
        <v>52</v>
      </c>
      <c r="M615">
        <f t="shared" si="10"/>
        <v>2013</v>
      </c>
      <c r="N615" s="2"/>
    </row>
    <row r="616" spans="1:14" x14ac:dyDescent="0.25">
      <c r="A616">
        <v>642</v>
      </c>
      <c r="B616" t="s">
        <v>249</v>
      </c>
      <c r="C616" t="s">
        <v>11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2">
        <v>1270600000</v>
      </c>
      <c r="K616" t="s">
        <v>17</v>
      </c>
      <c r="L616" t="s">
        <v>52</v>
      </c>
      <c r="M616">
        <f t="shared" si="10"/>
        <v>2014</v>
      </c>
      <c r="N616" s="2"/>
    </row>
    <row r="617" spans="1:14" x14ac:dyDescent="0.25">
      <c r="A617">
        <v>643</v>
      </c>
      <c r="B617" t="s">
        <v>249</v>
      </c>
      <c r="C617" t="s">
        <v>12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2">
        <v>1099200000</v>
      </c>
      <c r="K617" t="s">
        <v>17</v>
      </c>
      <c r="L617" t="s">
        <v>52</v>
      </c>
      <c r="M617">
        <f t="shared" si="10"/>
        <v>2015</v>
      </c>
      <c r="N617" s="2"/>
    </row>
    <row r="618" spans="1:14" x14ac:dyDescent="0.25">
      <c r="A618">
        <v>644</v>
      </c>
      <c r="B618" t="s">
        <v>250</v>
      </c>
      <c r="C618" t="s">
        <v>7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2">
        <v>1048000000</v>
      </c>
      <c r="K618" t="s">
        <v>17</v>
      </c>
      <c r="L618" t="s">
        <v>52</v>
      </c>
      <c r="M618">
        <f t="shared" si="10"/>
        <v>2012</v>
      </c>
      <c r="N618" s="2"/>
    </row>
    <row r="619" spans="1:14" x14ac:dyDescent="0.25">
      <c r="A619">
        <v>645</v>
      </c>
      <c r="B619" t="s">
        <v>250</v>
      </c>
      <c r="C619" t="s">
        <v>10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2">
        <v>1061000000</v>
      </c>
      <c r="K619" t="s">
        <v>17</v>
      </c>
      <c r="L619" t="s">
        <v>52</v>
      </c>
      <c r="M619">
        <f t="shared" si="10"/>
        <v>2013</v>
      </c>
      <c r="N619" s="2"/>
    </row>
    <row r="620" spans="1:14" x14ac:dyDescent="0.25">
      <c r="A620">
        <v>646</v>
      </c>
      <c r="B620" t="s">
        <v>250</v>
      </c>
      <c r="C620" t="s">
        <v>11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2">
        <v>1210000000</v>
      </c>
      <c r="K620" t="s">
        <v>17</v>
      </c>
      <c r="L620" t="s">
        <v>52</v>
      </c>
      <c r="M620">
        <f t="shared" si="10"/>
        <v>2014</v>
      </c>
      <c r="N620" s="2"/>
    </row>
    <row r="621" spans="1:14" x14ac:dyDescent="0.25">
      <c r="A621">
        <v>647</v>
      </c>
      <c r="B621" t="s">
        <v>250</v>
      </c>
      <c r="C621" t="s">
        <v>12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2">
        <v>1311000000</v>
      </c>
      <c r="K621" t="s">
        <v>17</v>
      </c>
      <c r="L621" t="s">
        <v>52</v>
      </c>
      <c r="M621">
        <f t="shared" si="10"/>
        <v>2015</v>
      </c>
      <c r="N621" s="2"/>
    </row>
    <row r="622" spans="1:14" x14ac:dyDescent="0.25">
      <c r="A622">
        <v>648</v>
      </c>
      <c r="B622" t="s">
        <v>251</v>
      </c>
      <c r="C622" t="s">
        <v>7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2">
        <v>622000000</v>
      </c>
      <c r="K622" t="s">
        <v>14</v>
      </c>
      <c r="L622" t="s">
        <v>252</v>
      </c>
      <c r="M622">
        <f t="shared" si="10"/>
        <v>2013</v>
      </c>
      <c r="N622" s="2"/>
    </row>
    <row r="623" spans="1:14" x14ac:dyDescent="0.25">
      <c r="A623">
        <v>649</v>
      </c>
      <c r="B623" t="s">
        <v>251</v>
      </c>
      <c r="C623" t="s">
        <v>10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2">
        <v>666000000</v>
      </c>
      <c r="K623" t="s">
        <v>14</v>
      </c>
      <c r="L623" t="s">
        <v>252</v>
      </c>
      <c r="M623">
        <f t="shared" si="10"/>
        <v>2014</v>
      </c>
      <c r="N623" s="2"/>
    </row>
    <row r="624" spans="1:14" x14ac:dyDescent="0.25">
      <c r="A624">
        <v>650</v>
      </c>
      <c r="B624" t="s">
        <v>251</v>
      </c>
      <c r="C624" t="s">
        <v>11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2">
        <v>809000000</v>
      </c>
      <c r="K624" t="s">
        <v>14</v>
      </c>
      <c r="L624" t="s">
        <v>252</v>
      </c>
      <c r="M624">
        <f t="shared" si="10"/>
        <v>2015</v>
      </c>
      <c r="N624" s="2"/>
    </row>
    <row r="625" spans="1:14" x14ac:dyDescent="0.25">
      <c r="A625">
        <v>651</v>
      </c>
      <c r="B625" t="s">
        <v>251</v>
      </c>
      <c r="C625" t="s">
        <v>12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2">
        <v>942000000</v>
      </c>
      <c r="K625" t="s">
        <v>14</v>
      </c>
      <c r="L625" t="s">
        <v>252</v>
      </c>
      <c r="M625">
        <f t="shared" si="10"/>
        <v>2016</v>
      </c>
      <c r="N625" s="2"/>
    </row>
    <row r="626" spans="1:14" x14ac:dyDescent="0.25">
      <c r="A626">
        <v>652</v>
      </c>
      <c r="B626" t="s">
        <v>253</v>
      </c>
      <c r="C626" t="s">
        <v>7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2">
        <v>305330000</v>
      </c>
      <c r="K626" t="s">
        <v>17</v>
      </c>
      <c r="L626" t="s">
        <v>254</v>
      </c>
      <c r="M626">
        <f t="shared" si="10"/>
        <v>2012</v>
      </c>
      <c r="N626" s="2"/>
    </row>
    <row r="627" spans="1:14" x14ac:dyDescent="0.25">
      <c r="A627">
        <v>653</v>
      </c>
      <c r="B627" t="s">
        <v>253</v>
      </c>
      <c r="C627" t="s">
        <v>10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2">
        <v>266575000</v>
      </c>
      <c r="K627" t="s">
        <v>17</v>
      </c>
      <c r="L627" t="s">
        <v>254</v>
      </c>
      <c r="M627">
        <f t="shared" si="10"/>
        <v>2013</v>
      </c>
      <c r="N627" s="2"/>
    </row>
    <row r="628" spans="1:14" x14ac:dyDescent="0.25">
      <c r="A628">
        <v>654</v>
      </c>
      <c r="B628" t="s">
        <v>253</v>
      </c>
      <c r="C628" t="s">
        <v>11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2">
        <v>275627000</v>
      </c>
      <c r="K628" t="s">
        <v>17</v>
      </c>
      <c r="L628" t="s">
        <v>254</v>
      </c>
      <c r="M628">
        <f t="shared" si="10"/>
        <v>2014</v>
      </c>
      <c r="N628" s="2"/>
    </row>
    <row r="629" spans="1:14" x14ac:dyDescent="0.25">
      <c r="A629">
        <v>655</v>
      </c>
      <c r="B629" t="s">
        <v>253</v>
      </c>
      <c r="C629" t="s">
        <v>12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2">
        <v>307125000</v>
      </c>
      <c r="K629" t="s">
        <v>17</v>
      </c>
      <c r="L629" t="s">
        <v>254</v>
      </c>
      <c r="M629">
        <f t="shared" si="10"/>
        <v>2015</v>
      </c>
      <c r="N629" s="2"/>
    </row>
    <row r="630" spans="1:14" x14ac:dyDescent="0.25">
      <c r="A630">
        <v>656</v>
      </c>
      <c r="B630" t="s">
        <v>255</v>
      </c>
      <c r="C630" t="s">
        <v>7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2">
        <v>1190043000</v>
      </c>
      <c r="K630" t="s">
        <v>8</v>
      </c>
      <c r="L630" t="s">
        <v>256</v>
      </c>
      <c r="M630">
        <f t="shared" si="10"/>
        <v>2013</v>
      </c>
      <c r="N630" s="2"/>
    </row>
    <row r="631" spans="1:14" x14ac:dyDescent="0.25">
      <c r="A631">
        <v>657</v>
      </c>
      <c r="B631" t="s">
        <v>255</v>
      </c>
      <c r="C631" t="s">
        <v>10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2">
        <v>1216322000</v>
      </c>
      <c r="K631" t="s">
        <v>8</v>
      </c>
      <c r="L631" t="s">
        <v>256</v>
      </c>
      <c r="M631">
        <f t="shared" si="10"/>
        <v>2014</v>
      </c>
      <c r="N631" s="2"/>
    </row>
    <row r="632" spans="1:14" x14ac:dyDescent="0.25">
      <c r="A632">
        <v>658</v>
      </c>
      <c r="B632" t="s">
        <v>255</v>
      </c>
      <c r="C632" t="s">
        <v>11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2">
        <v>686471000</v>
      </c>
      <c r="K632" t="s">
        <v>8</v>
      </c>
      <c r="L632" t="s">
        <v>256</v>
      </c>
      <c r="M632">
        <f t="shared" si="10"/>
        <v>2015</v>
      </c>
      <c r="N632" s="2"/>
    </row>
    <row r="633" spans="1:14" x14ac:dyDescent="0.25">
      <c r="A633">
        <v>659</v>
      </c>
      <c r="B633" t="s">
        <v>255</v>
      </c>
      <c r="C633" t="s">
        <v>12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2">
        <v>599243000</v>
      </c>
      <c r="K633" t="s">
        <v>8</v>
      </c>
      <c r="L633" t="s">
        <v>256</v>
      </c>
      <c r="M633">
        <f t="shared" si="10"/>
        <v>2016</v>
      </c>
      <c r="N633" s="2"/>
    </row>
    <row r="634" spans="1:14" x14ac:dyDescent="0.25">
      <c r="A634">
        <v>660</v>
      </c>
      <c r="B634" t="s">
        <v>257</v>
      </c>
      <c r="C634" t="s">
        <v>7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2">
        <v>721266000</v>
      </c>
      <c r="K634" t="s">
        <v>8</v>
      </c>
      <c r="L634" t="s">
        <v>152</v>
      </c>
      <c r="M634">
        <f t="shared" si="10"/>
        <v>2013</v>
      </c>
      <c r="N634" s="2"/>
    </row>
    <row r="635" spans="1:14" x14ac:dyDescent="0.25">
      <c r="A635">
        <v>661</v>
      </c>
      <c r="B635" t="s">
        <v>257</v>
      </c>
      <c r="C635" t="s">
        <v>10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2">
        <v>777717000</v>
      </c>
      <c r="K635" t="s">
        <v>8</v>
      </c>
      <c r="L635" t="s">
        <v>152</v>
      </c>
      <c r="M635">
        <f t="shared" si="10"/>
        <v>2014</v>
      </c>
      <c r="N635" s="2"/>
    </row>
    <row r="636" spans="1:14" x14ac:dyDescent="0.25">
      <c r="A636">
        <v>662</v>
      </c>
      <c r="B636" t="s">
        <v>257</v>
      </c>
      <c r="C636" t="s">
        <v>11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2">
        <v>515707000</v>
      </c>
      <c r="K636" t="s">
        <v>8</v>
      </c>
      <c r="L636" t="s">
        <v>152</v>
      </c>
      <c r="M636">
        <f t="shared" si="10"/>
        <v>2015</v>
      </c>
      <c r="N636" s="2"/>
    </row>
    <row r="637" spans="1:14" x14ac:dyDescent="0.25">
      <c r="A637">
        <v>663</v>
      </c>
      <c r="B637" t="s">
        <v>257</v>
      </c>
      <c r="C637" t="s">
        <v>12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2">
        <v>266232000</v>
      </c>
      <c r="K637" t="s">
        <v>8</v>
      </c>
      <c r="L637" t="s">
        <v>152</v>
      </c>
      <c r="M637">
        <f t="shared" si="10"/>
        <v>2016</v>
      </c>
      <c r="N637" s="2"/>
    </row>
    <row r="638" spans="1:14" x14ac:dyDescent="0.25">
      <c r="A638">
        <v>664</v>
      </c>
      <c r="B638" t="s">
        <v>258</v>
      </c>
      <c r="C638" t="s">
        <v>7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2">
        <v>666600000</v>
      </c>
      <c r="K638" t="s">
        <v>54</v>
      </c>
      <c r="L638" t="s">
        <v>188</v>
      </c>
      <c r="M638">
        <f t="shared" si="10"/>
        <v>2012</v>
      </c>
      <c r="N638" s="2"/>
    </row>
    <row r="639" spans="1:14" x14ac:dyDescent="0.25">
      <c r="A639">
        <v>665</v>
      </c>
      <c r="B639" t="s">
        <v>258</v>
      </c>
      <c r="C639" t="s">
        <v>10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2">
        <v>589200000</v>
      </c>
      <c r="K639" t="s">
        <v>54</v>
      </c>
      <c r="L639" t="s">
        <v>188</v>
      </c>
      <c r="M639">
        <f t="shared" si="10"/>
        <v>2013</v>
      </c>
      <c r="N639" s="2"/>
    </row>
    <row r="640" spans="1:14" x14ac:dyDescent="0.25">
      <c r="A640">
        <v>666</v>
      </c>
      <c r="B640" t="s">
        <v>258</v>
      </c>
      <c r="C640" t="s">
        <v>11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2">
        <v>494800000</v>
      </c>
      <c r="K640" t="s">
        <v>54</v>
      </c>
      <c r="L640" t="s">
        <v>188</v>
      </c>
      <c r="M640">
        <f t="shared" si="10"/>
        <v>2014</v>
      </c>
      <c r="N640" s="2"/>
    </row>
    <row r="641" spans="1:14" x14ac:dyDescent="0.25">
      <c r="A641">
        <v>667</v>
      </c>
      <c r="B641" t="s">
        <v>258</v>
      </c>
      <c r="C641" t="s">
        <v>12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2">
        <v>193800000</v>
      </c>
      <c r="K641" t="s">
        <v>54</v>
      </c>
      <c r="L641" t="s">
        <v>188</v>
      </c>
      <c r="M641">
        <f t="shared" si="10"/>
        <v>2015</v>
      </c>
      <c r="N641" s="2"/>
    </row>
    <row r="642" spans="1:14" x14ac:dyDescent="0.25">
      <c r="A642">
        <v>668</v>
      </c>
      <c r="B642" t="s">
        <v>259</v>
      </c>
      <c r="C642" t="s">
        <v>7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2">
        <v>254161000</v>
      </c>
      <c r="K642" t="s">
        <v>47</v>
      </c>
      <c r="L642" t="s">
        <v>260</v>
      </c>
      <c r="M642">
        <f t="shared" si="10"/>
        <v>2013</v>
      </c>
      <c r="N642" s="2"/>
    </row>
    <row r="643" spans="1:14" x14ac:dyDescent="0.25">
      <c r="A643">
        <v>669</v>
      </c>
      <c r="B643" t="s">
        <v>259</v>
      </c>
      <c r="C643" t="s">
        <v>10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2">
        <v>271037000</v>
      </c>
      <c r="K643" t="s">
        <v>47</v>
      </c>
      <c r="L643" t="s">
        <v>260</v>
      </c>
      <c r="M643">
        <f t="shared" si="10"/>
        <v>2014</v>
      </c>
      <c r="N643" s="2"/>
    </row>
    <row r="644" spans="1:14" x14ac:dyDescent="0.25">
      <c r="A644">
        <v>670</v>
      </c>
      <c r="B644" t="s">
        <v>259</v>
      </c>
      <c r="C644" t="s">
        <v>11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2">
        <v>300154000</v>
      </c>
      <c r="K644" t="s">
        <v>47</v>
      </c>
      <c r="L644" t="s">
        <v>260</v>
      </c>
      <c r="M644">
        <f t="shared" si="10"/>
        <v>2015</v>
      </c>
      <c r="N644" s="2"/>
    </row>
    <row r="645" spans="1:14" x14ac:dyDescent="0.25">
      <c r="A645">
        <v>671</v>
      </c>
      <c r="B645" t="s">
        <v>259</v>
      </c>
      <c r="C645" t="s">
        <v>12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2">
        <v>320995000</v>
      </c>
      <c r="K645" t="s">
        <v>47</v>
      </c>
      <c r="L645" t="s">
        <v>260</v>
      </c>
      <c r="M645">
        <f t="shared" si="10"/>
        <v>2016</v>
      </c>
      <c r="N645" s="2"/>
    </row>
    <row r="646" spans="1:14" x14ac:dyDescent="0.25">
      <c r="A646">
        <v>672</v>
      </c>
      <c r="B646" t="s">
        <v>261</v>
      </c>
      <c r="C646" t="s">
        <v>7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2">
        <v>439361000</v>
      </c>
      <c r="K646" t="s">
        <v>17</v>
      </c>
      <c r="L646" t="s">
        <v>29</v>
      </c>
      <c r="M646">
        <f t="shared" si="10"/>
        <v>2012</v>
      </c>
      <c r="N646" s="2"/>
    </row>
    <row r="647" spans="1:14" x14ac:dyDescent="0.25">
      <c r="A647">
        <v>673</v>
      </c>
      <c r="B647" t="s">
        <v>261</v>
      </c>
      <c r="C647" t="s">
        <v>10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2">
        <v>460071000</v>
      </c>
      <c r="K647" t="s">
        <v>17</v>
      </c>
      <c r="L647" t="s">
        <v>29</v>
      </c>
      <c r="M647">
        <f t="shared" si="10"/>
        <v>2013</v>
      </c>
      <c r="N647" s="2"/>
    </row>
    <row r="648" spans="1:14" x14ac:dyDescent="0.25">
      <c r="A648">
        <v>674</v>
      </c>
      <c r="B648" t="s">
        <v>261</v>
      </c>
      <c r="C648" t="s">
        <v>11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2">
        <v>427145000</v>
      </c>
      <c r="K648" t="s">
        <v>17</v>
      </c>
      <c r="L648" t="s">
        <v>29</v>
      </c>
      <c r="M648">
        <f t="shared" si="10"/>
        <v>2014</v>
      </c>
      <c r="N648" s="2"/>
    </row>
    <row r="649" spans="1:14" x14ac:dyDescent="0.25">
      <c r="A649">
        <v>675</v>
      </c>
      <c r="B649" t="s">
        <v>261</v>
      </c>
      <c r="C649" t="s">
        <v>12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2">
        <v>533482000</v>
      </c>
      <c r="K649" t="s">
        <v>17</v>
      </c>
      <c r="L649" t="s">
        <v>29</v>
      </c>
      <c r="M649">
        <f t="shared" ref="M649:M712" si="11">YEAR(D649)</f>
        <v>2015</v>
      </c>
      <c r="N649" s="2"/>
    </row>
    <row r="650" spans="1:14" x14ac:dyDescent="0.25">
      <c r="A650">
        <v>676</v>
      </c>
      <c r="B650" t="s">
        <v>262</v>
      </c>
      <c r="C650" t="s">
        <v>7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2">
        <v>1068905000</v>
      </c>
      <c r="K650" t="s">
        <v>177</v>
      </c>
      <c r="L650" t="s">
        <v>178</v>
      </c>
      <c r="M650">
        <f t="shared" si="11"/>
        <v>2012</v>
      </c>
      <c r="N650" s="2"/>
    </row>
    <row r="651" spans="1:14" x14ac:dyDescent="0.25">
      <c r="A651">
        <v>677</v>
      </c>
      <c r="B651" t="s">
        <v>262</v>
      </c>
      <c r="C651" t="s">
        <v>10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2">
        <v>976000000</v>
      </c>
      <c r="K651" t="s">
        <v>177</v>
      </c>
      <c r="L651" t="s">
        <v>178</v>
      </c>
      <c r="M651">
        <f t="shared" si="11"/>
        <v>2013</v>
      </c>
      <c r="N651" s="2"/>
    </row>
    <row r="652" spans="1:14" x14ac:dyDescent="0.25">
      <c r="A652">
        <v>678</v>
      </c>
      <c r="B652" t="s">
        <v>262</v>
      </c>
      <c r="C652" t="s">
        <v>11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2">
        <v>962000000</v>
      </c>
      <c r="K652" t="s">
        <v>177</v>
      </c>
      <c r="L652" t="s">
        <v>178</v>
      </c>
      <c r="M652">
        <f t="shared" si="11"/>
        <v>2014</v>
      </c>
      <c r="N652" s="2"/>
    </row>
    <row r="653" spans="1:14" x14ac:dyDescent="0.25">
      <c r="A653">
        <v>679</v>
      </c>
      <c r="B653" t="s">
        <v>262</v>
      </c>
      <c r="C653" t="s">
        <v>12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2">
        <v>981000000</v>
      </c>
      <c r="K653" t="s">
        <v>177</v>
      </c>
      <c r="L653" t="s">
        <v>178</v>
      </c>
      <c r="M653">
        <f t="shared" si="11"/>
        <v>2015</v>
      </c>
      <c r="N653" s="2"/>
    </row>
    <row r="654" spans="1:14" x14ac:dyDescent="0.25">
      <c r="A654">
        <v>680</v>
      </c>
      <c r="B654" t="s">
        <v>263</v>
      </c>
      <c r="C654" t="s">
        <v>7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2">
        <v>3689000000</v>
      </c>
      <c r="K654" t="s">
        <v>8</v>
      </c>
      <c r="L654" t="s">
        <v>86</v>
      </c>
      <c r="M654">
        <f t="shared" si="11"/>
        <v>2013</v>
      </c>
      <c r="N654" s="2"/>
    </row>
    <row r="655" spans="1:14" x14ac:dyDescent="0.25">
      <c r="A655">
        <v>681</v>
      </c>
      <c r="B655" t="s">
        <v>263</v>
      </c>
      <c r="C655" t="s">
        <v>10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2">
        <v>3889000000</v>
      </c>
      <c r="K655" t="s">
        <v>8</v>
      </c>
      <c r="L655" t="s">
        <v>86</v>
      </c>
      <c r="M655">
        <f t="shared" si="11"/>
        <v>2014</v>
      </c>
      <c r="N655" s="2"/>
    </row>
    <row r="656" spans="1:14" x14ac:dyDescent="0.25">
      <c r="A656">
        <v>682</v>
      </c>
      <c r="B656" t="s">
        <v>263</v>
      </c>
      <c r="C656" t="s">
        <v>11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2">
        <v>4178000000</v>
      </c>
      <c r="K656" t="s">
        <v>8</v>
      </c>
      <c r="L656" t="s">
        <v>86</v>
      </c>
      <c r="M656">
        <f t="shared" si="11"/>
        <v>2015</v>
      </c>
      <c r="N656" s="2"/>
    </row>
    <row r="657" spans="1:14" x14ac:dyDescent="0.25">
      <c r="A657">
        <v>683</v>
      </c>
      <c r="B657" t="s">
        <v>263</v>
      </c>
      <c r="C657" t="s">
        <v>12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2">
        <v>4309000000</v>
      </c>
      <c r="K657" t="s">
        <v>8</v>
      </c>
      <c r="L657" t="s">
        <v>86</v>
      </c>
      <c r="M657">
        <f t="shared" si="11"/>
        <v>2016</v>
      </c>
      <c r="N657" s="2"/>
    </row>
    <row r="658" spans="1:14" x14ac:dyDescent="0.25">
      <c r="A658">
        <v>684</v>
      </c>
      <c r="B658" t="s">
        <v>264</v>
      </c>
      <c r="C658" t="s">
        <v>7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2">
        <v>784982000</v>
      </c>
      <c r="K658" t="s">
        <v>47</v>
      </c>
      <c r="L658" t="s">
        <v>260</v>
      </c>
      <c r="M658">
        <f t="shared" si="11"/>
        <v>2012</v>
      </c>
      <c r="N658" s="2"/>
    </row>
    <row r="659" spans="1:14" x14ac:dyDescent="0.25">
      <c r="A659">
        <v>685</v>
      </c>
      <c r="B659" t="s">
        <v>264</v>
      </c>
      <c r="C659" t="s">
        <v>10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2">
        <v>844336000</v>
      </c>
      <c r="K659" t="s">
        <v>47</v>
      </c>
      <c r="L659" t="s">
        <v>260</v>
      </c>
      <c r="M659">
        <f t="shared" si="11"/>
        <v>2013</v>
      </c>
      <c r="N659" s="2"/>
    </row>
    <row r="660" spans="1:14" x14ac:dyDescent="0.25">
      <c r="A660">
        <v>686</v>
      </c>
      <c r="B660" t="s">
        <v>264</v>
      </c>
      <c r="C660" t="s">
        <v>11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2">
        <v>954846000</v>
      </c>
      <c r="K660" t="s">
        <v>47</v>
      </c>
      <c r="L660" t="s">
        <v>260</v>
      </c>
      <c r="M660">
        <f t="shared" si="11"/>
        <v>2014</v>
      </c>
      <c r="N660" s="2"/>
    </row>
    <row r="661" spans="1:14" x14ac:dyDescent="0.25">
      <c r="A661">
        <v>687</v>
      </c>
      <c r="B661" t="s">
        <v>264</v>
      </c>
      <c r="C661" t="s">
        <v>12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2">
        <v>940578000</v>
      </c>
      <c r="K661" t="s">
        <v>47</v>
      </c>
      <c r="L661" t="s">
        <v>260</v>
      </c>
      <c r="M661">
        <f t="shared" si="11"/>
        <v>2015</v>
      </c>
      <c r="N661" s="2"/>
    </row>
    <row r="662" spans="1:14" x14ac:dyDescent="0.25">
      <c r="A662">
        <v>688</v>
      </c>
      <c r="B662" t="s">
        <v>265</v>
      </c>
      <c r="C662" t="s">
        <v>7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2">
        <v>4010000000</v>
      </c>
      <c r="K662" t="s">
        <v>20</v>
      </c>
      <c r="L662" t="s">
        <v>61</v>
      </c>
      <c r="M662">
        <f t="shared" si="11"/>
        <v>2012</v>
      </c>
      <c r="N662" s="2"/>
    </row>
    <row r="663" spans="1:14" x14ac:dyDescent="0.25">
      <c r="A663">
        <v>689</v>
      </c>
      <c r="B663" t="s">
        <v>265</v>
      </c>
      <c r="C663" t="s">
        <v>10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2">
        <v>4524000000</v>
      </c>
      <c r="K663" t="s">
        <v>20</v>
      </c>
      <c r="L663" t="s">
        <v>61</v>
      </c>
      <c r="M663">
        <f t="shared" si="11"/>
        <v>2013</v>
      </c>
      <c r="N663" s="2"/>
    </row>
    <row r="664" spans="1:14" x14ac:dyDescent="0.25">
      <c r="A664">
        <v>690</v>
      </c>
      <c r="B664" t="s">
        <v>265</v>
      </c>
      <c r="C664" t="s">
        <v>11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2">
        <v>15265000000</v>
      </c>
      <c r="K664" t="s">
        <v>20</v>
      </c>
      <c r="L664" t="s">
        <v>61</v>
      </c>
      <c r="M664">
        <f t="shared" si="11"/>
        <v>2014</v>
      </c>
      <c r="N664" s="2"/>
    </row>
    <row r="665" spans="1:14" x14ac:dyDescent="0.25">
      <c r="A665">
        <v>691</v>
      </c>
      <c r="B665" t="s">
        <v>265</v>
      </c>
      <c r="C665" t="s">
        <v>12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2">
        <v>22193000000</v>
      </c>
      <c r="K665" t="s">
        <v>20</v>
      </c>
      <c r="L665" t="s">
        <v>61</v>
      </c>
      <c r="M665">
        <f t="shared" si="11"/>
        <v>2015</v>
      </c>
      <c r="N665" s="2"/>
    </row>
    <row r="666" spans="1:14" x14ac:dyDescent="0.25">
      <c r="A666">
        <v>692</v>
      </c>
      <c r="B666" t="s">
        <v>266</v>
      </c>
      <c r="C666" t="s">
        <v>7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2">
        <v>2871600000</v>
      </c>
      <c r="K666" t="s">
        <v>31</v>
      </c>
      <c r="L666" t="s">
        <v>119</v>
      </c>
      <c r="M666">
        <f t="shared" si="11"/>
        <v>2013</v>
      </c>
      <c r="N666" s="2"/>
    </row>
    <row r="667" spans="1:14" x14ac:dyDescent="0.25">
      <c r="A667">
        <v>693</v>
      </c>
      <c r="B667" t="s">
        <v>266</v>
      </c>
      <c r="C667" t="s">
        <v>10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2">
        <v>2895500000</v>
      </c>
      <c r="K667" t="s">
        <v>31</v>
      </c>
      <c r="L667" t="s">
        <v>119</v>
      </c>
      <c r="M667">
        <f t="shared" si="11"/>
        <v>2014</v>
      </c>
      <c r="N667" s="2"/>
    </row>
    <row r="668" spans="1:14" x14ac:dyDescent="0.25">
      <c r="A668">
        <v>694</v>
      </c>
      <c r="B668" t="s">
        <v>266</v>
      </c>
      <c r="C668" t="s">
        <v>11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2">
        <v>2621200000</v>
      </c>
      <c r="K668" t="s">
        <v>31</v>
      </c>
      <c r="L668" t="s">
        <v>119</v>
      </c>
      <c r="M668">
        <f t="shared" si="11"/>
        <v>2015</v>
      </c>
      <c r="N668" s="2"/>
    </row>
    <row r="669" spans="1:14" x14ac:dyDescent="0.25">
      <c r="A669">
        <v>695</v>
      </c>
      <c r="B669" t="s">
        <v>266</v>
      </c>
      <c r="C669" t="s">
        <v>12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2">
        <v>2710600000</v>
      </c>
      <c r="K669" t="s">
        <v>31</v>
      </c>
      <c r="L669" t="s">
        <v>119</v>
      </c>
      <c r="M669">
        <f t="shared" si="11"/>
        <v>2016</v>
      </c>
      <c r="N669" s="2"/>
    </row>
    <row r="670" spans="1:14" x14ac:dyDescent="0.25">
      <c r="A670">
        <v>696</v>
      </c>
      <c r="B670" t="s">
        <v>267</v>
      </c>
      <c r="C670" t="s">
        <v>7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2">
        <v>1457000000</v>
      </c>
      <c r="K670" t="s">
        <v>17</v>
      </c>
      <c r="L670" t="s">
        <v>84</v>
      </c>
      <c r="M670">
        <f t="shared" si="11"/>
        <v>2013</v>
      </c>
      <c r="N670" s="2"/>
    </row>
    <row r="671" spans="1:14" x14ac:dyDescent="0.25">
      <c r="A671">
        <v>697</v>
      </c>
      <c r="B671" t="s">
        <v>267</v>
      </c>
      <c r="C671" t="s">
        <v>10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2">
        <v>2002000000</v>
      </c>
      <c r="K671" t="s">
        <v>17</v>
      </c>
      <c r="L671" t="s">
        <v>84</v>
      </c>
      <c r="M671">
        <f t="shared" si="11"/>
        <v>2014</v>
      </c>
      <c r="N671" s="2"/>
    </row>
    <row r="672" spans="1:14" x14ac:dyDescent="0.25">
      <c r="A672">
        <v>698</v>
      </c>
      <c r="B672" t="s">
        <v>267</v>
      </c>
      <c r="C672" t="s">
        <v>11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2">
        <v>1322000000</v>
      </c>
      <c r="K672" t="s">
        <v>17</v>
      </c>
      <c r="L672" t="s">
        <v>84</v>
      </c>
      <c r="M672">
        <f t="shared" si="11"/>
        <v>2015</v>
      </c>
      <c r="N672" s="2"/>
    </row>
    <row r="673" spans="1:14" x14ac:dyDescent="0.25">
      <c r="A673">
        <v>699</v>
      </c>
      <c r="B673" t="s">
        <v>267</v>
      </c>
      <c r="C673" t="s">
        <v>12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2">
        <v>1468000000</v>
      </c>
      <c r="K673" t="s">
        <v>17</v>
      </c>
      <c r="L673" t="s">
        <v>84</v>
      </c>
      <c r="M673">
        <f t="shared" si="11"/>
        <v>2016</v>
      </c>
      <c r="N673" s="2"/>
    </row>
    <row r="674" spans="1:14" x14ac:dyDescent="0.25">
      <c r="A674">
        <v>700</v>
      </c>
      <c r="B674" t="s">
        <v>268</v>
      </c>
      <c r="C674" t="s">
        <v>7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2">
        <v>5672000000</v>
      </c>
      <c r="K674" t="s">
        <v>14</v>
      </c>
      <c r="L674" t="s">
        <v>240</v>
      </c>
      <c r="M674">
        <f t="shared" si="11"/>
        <v>2013</v>
      </c>
      <c r="N674" s="2"/>
    </row>
    <row r="675" spans="1:14" x14ac:dyDescent="0.25">
      <c r="A675">
        <v>701</v>
      </c>
      <c r="B675" t="s">
        <v>268</v>
      </c>
      <c r="C675" t="s">
        <v>10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2">
        <v>1650000000</v>
      </c>
      <c r="K675" t="s">
        <v>14</v>
      </c>
      <c r="L675" t="s">
        <v>240</v>
      </c>
      <c r="M675">
        <f t="shared" si="11"/>
        <v>2014</v>
      </c>
      <c r="N675" s="2"/>
    </row>
    <row r="676" spans="1:14" x14ac:dyDescent="0.25">
      <c r="A676">
        <v>702</v>
      </c>
      <c r="B676" t="s">
        <v>268</v>
      </c>
      <c r="C676" t="s">
        <v>11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2">
        <v>4897000000</v>
      </c>
      <c r="K676" t="s">
        <v>14</v>
      </c>
      <c r="L676" t="s">
        <v>240</v>
      </c>
      <c r="M676">
        <f t="shared" si="11"/>
        <v>2015</v>
      </c>
      <c r="N676" s="2"/>
    </row>
    <row r="677" spans="1:14" x14ac:dyDescent="0.25">
      <c r="A677">
        <v>703</v>
      </c>
      <c r="B677" t="s">
        <v>268</v>
      </c>
      <c r="C677" t="s">
        <v>12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2">
        <v>9545000000</v>
      </c>
      <c r="K677" t="s">
        <v>14</v>
      </c>
      <c r="L677" t="s">
        <v>240</v>
      </c>
      <c r="M677">
        <f t="shared" si="11"/>
        <v>2016</v>
      </c>
      <c r="N677" s="2"/>
    </row>
    <row r="678" spans="1:14" x14ac:dyDescent="0.25">
      <c r="A678">
        <v>704</v>
      </c>
      <c r="B678" t="s">
        <v>269</v>
      </c>
      <c r="C678" t="s">
        <v>7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2">
        <v>1023178000</v>
      </c>
      <c r="K678" t="s">
        <v>14</v>
      </c>
      <c r="L678" t="s">
        <v>74</v>
      </c>
      <c r="M678">
        <f t="shared" si="11"/>
        <v>2012</v>
      </c>
      <c r="N678" s="2"/>
    </row>
    <row r="679" spans="1:14" x14ac:dyDescent="0.25">
      <c r="A679">
        <v>705</v>
      </c>
      <c r="B679" t="s">
        <v>269</v>
      </c>
      <c r="C679" t="s">
        <v>10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2">
        <v>1057935000</v>
      </c>
      <c r="K679" t="s">
        <v>14</v>
      </c>
      <c r="L679" t="s">
        <v>74</v>
      </c>
      <c r="M679">
        <f t="shared" si="11"/>
        <v>2013</v>
      </c>
      <c r="N679" s="2"/>
    </row>
    <row r="680" spans="1:14" x14ac:dyDescent="0.25">
      <c r="A680">
        <v>706</v>
      </c>
      <c r="B680" t="s">
        <v>269</v>
      </c>
      <c r="C680" t="s">
        <v>11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2">
        <v>1131418000</v>
      </c>
      <c r="K680" t="s">
        <v>14</v>
      </c>
      <c r="L680" t="s">
        <v>74</v>
      </c>
      <c r="M680">
        <f t="shared" si="11"/>
        <v>2014</v>
      </c>
      <c r="N680" s="2"/>
    </row>
    <row r="681" spans="1:14" x14ac:dyDescent="0.25">
      <c r="A681">
        <v>707</v>
      </c>
      <c r="B681" t="s">
        <v>269</v>
      </c>
      <c r="C681" t="s">
        <v>12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2">
        <v>1136787000</v>
      </c>
      <c r="K681" t="s">
        <v>14</v>
      </c>
      <c r="L681" t="s">
        <v>74</v>
      </c>
      <c r="M681">
        <f t="shared" si="11"/>
        <v>2015</v>
      </c>
      <c r="N681" s="2"/>
    </row>
    <row r="682" spans="1:14" x14ac:dyDescent="0.25">
      <c r="A682">
        <v>708</v>
      </c>
      <c r="B682" t="s">
        <v>270</v>
      </c>
      <c r="C682" t="s">
        <v>7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2">
        <v>357213000</v>
      </c>
      <c r="K682" t="s">
        <v>17</v>
      </c>
      <c r="L682" t="s">
        <v>34</v>
      </c>
      <c r="M682">
        <f t="shared" si="11"/>
        <v>2013</v>
      </c>
      <c r="N682" s="2"/>
    </row>
    <row r="683" spans="1:14" x14ac:dyDescent="0.25">
      <c r="A683">
        <v>709</v>
      </c>
      <c r="B683" t="s">
        <v>270</v>
      </c>
      <c r="C683" t="s">
        <v>10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2">
        <v>405499000</v>
      </c>
      <c r="K683" t="s">
        <v>17</v>
      </c>
      <c r="L683" t="s">
        <v>34</v>
      </c>
      <c r="M683">
        <f t="shared" si="11"/>
        <v>2014</v>
      </c>
      <c r="N683" s="2"/>
    </row>
    <row r="684" spans="1:14" x14ac:dyDescent="0.25">
      <c r="A684">
        <v>710</v>
      </c>
      <c r="B684" t="s">
        <v>270</v>
      </c>
      <c r="C684" t="s">
        <v>11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2">
        <v>456597000</v>
      </c>
      <c r="K684" t="s">
        <v>17</v>
      </c>
      <c r="L684" t="s">
        <v>34</v>
      </c>
      <c r="M684">
        <f t="shared" si="11"/>
        <v>2015</v>
      </c>
      <c r="N684" s="2"/>
    </row>
    <row r="685" spans="1:14" x14ac:dyDescent="0.25">
      <c r="A685">
        <v>711</v>
      </c>
      <c r="B685" t="s">
        <v>270</v>
      </c>
      <c r="C685" t="s">
        <v>12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2">
        <v>424944000</v>
      </c>
      <c r="K685" t="s">
        <v>17</v>
      </c>
      <c r="L685" t="s">
        <v>34</v>
      </c>
      <c r="M685">
        <f t="shared" si="11"/>
        <v>2016</v>
      </c>
      <c r="N685" s="2"/>
    </row>
    <row r="686" spans="1:14" x14ac:dyDescent="0.25">
      <c r="A686">
        <v>712</v>
      </c>
      <c r="B686" t="s">
        <v>271</v>
      </c>
      <c r="C686" t="s">
        <v>7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2">
        <v>6171000000</v>
      </c>
      <c r="K686" t="s">
        <v>14</v>
      </c>
      <c r="L686" t="s">
        <v>252</v>
      </c>
      <c r="M686">
        <f t="shared" si="11"/>
        <v>2013</v>
      </c>
      <c r="N686" s="2"/>
    </row>
    <row r="687" spans="1:14" x14ac:dyDescent="0.25">
      <c r="A687">
        <v>713</v>
      </c>
      <c r="B687" t="s">
        <v>271</v>
      </c>
      <c r="C687" t="s">
        <v>10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2">
        <v>6293000000</v>
      </c>
      <c r="K687" t="s">
        <v>14</v>
      </c>
      <c r="L687" t="s">
        <v>252</v>
      </c>
      <c r="M687">
        <f t="shared" si="11"/>
        <v>2014</v>
      </c>
      <c r="N687" s="2"/>
    </row>
    <row r="688" spans="1:14" x14ac:dyDescent="0.25">
      <c r="A688">
        <v>714</v>
      </c>
      <c r="B688" t="s">
        <v>271</v>
      </c>
      <c r="C688" t="s">
        <v>11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2">
        <v>6289000000</v>
      </c>
      <c r="K688" t="s">
        <v>14</v>
      </c>
      <c r="L688" t="s">
        <v>252</v>
      </c>
      <c r="M688">
        <f t="shared" si="11"/>
        <v>2015</v>
      </c>
      <c r="N688" s="2"/>
    </row>
    <row r="689" spans="1:14" x14ac:dyDescent="0.25">
      <c r="A689">
        <v>715</v>
      </c>
      <c r="B689" t="s">
        <v>271</v>
      </c>
      <c r="C689" t="s">
        <v>12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2">
        <v>5720000000</v>
      </c>
      <c r="K689" t="s">
        <v>14</v>
      </c>
      <c r="L689" t="s">
        <v>252</v>
      </c>
      <c r="M689">
        <f t="shared" si="11"/>
        <v>2016</v>
      </c>
      <c r="N689" s="2"/>
    </row>
    <row r="690" spans="1:14" x14ac:dyDescent="0.25">
      <c r="A690">
        <v>716</v>
      </c>
      <c r="B690" t="s">
        <v>272</v>
      </c>
      <c r="C690" t="s">
        <v>7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2">
        <v>604160000</v>
      </c>
      <c r="K690" t="s">
        <v>14</v>
      </c>
      <c r="L690" t="s">
        <v>273</v>
      </c>
      <c r="M690">
        <f t="shared" si="11"/>
        <v>2012</v>
      </c>
      <c r="N690" s="2"/>
    </row>
    <row r="691" spans="1:14" x14ac:dyDescent="0.25">
      <c r="A691">
        <v>717</v>
      </c>
      <c r="B691" t="s">
        <v>272</v>
      </c>
      <c r="C691" t="s">
        <v>10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2">
        <v>574032000</v>
      </c>
      <c r="K691" t="s">
        <v>14</v>
      </c>
      <c r="L691" t="s">
        <v>273</v>
      </c>
      <c r="M691">
        <f t="shared" si="11"/>
        <v>2013</v>
      </c>
      <c r="N691" s="2"/>
    </row>
    <row r="692" spans="1:14" x14ac:dyDescent="0.25">
      <c r="A692">
        <v>718</v>
      </c>
      <c r="B692" t="s">
        <v>272</v>
      </c>
      <c r="C692" t="s">
        <v>11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2">
        <v>690626000</v>
      </c>
      <c r="K692" t="s">
        <v>14</v>
      </c>
      <c r="L692" t="s">
        <v>273</v>
      </c>
      <c r="M692">
        <f t="shared" si="11"/>
        <v>2014</v>
      </c>
      <c r="N692" s="2"/>
    </row>
    <row r="693" spans="1:14" x14ac:dyDescent="0.25">
      <c r="A693">
        <v>719</v>
      </c>
      <c r="B693" t="s">
        <v>272</v>
      </c>
      <c r="C693" t="s">
        <v>12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2">
        <v>549581000</v>
      </c>
      <c r="K693" t="s">
        <v>14</v>
      </c>
      <c r="L693" t="s">
        <v>273</v>
      </c>
      <c r="M693">
        <f t="shared" si="11"/>
        <v>2015</v>
      </c>
      <c r="N693" s="2"/>
    </row>
    <row r="694" spans="1:14" x14ac:dyDescent="0.25">
      <c r="A694">
        <v>720</v>
      </c>
      <c r="B694" t="s">
        <v>274</v>
      </c>
      <c r="C694" t="s">
        <v>7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2">
        <v>1302000000</v>
      </c>
      <c r="K694" t="s">
        <v>14</v>
      </c>
      <c r="L694" t="s">
        <v>275</v>
      </c>
      <c r="M694">
        <f t="shared" si="11"/>
        <v>2013</v>
      </c>
      <c r="N694" s="2"/>
    </row>
    <row r="695" spans="1:14" x14ac:dyDescent="0.25">
      <c r="A695">
        <v>721</v>
      </c>
      <c r="B695" t="s">
        <v>274</v>
      </c>
      <c r="C695" t="s">
        <v>10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2">
        <v>1417000000</v>
      </c>
      <c r="K695" t="s">
        <v>14</v>
      </c>
      <c r="L695" t="s">
        <v>275</v>
      </c>
      <c r="M695">
        <f t="shared" si="11"/>
        <v>2014</v>
      </c>
      <c r="N695" s="2"/>
    </row>
    <row r="696" spans="1:14" x14ac:dyDescent="0.25">
      <c r="A696">
        <v>722</v>
      </c>
      <c r="B696" t="s">
        <v>274</v>
      </c>
      <c r="C696" t="s">
        <v>11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2">
        <v>1551000000</v>
      </c>
      <c r="K696" t="s">
        <v>14</v>
      </c>
      <c r="L696" t="s">
        <v>275</v>
      </c>
      <c r="M696">
        <f t="shared" si="11"/>
        <v>2015</v>
      </c>
      <c r="N696" s="2"/>
    </row>
    <row r="697" spans="1:14" x14ac:dyDescent="0.25">
      <c r="A697">
        <v>723</v>
      </c>
      <c r="B697" t="s">
        <v>274</v>
      </c>
      <c r="C697" t="s">
        <v>12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2">
        <v>1569000000</v>
      </c>
      <c r="K697" t="s">
        <v>14</v>
      </c>
      <c r="L697" t="s">
        <v>275</v>
      </c>
      <c r="M697">
        <f t="shared" si="11"/>
        <v>2016</v>
      </c>
      <c r="N697" s="2"/>
    </row>
    <row r="698" spans="1:14" x14ac:dyDescent="0.25">
      <c r="A698">
        <v>724</v>
      </c>
      <c r="B698" t="s">
        <v>276</v>
      </c>
      <c r="C698" t="s">
        <v>7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2">
        <v>1131125000</v>
      </c>
      <c r="K698" t="s">
        <v>8</v>
      </c>
      <c r="L698" t="s">
        <v>277</v>
      </c>
      <c r="M698">
        <f t="shared" si="11"/>
        <v>2012</v>
      </c>
      <c r="N698" s="2"/>
    </row>
    <row r="699" spans="1:14" x14ac:dyDescent="0.25">
      <c r="A699">
        <v>725</v>
      </c>
      <c r="B699" t="s">
        <v>276</v>
      </c>
      <c r="C699" t="s">
        <v>10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2">
        <v>1296854000</v>
      </c>
      <c r="K699" t="s">
        <v>8</v>
      </c>
      <c r="L699" t="s">
        <v>277</v>
      </c>
      <c r="M699">
        <f t="shared" si="11"/>
        <v>2013</v>
      </c>
      <c r="N699" s="2"/>
    </row>
    <row r="700" spans="1:14" x14ac:dyDescent="0.25">
      <c r="A700">
        <v>726</v>
      </c>
      <c r="B700" t="s">
        <v>276</v>
      </c>
      <c r="C700" t="s">
        <v>11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2">
        <v>1347117000</v>
      </c>
      <c r="K700" t="s">
        <v>8</v>
      </c>
      <c r="L700" t="s">
        <v>277</v>
      </c>
      <c r="M700">
        <f t="shared" si="11"/>
        <v>2014</v>
      </c>
      <c r="N700" s="2"/>
    </row>
    <row r="701" spans="1:14" x14ac:dyDescent="0.25">
      <c r="A701">
        <v>727</v>
      </c>
      <c r="B701" t="s">
        <v>276</v>
      </c>
      <c r="C701" t="s">
        <v>12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2">
        <v>1300320000</v>
      </c>
      <c r="K701" t="s">
        <v>8</v>
      </c>
      <c r="L701" t="s">
        <v>277</v>
      </c>
      <c r="M701">
        <f t="shared" si="11"/>
        <v>2015</v>
      </c>
      <c r="N701" s="2"/>
    </row>
    <row r="702" spans="1:14" x14ac:dyDescent="0.25">
      <c r="A702">
        <v>728</v>
      </c>
      <c r="B702" t="s">
        <v>278</v>
      </c>
      <c r="C702" t="s">
        <v>7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2">
        <v>3138000000</v>
      </c>
      <c r="K702" t="s">
        <v>78</v>
      </c>
      <c r="L702" t="s">
        <v>109</v>
      </c>
      <c r="M702">
        <f t="shared" si="11"/>
        <v>2013</v>
      </c>
      <c r="N702" s="2"/>
    </row>
    <row r="703" spans="1:14" x14ac:dyDescent="0.25">
      <c r="A703">
        <v>729</v>
      </c>
      <c r="B703" t="s">
        <v>278</v>
      </c>
      <c r="C703" t="s">
        <v>10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2">
        <v>5243000000</v>
      </c>
      <c r="K703" t="s">
        <v>78</v>
      </c>
      <c r="L703" t="s">
        <v>109</v>
      </c>
      <c r="M703">
        <f t="shared" si="11"/>
        <v>2014</v>
      </c>
      <c r="N703" s="2"/>
    </row>
    <row r="704" spans="1:14" x14ac:dyDescent="0.25">
      <c r="A704">
        <v>730</v>
      </c>
      <c r="B704" t="s">
        <v>278</v>
      </c>
      <c r="C704" t="s">
        <v>11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2">
        <v>2320000000</v>
      </c>
      <c r="K704" t="s">
        <v>78</v>
      </c>
      <c r="L704" t="s">
        <v>109</v>
      </c>
      <c r="M704">
        <f t="shared" si="11"/>
        <v>2015</v>
      </c>
      <c r="N704" s="2"/>
    </row>
    <row r="705" spans="1:14" x14ac:dyDescent="0.25">
      <c r="A705">
        <v>731</v>
      </c>
      <c r="B705" t="s">
        <v>278</v>
      </c>
      <c r="C705" t="s">
        <v>12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2">
        <v>636000000</v>
      </c>
      <c r="K705" t="s">
        <v>78</v>
      </c>
      <c r="L705" t="s">
        <v>109</v>
      </c>
      <c r="M705">
        <f t="shared" si="11"/>
        <v>2016</v>
      </c>
      <c r="N705" s="2"/>
    </row>
    <row r="706" spans="1:14" x14ac:dyDescent="0.25">
      <c r="A706">
        <v>732</v>
      </c>
      <c r="B706" t="s">
        <v>279</v>
      </c>
      <c r="C706" t="s">
        <v>7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2">
        <v>201251000</v>
      </c>
      <c r="K706" t="s">
        <v>14</v>
      </c>
      <c r="L706" t="s">
        <v>273</v>
      </c>
      <c r="M706">
        <f t="shared" si="11"/>
        <v>2013</v>
      </c>
      <c r="N706" s="2"/>
    </row>
    <row r="707" spans="1:14" x14ac:dyDescent="0.25">
      <c r="A707">
        <v>733</v>
      </c>
      <c r="B707" t="s">
        <v>279</v>
      </c>
      <c r="C707" t="s">
        <v>10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2">
        <v>329727000</v>
      </c>
      <c r="K707" t="s">
        <v>14</v>
      </c>
      <c r="L707" t="s">
        <v>273</v>
      </c>
      <c r="M707">
        <f t="shared" si="11"/>
        <v>2014</v>
      </c>
      <c r="N707" s="2"/>
    </row>
    <row r="708" spans="1:14" x14ac:dyDescent="0.25">
      <c r="A708">
        <v>734</v>
      </c>
      <c r="B708" t="s">
        <v>279</v>
      </c>
      <c r="C708" t="s">
        <v>11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2">
        <v>469594000</v>
      </c>
      <c r="K708" t="s">
        <v>14</v>
      </c>
      <c r="L708" t="s">
        <v>273</v>
      </c>
      <c r="M708">
        <f t="shared" si="11"/>
        <v>2015</v>
      </c>
      <c r="N708" s="2"/>
    </row>
    <row r="709" spans="1:14" x14ac:dyDescent="0.25">
      <c r="A709">
        <v>735</v>
      </c>
      <c r="B709" t="s">
        <v>279</v>
      </c>
      <c r="C709" t="s">
        <v>12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2">
        <v>580027000</v>
      </c>
      <c r="K709" t="s">
        <v>14</v>
      </c>
      <c r="L709" t="s">
        <v>273</v>
      </c>
      <c r="M709">
        <f t="shared" si="11"/>
        <v>2016</v>
      </c>
      <c r="N709" s="2"/>
    </row>
    <row r="710" spans="1:14" x14ac:dyDescent="0.25">
      <c r="A710">
        <v>736</v>
      </c>
      <c r="B710" t="s">
        <v>280</v>
      </c>
      <c r="C710" t="s">
        <v>7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2">
        <v>853851000</v>
      </c>
      <c r="K710" t="s">
        <v>14</v>
      </c>
      <c r="L710" t="s">
        <v>281</v>
      </c>
      <c r="M710">
        <f t="shared" si="11"/>
        <v>2012</v>
      </c>
      <c r="N710" s="2"/>
    </row>
    <row r="711" spans="1:14" x14ac:dyDescent="0.25">
      <c r="A711">
        <v>737</v>
      </c>
      <c r="B711" t="s">
        <v>280</v>
      </c>
      <c r="C711" t="s">
        <v>10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2">
        <v>806012000</v>
      </c>
      <c r="K711" t="s">
        <v>14</v>
      </c>
      <c r="L711" t="s">
        <v>281</v>
      </c>
      <c r="M711">
        <f t="shared" si="11"/>
        <v>2013</v>
      </c>
      <c r="N711" s="2"/>
    </row>
    <row r="712" spans="1:14" x14ac:dyDescent="0.25">
      <c r="A712">
        <v>738</v>
      </c>
      <c r="B712" t="s">
        <v>280</v>
      </c>
      <c r="C712" t="s">
        <v>11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2">
        <v>940692000</v>
      </c>
      <c r="K712" t="s">
        <v>14</v>
      </c>
      <c r="L712" t="s">
        <v>281</v>
      </c>
      <c r="M712">
        <f t="shared" si="11"/>
        <v>2014</v>
      </c>
      <c r="N712" s="2"/>
    </row>
    <row r="713" spans="1:14" x14ac:dyDescent="0.25">
      <c r="A713">
        <v>739</v>
      </c>
      <c r="B713" t="s">
        <v>280</v>
      </c>
      <c r="C713" t="s">
        <v>12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2">
        <v>1071178000</v>
      </c>
      <c r="K713" t="s">
        <v>14</v>
      </c>
      <c r="L713" t="s">
        <v>281</v>
      </c>
      <c r="M713">
        <f t="shared" ref="M713:M776" si="12">YEAR(D713)</f>
        <v>2015</v>
      </c>
      <c r="N713" s="2"/>
    </row>
    <row r="714" spans="1:14" x14ac:dyDescent="0.25">
      <c r="A714">
        <v>740</v>
      </c>
      <c r="B714" t="s">
        <v>282</v>
      </c>
      <c r="C714" t="s">
        <v>7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2">
        <v>891153000</v>
      </c>
      <c r="K714" t="s">
        <v>42</v>
      </c>
      <c r="L714" t="s">
        <v>100</v>
      </c>
      <c r="M714">
        <f t="shared" si="12"/>
        <v>2012</v>
      </c>
      <c r="N714" s="2"/>
    </row>
    <row r="715" spans="1:14" x14ac:dyDescent="0.25">
      <c r="A715">
        <v>741</v>
      </c>
      <c r="B715" t="s">
        <v>282</v>
      </c>
      <c r="C715" t="s">
        <v>10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2">
        <v>908544000</v>
      </c>
      <c r="K715" t="s">
        <v>42</v>
      </c>
      <c r="L715" t="s">
        <v>100</v>
      </c>
      <c r="M715">
        <f t="shared" si="12"/>
        <v>2013</v>
      </c>
      <c r="N715" s="2"/>
    </row>
    <row r="716" spans="1:14" x14ac:dyDescent="0.25">
      <c r="A716">
        <v>742</v>
      </c>
      <c r="B716" t="s">
        <v>282</v>
      </c>
      <c r="C716" t="s">
        <v>11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2">
        <v>905853000</v>
      </c>
      <c r="K716" t="s">
        <v>42</v>
      </c>
      <c r="L716" t="s">
        <v>100</v>
      </c>
      <c r="M716">
        <f t="shared" si="12"/>
        <v>2014</v>
      </c>
      <c r="N716" s="2"/>
    </row>
    <row r="717" spans="1:14" x14ac:dyDescent="0.25">
      <c r="A717">
        <v>743</v>
      </c>
      <c r="B717" t="s">
        <v>282</v>
      </c>
      <c r="C717" t="s">
        <v>12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2">
        <v>995214000</v>
      </c>
      <c r="K717" t="s">
        <v>42</v>
      </c>
      <c r="L717" t="s">
        <v>100</v>
      </c>
      <c r="M717">
        <f t="shared" si="12"/>
        <v>2015</v>
      </c>
      <c r="N717" s="2"/>
    </row>
    <row r="718" spans="1:14" x14ac:dyDescent="0.25">
      <c r="A718">
        <v>744</v>
      </c>
      <c r="B718" t="s">
        <v>283</v>
      </c>
      <c r="C718" t="s">
        <v>7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2">
        <v>515186000</v>
      </c>
      <c r="K718" t="s">
        <v>14</v>
      </c>
      <c r="L718" t="s">
        <v>284</v>
      </c>
      <c r="M718">
        <f t="shared" si="12"/>
        <v>2013</v>
      </c>
      <c r="N718" s="2"/>
    </row>
    <row r="719" spans="1:14" x14ac:dyDescent="0.25">
      <c r="A719">
        <v>745</v>
      </c>
      <c r="B719" t="s">
        <v>283</v>
      </c>
      <c r="C719" t="s">
        <v>10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2">
        <v>563954000</v>
      </c>
      <c r="K719" t="s">
        <v>14</v>
      </c>
      <c r="L719" t="s">
        <v>284</v>
      </c>
      <c r="M719">
        <f t="shared" si="12"/>
        <v>2015</v>
      </c>
      <c r="N719" s="2"/>
    </row>
    <row r="720" spans="1:14" x14ac:dyDescent="0.25">
      <c r="A720">
        <v>746</v>
      </c>
      <c r="B720" t="s">
        <v>283</v>
      </c>
      <c r="C720" t="s">
        <v>11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2">
        <v>595118000</v>
      </c>
      <c r="K720" t="s">
        <v>14</v>
      </c>
      <c r="L720" t="s">
        <v>284</v>
      </c>
      <c r="M720">
        <f t="shared" si="12"/>
        <v>2016</v>
      </c>
      <c r="N720" s="2"/>
    </row>
    <row r="721" spans="1:14" x14ac:dyDescent="0.25">
      <c r="A721">
        <v>747</v>
      </c>
      <c r="B721" t="s">
        <v>283</v>
      </c>
      <c r="C721" t="s">
        <v>12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2">
        <v>775649000</v>
      </c>
      <c r="K721" t="s">
        <v>14</v>
      </c>
      <c r="L721" t="s">
        <v>284</v>
      </c>
      <c r="M721">
        <f t="shared" si="12"/>
        <v>2016</v>
      </c>
      <c r="N721" s="2"/>
    </row>
    <row r="722" spans="1:14" x14ac:dyDescent="0.25">
      <c r="A722">
        <v>748</v>
      </c>
      <c r="B722" t="s">
        <v>285</v>
      </c>
      <c r="C722" t="s">
        <v>7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2">
        <v>4816000000</v>
      </c>
      <c r="K722" t="s">
        <v>20</v>
      </c>
      <c r="L722" t="s">
        <v>194</v>
      </c>
      <c r="M722">
        <f t="shared" si="12"/>
        <v>2012</v>
      </c>
      <c r="N722" s="2"/>
    </row>
    <row r="723" spans="1:14" x14ac:dyDescent="0.25">
      <c r="A723">
        <v>749</v>
      </c>
      <c r="B723" t="s">
        <v>285</v>
      </c>
      <c r="C723" t="s">
        <v>10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2">
        <v>4792000000</v>
      </c>
      <c r="K723" t="s">
        <v>20</v>
      </c>
      <c r="L723" t="s">
        <v>194</v>
      </c>
      <c r="M723">
        <f t="shared" si="12"/>
        <v>2013</v>
      </c>
      <c r="N723" s="2"/>
    </row>
    <row r="724" spans="1:14" x14ac:dyDescent="0.25">
      <c r="A724">
        <v>750</v>
      </c>
      <c r="B724" t="s">
        <v>285</v>
      </c>
      <c r="C724" t="s">
        <v>11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2">
        <v>5565000000</v>
      </c>
      <c r="K724" t="s">
        <v>20</v>
      </c>
      <c r="L724" t="s">
        <v>194</v>
      </c>
      <c r="M724">
        <f t="shared" si="12"/>
        <v>2014</v>
      </c>
      <c r="N724" s="2"/>
    </row>
    <row r="725" spans="1:14" x14ac:dyDescent="0.25">
      <c r="A725">
        <v>751</v>
      </c>
      <c r="B725" t="s">
        <v>285</v>
      </c>
      <c r="C725" t="s">
        <v>12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2">
        <v>5965000000</v>
      </c>
      <c r="K725" t="s">
        <v>20</v>
      </c>
      <c r="L725" t="s">
        <v>194</v>
      </c>
      <c r="M725">
        <f t="shared" si="12"/>
        <v>2015</v>
      </c>
      <c r="N725" s="2"/>
    </row>
    <row r="726" spans="1:14" x14ac:dyDescent="0.25">
      <c r="A726">
        <v>752</v>
      </c>
      <c r="B726" t="s">
        <v>286</v>
      </c>
      <c r="C726" t="s">
        <v>7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2">
        <v>532820000</v>
      </c>
      <c r="K726" t="s">
        <v>47</v>
      </c>
      <c r="L726" t="s">
        <v>48</v>
      </c>
      <c r="M726">
        <f t="shared" si="12"/>
        <v>2012</v>
      </c>
      <c r="N726" s="2"/>
    </row>
    <row r="727" spans="1:14" x14ac:dyDescent="0.25">
      <c r="A727">
        <v>753</v>
      </c>
      <c r="B727" t="s">
        <v>286</v>
      </c>
      <c r="C727" t="s">
        <v>10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2">
        <v>533613000</v>
      </c>
      <c r="K727" t="s">
        <v>47</v>
      </c>
      <c r="L727" t="s">
        <v>48</v>
      </c>
      <c r="M727">
        <f t="shared" si="12"/>
        <v>2013</v>
      </c>
      <c r="N727" s="2"/>
    </row>
    <row r="728" spans="1:14" x14ac:dyDescent="0.25">
      <c r="A728">
        <v>754</v>
      </c>
      <c r="B728" t="s">
        <v>286</v>
      </c>
      <c r="C728" t="s">
        <v>11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2">
        <v>845910000</v>
      </c>
      <c r="K728" t="s">
        <v>47</v>
      </c>
      <c r="L728" t="s">
        <v>48</v>
      </c>
      <c r="M728">
        <f t="shared" si="12"/>
        <v>2014</v>
      </c>
      <c r="N728" s="2"/>
    </row>
    <row r="729" spans="1:14" x14ac:dyDescent="0.25">
      <c r="A729">
        <v>755</v>
      </c>
      <c r="B729" t="s">
        <v>286</v>
      </c>
      <c r="C729" t="s">
        <v>12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2">
        <v>1068846000</v>
      </c>
      <c r="K729" t="s">
        <v>47</v>
      </c>
      <c r="L729" t="s">
        <v>48</v>
      </c>
      <c r="M729">
        <f t="shared" si="12"/>
        <v>2015</v>
      </c>
      <c r="N729" s="2"/>
    </row>
    <row r="730" spans="1:14" x14ac:dyDescent="0.25">
      <c r="A730">
        <v>756</v>
      </c>
      <c r="B730" t="s">
        <v>287</v>
      </c>
      <c r="C730" t="s">
        <v>7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2">
        <v>1189083000</v>
      </c>
      <c r="K730" t="s">
        <v>47</v>
      </c>
      <c r="L730" t="s">
        <v>48</v>
      </c>
      <c r="M730">
        <f t="shared" si="12"/>
        <v>2013</v>
      </c>
      <c r="N730" s="2"/>
    </row>
    <row r="731" spans="1:14" x14ac:dyDescent="0.25">
      <c r="A731">
        <v>757</v>
      </c>
      <c r="B731" t="s">
        <v>287</v>
      </c>
      <c r="C731" t="s">
        <v>10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2">
        <v>645135000</v>
      </c>
      <c r="K731" t="s">
        <v>47</v>
      </c>
      <c r="L731" t="s">
        <v>48</v>
      </c>
      <c r="M731">
        <f t="shared" si="12"/>
        <v>2014</v>
      </c>
      <c r="N731" s="2"/>
    </row>
    <row r="732" spans="1:14" x14ac:dyDescent="0.25">
      <c r="A732">
        <v>758</v>
      </c>
      <c r="B732" t="s">
        <v>287</v>
      </c>
      <c r="C732" t="s">
        <v>11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2">
        <v>616756000</v>
      </c>
      <c r="K732" t="s">
        <v>47</v>
      </c>
      <c r="L732" t="s">
        <v>48</v>
      </c>
      <c r="M732">
        <f t="shared" si="12"/>
        <v>2015</v>
      </c>
      <c r="N732" s="2"/>
    </row>
    <row r="733" spans="1:14" x14ac:dyDescent="0.25">
      <c r="A733">
        <v>759</v>
      </c>
      <c r="B733" t="s">
        <v>287</v>
      </c>
      <c r="C733" t="s">
        <v>12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2">
        <v>630368000</v>
      </c>
      <c r="K733" t="s">
        <v>47</v>
      </c>
      <c r="L733" t="s">
        <v>48</v>
      </c>
      <c r="M733">
        <f t="shared" si="12"/>
        <v>2016</v>
      </c>
      <c r="N733" s="2"/>
    </row>
    <row r="734" spans="1:14" x14ac:dyDescent="0.25">
      <c r="A734">
        <v>760</v>
      </c>
      <c r="B734" t="s">
        <v>288</v>
      </c>
      <c r="C734" t="s">
        <v>7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2">
        <v>7766000000</v>
      </c>
      <c r="K734" t="s">
        <v>14</v>
      </c>
      <c r="L734" t="s">
        <v>289</v>
      </c>
      <c r="M734">
        <f t="shared" si="12"/>
        <v>2013</v>
      </c>
      <c r="N734" s="2"/>
    </row>
    <row r="735" spans="1:14" x14ac:dyDescent="0.25">
      <c r="A735">
        <v>761</v>
      </c>
      <c r="B735" t="s">
        <v>288</v>
      </c>
      <c r="C735" t="s">
        <v>10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2">
        <v>9166000000</v>
      </c>
      <c r="K735" t="s">
        <v>14</v>
      </c>
      <c r="L735" t="s">
        <v>289</v>
      </c>
      <c r="M735">
        <f t="shared" si="12"/>
        <v>2014</v>
      </c>
      <c r="N735" s="2"/>
    </row>
    <row r="736" spans="1:14" x14ac:dyDescent="0.25">
      <c r="A736">
        <v>762</v>
      </c>
      <c r="B736" t="s">
        <v>288</v>
      </c>
      <c r="C736" t="s">
        <v>11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2">
        <v>10469000000</v>
      </c>
      <c r="K736" t="s">
        <v>14</v>
      </c>
      <c r="L736" t="s">
        <v>289</v>
      </c>
      <c r="M736">
        <f t="shared" si="12"/>
        <v>2015</v>
      </c>
      <c r="N736" s="2"/>
    </row>
    <row r="737" spans="1:14" x14ac:dyDescent="0.25">
      <c r="A737">
        <v>763</v>
      </c>
      <c r="B737" t="s">
        <v>288</v>
      </c>
      <c r="C737" t="s">
        <v>12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2">
        <v>11774000000</v>
      </c>
      <c r="K737" t="s">
        <v>14</v>
      </c>
      <c r="L737" t="s">
        <v>289</v>
      </c>
      <c r="M737">
        <f t="shared" si="12"/>
        <v>2016</v>
      </c>
      <c r="N737" s="2"/>
    </row>
    <row r="738" spans="1:14" x14ac:dyDescent="0.25">
      <c r="A738">
        <v>764</v>
      </c>
      <c r="B738" t="s">
        <v>290</v>
      </c>
      <c r="C738" t="s">
        <v>7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2">
        <v>4718000000</v>
      </c>
      <c r="K738" t="s">
        <v>78</v>
      </c>
      <c r="L738" t="s">
        <v>139</v>
      </c>
      <c r="M738">
        <f t="shared" si="12"/>
        <v>2012</v>
      </c>
      <c r="N738" s="2"/>
    </row>
    <row r="739" spans="1:14" x14ac:dyDescent="0.25">
      <c r="A739">
        <v>765</v>
      </c>
      <c r="B739" t="s">
        <v>290</v>
      </c>
      <c r="C739" t="s">
        <v>10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2">
        <v>4204000000</v>
      </c>
      <c r="K739" t="s">
        <v>78</v>
      </c>
      <c r="L739" t="s">
        <v>139</v>
      </c>
      <c r="M739">
        <f t="shared" si="12"/>
        <v>2013</v>
      </c>
      <c r="N739" s="2"/>
    </row>
    <row r="740" spans="1:14" x14ac:dyDescent="0.25">
      <c r="A740">
        <v>766</v>
      </c>
      <c r="B740" t="s">
        <v>290</v>
      </c>
      <c r="C740" t="s">
        <v>11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2">
        <v>2897000000</v>
      </c>
      <c r="K740" t="s">
        <v>78</v>
      </c>
      <c r="L740" t="s">
        <v>139</v>
      </c>
      <c r="M740">
        <f t="shared" si="12"/>
        <v>2014</v>
      </c>
      <c r="N740" s="2"/>
    </row>
    <row r="741" spans="1:14" x14ac:dyDescent="0.25">
      <c r="A741">
        <v>767</v>
      </c>
      <c r="B741" t="s">
        <v>290</v>
      </c>
      <c r="C741" t="s">
        <v>12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2">
        <v>-1345000000</v>
      </c>
      <c r="K741" t="s">
        <v>78</v>
      </c>
      <c r="L741" t="s">
        <v>139</v>
      </c>
      <c r="M741">
        <f t="shared" si="12"/>
        <v>2015</v>
      </c>
      <c r="N741" s="2"/>
    </row>
    <row r="742" spans="1:14" x14ac:dyDescent="0.25">
      <c r="A742">
        <v>768</v>
      </c>
      <c r="B742" t="s">
        <v>291</v>
      </c>
      <c r="C742" t="s">
        <v>7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2">
        <v>1811000000</v>
      </c>
      <c r="K742" t="s">
        <v>42</v>
      </c>
      <c r="L742" t="s">
        <v>45</v>
      </c>
      <c r="M742">
        <f t="shared" si="12"/>
        <v>2012</v>
      </c>
      <c r="N742" s="2"/>
    </row>
    <row r="743" spans="1:14" x14ac:dyDescent="0.25">
      <c r="A743">
        <v>769</v>
      </c>
      <c r="B743" t="s">
        <v>291</v>
      </c>
      <c r="C743" t="s">
        <v>10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2">
        <v>3655000000</v>
      </c>
      <c r="K743" t="s">
        <v>42</v>
      </c>
      <c r="L743" t="s">
        <v>45</v>
      </c>
      <c r="M743">
        <f t="shared" si="12"/>
        <v>2013</v>
      </c>
      <c r="N743" s="2"/>
    </row>
    <row r="744" spans="1:14" x14ac:dyDescent="0.25">
      <c r="A744">
        <v>770</v>
      </c>
      <c r="B744" t="s">
        <v>291</v>
      </c>
      <c r="C744" t="s">
        <v>11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2">
        <v>2052000000</v>
      </c>
      <c r="K744" t="s">
        <v>42</v>
      </c>
      <c r="L744" t="s">
        <v>45</v>
      </c>
      <c r="M744">
        <f t="shared" si="12"/>
        <v>2014</v>
      </c>
      <c r="N744" s="2"/>
    </row>
    <row r="745" spans="1:14" x14ac:dyDescent="0.25">
      <c r="A745">
        <v>771</v>
      </c>
      <c r="B745" t="s">
        <v>291</v>
      </c>
      <c r="C745" t="s">
        <v>12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2">
        <v>2328000000</v>
      </c>
      <c r="K745" t="s">
        <v>42</v>
      </c>
      <c r="L745" t="s">
        <v>45</v>
      </c>
      <c r="M745">
        <f t="shared" si="12"/>
        <v>2015</v>
      </c>
      <c r="N745" s="2"/>
    </row>
    <row r="746" spans="1:14" x14ac:dyDescent="0.25">
      <c r="A746">
        <v>772</v>
      </c>
      <c r="B746" t="s">
        <v>292</v>
      </c>
      <c r="C746" t="s">
        <v>7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2">
        <v>1028651000</v>
      </c>
      <c r="K746" t="s">
        <v>14</v>
      </c>
      <c r="L746" t="s">
        <v>293</v>
      </c>
      <c r="M746">
        <f t="shared" si="12"/>
        <v>2012</v>
      </c>
      <c r="N746" s="2"/>
    </row>
    <row r="747" spans="1:14" x14ac:dyDescent="0.25">
      <c r="A747">
        <v>773</v>
      </c>
      <c r="B747" t="s">
        <v>292</v>
      </c>
      <c r="C747" t="s">
        <v>10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2">
        <v>1153702000</v>
      </c>
      <c r="K747" t="s">
        <v>14</v>
      </c>
      <c r="L747" t="s">
        <v>293</v>
      </c>
      <c r="M747">
        <f t="shared" si="12"/>
        <v>2013</v>
      </c>
      <c r="N747" s="2"/>
    </row>
    <row r="748" spans="1:14" x14ac:dyDescent="0.25">
      <c r="A748">
        <v>774</v>
      </c>
      <c r="B748" t="s">
        <v>292</v>
      </c>
      <c r="C748" t="s">
        <v>11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2">
        <v>1280983000</v>
      </c>
      <c r="K748" t="s">
        <v>14</v>
      </c>
      <c r="L748" t="s">
        <v>293</v>
      </c>
      <c r="M748">
        <f t="shared" si="12"/>
        <v>2014</v>
      </c>
      <c r="N748" s="2"/>
    </row>
    <row r="749" spans="1:14" x14ac:dyDescent="0.25">
      <c r="A749">
        <v>775</v>
      </c>
      <c r="B749" t="s">
        <v>292</v>
      </c>
      <c r="C749" t="s">
        <v>12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2">
        <v>1155695000</v>
      </c>
      <c r="K749" t="s">
        <v>14</v>
      </c>
      <c r="L749" t="s">
        <v>293</v>
      </c>
      <c r="M749">
        <f t="shared" si="12"/>
        <v>2015</v>
      </c>
      <c r="N749" s="2"/>
    </row>
    <row r="750" spans="1:14" x14ac:dyDescent="0.25">
      <c r="A750">
        <v>776</v>
      </c>
      <c r="B750" t="s">
        <v>294</v>
      </c>
      <c r="C750" t="s">
        <v>7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2">
        <v>190100000</v>
      </c>
      <c r="K750" t="s">
        <v>20</v>
      </c>
      <c r="L750" t="s">
        <v>25</v>
      </c>
      <c r="M750">
        <f t="shared" si="12"/>
        <v>2013</v>
      </c>
      <c r="N750" s="2"/>
    </row>
    <row r="751" spans="1:14" x14ac:dyDescent="0.25">
      <c r="A751">
        <v>777</v>
      </c>
      <c r="B751" t="s">
        <v>294</v>
      </c>
      <c r="C751" t="s">
        <v>10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2">
        <v>337000000</v>
      </c>
      <c r="K751" t="s">
        <v>20</v>
      </c>
      <c r="L751" t="s">
        <v>25</v>
      </c>
      <c r="M751">
        <f t="shared" si="12"/>
        <v>2014</v>
      </c>
      <c r="N751" s="2"/>
    </row>
    <row r="752" spans="1:14" x14ac:dyDescent="0.25">
      <c r="A752">
        <v>778</v>
      </c>
      <c r="B752" t="s">
        <v>294</v>
      </c>
      <c r="C752" t="s">
        <v>11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2">
        <v>483600000</v>
      </c>
      <c r="K752" t="s">
        <v>20</v>
      </c>
      <c r="L752" t="s">
        <v>25</v>
      </c>
      <c r="M752">
        <f t="shared" si="12"/>
        <v>2015</v>
      </c>
      <c r="N752" s="2"/>
    </row>
    <row r="753" spans="1:14" x14ac:dyDescent="0.25">
      <c r="A753">
        <v>779</v>
      </c>
      <c r="B753" t="s">
        <v>294</v>
      </c>
      <c r="C753" t="s">
        <v>12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2">
        <v>559100000</v>
      </c>
      <c r="K753" t="s">
        <v>20</v>
      </c>
      <c r="L753" t="s">
        <v>25</v>
      </c>
      <c r="M753">
        <f t="shared" si="12"/>
        <v>2016</v>
      </c>
      <c r="N753" s="2"/>
    </row>
    <row r="754" spans="1:14" x14ac:dyDescent="0.25">
      <c r="A754">
        <v>780</v>
      </c>
      <c r="B754" t="s">
        <v>295</v>
      </c>
      <c r="C754" t="s">
        <v>7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2">
        <v>5501000000</v>
      </c>
      <c r="K754" t="s">
        <v>8</v>
      </c>
      <c r="L754" t="s">
        <v>159</v>
      </c>
      <c r="M754">
        <f t="shared" si="12"/>
        <v>2013</v>
      </c>
      <c r="N754" s="2"/>
    </row>
    <row r="755" spans="1:14" x14ac:dyDescent="0.25">
      <c r="A755">
        <v>781</v>
      </c>
      <c r="B755" t="s">
        <v>295</v>
      </c>
      <c r="C755" t="s">
        <v>10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2">
        <v>5831000000</v>
      </c>
      <c r="K755" t="s">
        <v>8</v>
      </c>
      <c r="L755" t="s">
        <v>159</v>
      </c>
      <c r="M755">
        <f t="shared" si="12"/>
        <v>2014</v>
      </c>
      <c r="N755" s="2"/>
    </row>
    <row r="756" spans="1:14" x14ac:dyDescent="0.25">
      <c r="A756">
        <v>782</v>
      </c>
      <c r="B756" t="s">
        <v>295</v>
      </c>
      <c r="C756" t="s">
        <v>11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2">
        <v>6828000000</v>
      </c>
      <c r="K756" t="s">
        <v>8</v>
      </c>
      <c r="L756" t="s">
        <v>159</v>
      </c>
      <c r="M756">
        <f t="shared" si="12"/>
        <v>2015</v>
      </c>
      <c r="N756" s="2"/>
    </row>
    <row r="757" spans="1:14" x14ac:dyDescent="0.25">
      <c r="A757">
        <v>783</v>
      </c>
      <c r="B757" t="s">
        <v>295</v>
      </c>
      <c r="C757" t="s">
        <v>12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2">
        <v>6683000000</v>
      </c>
      <c r="K757" t="s">
        <v>8</v>
      </c>
      <c r="L757" t="s">
        <v>159</v>
      </c>
      <c r="M757">
        <f t="shared" si="12"/>
        <v>2016</v>
      </c>
      <c r="N757" s="2"/>
    </row>
    <row r="758" spans="1:14" x14ac:dyDescent="0.25">
      <c r="A758">
        <v>784</v>
      </c>
      <c r="B758" t="s">
        <v>296</v>
      </c>
      <c r="C758" t="s">
        <v>7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2">
        <v>937738000</v>
      </c>
      <c r="K758" t="s">
        <v>78</v>
      </c>
      <c r="L758" t="s">
        <v>297</v>
      </c>
      <c r="M758">
        <f t="shared" si="12"/>
        <v>2013</v>
      </c>
      <c r="N758" s="2"/>
    </row>
    <row r="759" spans="1:14" x14ac:dyDescent="0.25">
      <c r="A759">
        <v>785</v>
      </c>
      <c r="B759" t="s">
        <v>296</v>
      </c>
      <c r="C759" t="s">
        <v>10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2">
        <v>1053174000</v>
      </c>
      <c r="K759" t="s">
        <v>78</v>
      </c>
      <c r="L759" t="s">
        <v>297</v>
      </c>
      <c r="M759">
        <f t="shared" si="12"/>
        <v>2014</v>
      </c>
      <c r="N759" s="2"/>
    </row>
    <row r="760" spans="1:14" x14ac:dyDescent="0.25">
      <c r="A760">
        <v>786</v>
      </c>
      <c r="B760" t="s">
        <v>296</v>
      </c>
      <c r="C760" t="s">
        <v>11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2">
        <v>711205000</v>
      </c>
      <c r="K760" t="s">
        <v>78</v>
      </c>
      <c r="L760" t="s">
        <v>297</v>
      </c>
      <c r="M760">
        <f t="shared" si="12"/>
        <v>2015</v>
      </c>
      <c r="N760" s="2"/>
    </row>
    <row r="761" spans="1:14" x14ac:dyDescent="0.25">
      <c r="A761">
        <v>787</v>
      </c>
      <c r="B761" t="s">
        <v>296</v>
      </c>
      <c r="C761" t="s">
        <v>12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2">
        <v>-19716000</v>
      </c>
      <c r="K761" t="s">
        <v>78</v>
      </c>
      <c r="L761" t="s">
        <v>297</v>
      </c>
      <c r="M761">
        <f t="shared" si="12"/>
        <v>2016</v>
      </c>
      <c r="N761" s="2"/>
    </row>
    <row r="762" spans="1:14" x14ac:dyDescent="0.25">
      <c r="A762">
        <v>788</v>
      </c>
      <c r="B762" t="s">
        <v>298</v>
      </c>
      <c r="C762" t="s">
        <v>7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2">
        <v>3817000000</v>
      </c>
      <c r="K762" t="s">
        <v>17</v>
      </c>
      <c r="L762" t="s">
        <v>299</v>
      </c>
      <c r="M762">
        <f t="shared" si="12"/>
        <v>2014</v>
      </c>
      <c r="N762" s="2"/>
    </row>
    <row r="763" spans="1:14" x14ac:dyDescent="0.25">
      <c r="A763">
        <v>789</v>
      </c>
      <c r="B763" t="s">
        <v>298</v>
      </c>
      <c r="C763" t="s">
        <v>10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2">
        <v>2702000000</v>
      </c>
      <c r="K763" t="s">
        <v>17</v>
      </c>
      <c r="L763" t="s">
        <v>299</v>
      </c>
      <c r="M763">
        <f t="shared" si="12"/>
        <v>2015</v>
      </c>
      <c r="N763" s="2"/>
    </row>
    <row r="764" spans="1:14" x14ac:dyDescent="0.25">
      <c r="A764">
        <v>790</v>
      </c>
      <c r="B764" t="s">
        <v>298</v>
      </c>
      <c r="C764" t="s">
        <v>11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2">
        <v>3144000000</v>
      </c>
      <c r="K764" t="s">
        <v>17</v>
      </c>
      <c r="L764" t="s">
        <v>299</v>
      </c>
      <c r="M764">
        <f t="shared" si="12"/>
        <v>2016</v>
      </c>
      <c r="N764" s="2"/>
    </row>
    <row r="765" spans="1:14" x14ac:dyDescent="0.25">
      <c r="A765">
        <v>791</v>
      </c>
      <c r="B765" t="s">
        <v>300</v>
      </c>
      <c r="C765" t="s">
        <v>7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2">
        <v>8143000000</v>
      </c>
      <c r="K765" t="s">
        <v>17</v>
      </c>
      <c r="L765" t="s">
        <v>18</v>
      </c>
      <c r="M765">
        <f t="shared" si="12"/>
        <v>2013</v>
      </c>
      <c r="N765" s="2"/>
    </row>
    <row r="766" spans="1:14" x14ac:dyDescent="0.25">
      <c r="A766">
        <v>792</v>
      </c>
      <c r="B766" t="s">
        <v>300</v>
      </c>
      <c r="C766" t="s">
        <v>10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2">
        <v>4432000000</v>
      </c>
      <c r="K766" t="s">
        <v>17</v>
      </c>
      <c r="L766" t="s">
        <v>18</v>
      </c>
      <c r="M766">
        <f t="shared" si="12"/>
        <v>2014</v>
      </c>
      <c r="N766" s="2"/>
    </row>
    <row r="767" spans="1:14" x14ac:dyDescent="0.25">
      <c r="A767">
        <v>793</v>
      </c>
      <c r="B767" t="s">
        <v>300</v>
      </c>
      <c r="C767" t="s">
        <v>11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2">
        <v>3983000000</v>
      </c>
      <c r="K767" t="s">
        <v>17</v>
      </c>
      <c r="L767" t="s">
        <v>18</v>
      </c>
      <c r="M767">
        <f t="shared" si="12"/>
        <v>2015</v>
      </c>
      <c r="N767" s="2"/>
    </row>
    <row r="768" spans="1:14" x14ac:dyDescent="0.25">
      <c r="A768">
        <v>794</v>
      </c>
      <c r="B768" t="s">
        <v>300</v>
      </c>
      <c r="C768" t="s">
        <v>12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2">
        <v>3754000000</v>
      </c>
      <c r="K768" t="s">
        <v>17</v>
      </c>
      <c r="L768" t="s">
        <v>18</v>
      </c>
      <c r="M768">
        <f t="shared" si="12"/>
        <v>2016</v>
      </c>
      <c r="N768" s="2"/>
    </row>
    <row r="769" spans="1:14" x14ac:dyDescent="0.25">
      <c r="A769">
        <v>795</v>
      </c>
      <c r="B769" t="s">
        <v>301</v>
      </c>
      <c r="C769" t="s">
        <v>7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2">
        <v>762839000</v>
      </c>
      <c r="K769" t="s">
        <v>42</v>
      </c>
      <c r="L769" t="s">
        <v>95</v>
      </c>
      <c r="M769">
        <f t="shared" si="12"/>
        <v>2013</v>
      </c>
      <c r="N769" s="2"/>
    </row>
    <row r="770" spans="1:14" x14ac:dyDescent="0.25">
      <c r="A770">
        <v>796</v>
      </c>
      <c r="B770" t="s">
        <v>301</v>
      </c>
      <c r="C770" t="s">
        <v>10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2">
        <v>898497000</v>
      </c>
      <c r="K770" t="s">
        <v>42</v>
      </c>
      <c r="L770" t="s">
        <v>95</v>
      </c>
      <c r="M770">
        <f t="shared" si="12"/>
        <v>2014</v>
      </c>
      <c r="N770" s="2"/>
    </row>
    <row r="771" spans="1:14" x14ac:dyDescent="0.25">
      <c r="A771">
        <v>797</v>
      </c>
      <c r="B771" t="s">
        <v>301</v>
      </c>
      <c r="C771" t="s">
        <v>11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2">
        <v>869659000</v>
      </c>
      <c r="K771" t="s">
        <v>42</v>
      </c>
      <c r="L771" t="s">
        <v>95</v>
      </c>
      <c r="M771">
        <f t="shared" si="12"/>
        <v>2015</v>
      </c>
      <c r="N771" s="2"/>
    </row>
    <row r="772" spans="1:14" x14ac:dyDescent="0.25">
      <c r="A772">
        <v>798</v>
      </c>
      <c r="B772" t="s">
        <v>301</v>
      </c>
      <c r="C772" t="s">
        <v>12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2">
        <v>708587000</v>
      </c>
      <c r="K772" t="s">
        <v>42</v>
      </c>
      <c r="L772" t="s">
        <v>95</v>
      </c>
      <c r="M772">
        <f t="shared" si="12"/>
        <v>2016</v>
      </c>
      <c r="N772" s="2"/>
    </row>
    <row r="773" spans="1:14" x14ac:dyDescent="0.25">
      <c r="A773">
        <v>799</v>
      </c>
      <c r="B773" t="s">
        <v>302</v>
      </c>
      <c r="C773" t="s">
        <v>7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2">
        <v>785476000</v>
      </c>
      <c r="K773" t="s">
        <v>31</v>
      </c>
      <c r="L773" t="s">
        <v>119</v>
      </c>
      <c r="M773">
        <f t="shared" si="12"/>
        <v>2013</v>
      </c>
      <c r="N773" s="2"/>
    </row>
    <row r="774" spans="1:14" x14ac:dyDescent="0.25">
      <c r="A774">
        <v>800</v>
      </c>
      <c r="B774" t="s">
        <v>302</v>
      </c>
      <c r="C774" t="s">
        <v>10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2">
        <v>914035000</v>
      </c>
      <c r="K774" t="s">
        <v>31</v>
      </c>
      <c r="L774" t="s">
        <v>119</v>
      </c>
      <c r="M774">
        <f t="shared" si="12"/>
        <v>2014</v>
      </c>
      <c r="N774" s="2"/>
    </row>
    <row r="775" spans="1:14" x14ac:dyDescent="0.25">
      <c r="A775">
        <v>801</v>
      </c>
      <c r="B775" t="s">
        <v>302</v>
      </c>
      <c r="C775" t="s">
        <v>11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2">
        <v>1064970000</v>
      </c>
      <c r="K775" t="s">
        <v>31</v>
      </c>
      <c r="L775" t="s">
        <v>119</v>
      </c>
      <c r="M775">
        <f t="shared" si="12"/>
        <v>2015</v>
      </c>
      <c r="N775" s="2"/>
    </row>
    <row r="776" spans="1:14" x14ac:dyDescent="0.25">
      <c r="A776">
        <v>802</v>
      </c>
      <c r="B776" t="s">
        <v>302</v>
      </c>
      <c r="C776" t="s">
        <v>12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2">
        <v>1286201000</v>
      </c>
      <c r="K776" t="s">
        <v>31</v>
      </c>
      <c r="L776" t="s">
        <v>119</v>
      </c>
      <c r="M776">
        <f t="shared" si="12"/>
        <v>2016</v>
      </c>
      <c r="N776" s="2"/>
    </row>
    <row r="777" spans="1:14" x14ac:dyDescent="0.25">
      <c r="A777">
        <v>803</v>
      </c>
      <c r="B777" t="s">
        <v>303</v>
      </c>
      <c r="C777" t="s">
        <v>7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2">
        <v>813000000</v>
      </c>
      <c r="K777" t="s">
        <v>17</v>
      </c>
      <c r="L777" t="s">
        <v>304</v>
      </c>
      <c r="M777">
        <f t="shared" ref="M777:M840" si="13">YEAR(D777)</f>
        <v>2013</v>
      </c>
      <c r="N777" s="2"/>
    </row>
    <row r="778" spans="1:14" x14ac:dyDescent="0.25">
      <c r="A778">
        <v>804</v>
      </c>
      <c r="B778" t="s">
        <v>303</v>
      </c>
      <c r="C778" t="s">
        <v>10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2">
        <v>882000000</v>
      </c>
      <c r="K778" t="s">
        <v>17</v>
      </c>
      <c r="L778" t="s">
        <v>304</v>
      </c>
      <c r="M778">
        <f t="shared" si="13"/>
        <v>2014</v>
      </c>
      <c r="N778" s="2"/>
    </row>
    <row r="779" spans="1:14" x14ac:dyDescent="0.25">
      <c r="A779">
        <v>805</v>
      </c>
      <c r="B779" t="s">
        <v>303</v>
      </c>
      <c r="C779" t="s">
        <v>11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2">
        <v>759000000</v>
      </c>
      <c r="K779" t="s">
        <v>17</v>
      </c>
      <c r="L779" t="s">
        <v>304</v>
      </c>
      <c r="M779">
        <f t="shared" si="13"/>
        <v>2015</v>
      </c>
      <c r="N779" s="2"/>
    </row>
    <row r="780" spans="1:14" x14ac:dyDescent="0.25">
      <c r="A780">
        <v>806</v>
      </c>
      <c r="B780" t="s">
        <v>303</v>
      </c>
      <c r="C780" t="s">
        <v>12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2">
        <v>1149000000</v>
      </c>
      <c r="K780" t="s">
        <v>17</v>
      </c>
      <c r="L780" t="s">
        <v>304</v>
      </c>
      <c r="M780">
        <f t="shared" si="13"/>
        <v>2016</v>
      </c>
      <c r="N780" s="2"/>
    </row>
    <row r="781" spans="1:14" x14ac:dyDescent="0.25">
      <c r="A781">
        <v>807</v>
      </c>
      <c r="B781" t="s">
        <v>305</v>
      </c>
      <c r="C781" t="s">
        <v>7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2">
        <v>634153000</v>
      </c>
      <c r="K781" t="s">
        <v>20</v>
      </c>
      <c r="L781" t="s">
        <v>23</v>
      </c>
      <c r="M781">
        <f t="shared" si="13"/>
        <v>2012</v>
      </c>
      <c r="N781" s="2"/>
    </row>
    <row r="782" spans="1:14" x14ac:dyDescent="0.25">
      <c r="A782">
        <v>808</v>
      </c>
      <c r="B782" t="s">
        <v>305</v>
      </c>
      <c r="C782" t="s">
        <v>10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2">
        <v>677054000</v>
      </c>
      <c r="K782" t="s">
        <v>20</v>
      </c>
      <c r="L782" t="s">
        <v>23</v>
      </c>
      <c r="M782">
        <f t="shared" si="13"/>
        <v>2013</v>
      </c>
      <c r="N782" s="2"/>
    </row>
    <row r="783" spans="1:14" x14ac:dyDescent="0.25">
      <c r="A783">
        <v>809</v>
      </c>
      <c r="B783" t="s">
        <v>305</v>
      </c>
      <c r="C783" t="s">
        <v>11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2">
        <v>715142000</v>
      </c>
      <c r="K783" t="s">
        <v>20</v>
      </c>
      <c r="L783" t="s">
        <v>23</v>
      </c>
      <c r="M783">
        <f t="shared" si="13"/>
        <v>2014</v>
      </c>
      <c r="N783" s="2"/>
    </row>
    <row r="784" spans="1:14" x14ac:dyDescent="0.25">
      <c r="A784">
        <v>810</v>
      </c>
      <c r="B784" t="s">
        <v>305</v>
      </c>
      <c r="C784" t="s">
        <v>12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2">
        <v>768903000</v>
      </c>
      <c r="K784" t="s">
        <v>20</v>
      </c>
      <c r="L784" t="s">
        <v>23</v>
      </c>
      <c r="M784">
        <f t="shared" si="13"/>
        <v>2015</v>
      </c>
      <c r="N784" s="2"/>
    </row>
    <row r="785" spans="1:14" x14ac:dyDescent="0.25">
      <c r="A785">
        <v>811</v>
      </c>
      <c r="B785" t="s">
        <v>306</v>
      </c>
      <c r="C785" t="s">
        <v>7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2">
        <v>351000000</v>
      </c>
      <c r="K785" t="s">
        <v>47</v>
      </c>
      <c r="L785" t="s">
        <v>48</v>
      </c>
      <c r="M785">
        <f t="shared" si="13"/>
        <v>2012</v>
      </c>
      <c r="N785" s="2"/>
    </row>
    <row r="786" spans="1:14" x14ac:dyDescent="0.25">
      <c r="A786">
        <v>812</v>
      </c>
      <c r="B786" t="s">
        <v>306</v>
      </c>
      <c r="C786" t="s">
        <v>10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2">
        <v>512000000</v>
      </c>
      <c r="K786" t="s">
        <v>47</v>
      </c>
      <c r="L786" t="s">
        <v>48</v>
      </c>
      <c r="M786">
        <f t="shared" si="13"/>
        <v>2013</v>
      </c>
      <c r="N786" s="2"/>
    </row>
    <row r="787" spans="1:14" x14ac:dyDescent="0.25">
      <c r="A787">
        <v>813</v>
      </c>
      <c r="B787" t="s">
        <v>306</v>
      </c>
      <c r="C787" t="s">
        <v>11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2">
        <v>700000000</v>
      </c>
      <c r="K787" t="s">
        <v>47</v>
      </c>
      <c r="L787" t="s">
        <v>48</v>
      </c>
      <c r="M787">
        <f t="shared" si="13"/>
        <v>2014</v>
      </c>
      <c r="N787" s="2"/>
    </row>
    <row r="788" spans="1:14" x14ac:dyDescent="0.25">
      <c r="A788">
        <v>814</v>
      </c>
      <c r="B788" t="s">
        <v>306</v>
      </c>
      <c r="C788" t="s">
        <v>12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2">
        <v>648000000</v>
      </c>
      <c r="K788" t="s">
        <v>47</v>
      </c>
      <c r="L788" t="s">
        <v>48</v>
      </c>
      <c r="M788">
        <f t="shared" si="13"/>
        <v>2015</v>
      </c>
      <c r="N788" s="2"/>
    </row>
    <row r="789" spans="1:14" x14ac:dyDescent="0.25">
      <c r="A789">
        <v>815</v>
      </c>
      <c r="B789" t="s">
        <v>307</v>
      </c>
      <c r="C789" t="s">
        <v>7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2">
        <v>1156086000</v>
      </c>
      <c r="K789" t="s">
        <v>31</v>
      </c>
      <c r="L789" t="s">
        <v>119</v>
      </c>
      <c r="M789">
        <f t="shared" si="13"/>
        <v>2012</v>
      </c>
      <c r="N789" s="2"/>
    </row>
    <row r="790" spans="1:14" x14ac:dyDescent="0.25">
      <c r="A790">
        <v>816</v>
      </c>
      <c r="B790" t="s">
        <v>307</v>
      </c>
      <c r="C790" t="s">
        <v>10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2">
        <v>1356716000</v>
      </c>
      <c r="K790" t="s">
        <v>31</v>
      </c>
      <c r="L790" t="s">
        <v>119</v>
      </c>
      <c r="M790">
        <f t="shared" si="13"/>
        <v>2013</v>
      </c>
      <c r="N790" s="2"/>
    </row>
    <row r="791" spans="1:14" x14ac:dyDescent="0.25">
      <c r="A791">
        <v>817</v>
      </c>
      <c r="B791" t="s">
        <v>307</v>
      </c>
      <c r="C791" t="s">
        <v>11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2">
        <v>1437882000</v>
      </c>
      <c r="K791" t="s">
        <v>31</v>
      </c>
      <c r="L791" t="s">
        <v>119</v>
      </c>
      <c r="M791">
        <f t="shared" si="13"/>
        <v>2014</v>
      </c>
      <c r="N791" s="2"/>
    </row>
    <row r="792" spans="1:14" x14ac:dyDescent="0.25">
      <c r="A792">
        <v>818</v>
      </c>
      <c r="B792" t="s">
        <v>307</v>
      </c>
      <c r="C792" t="s">
        <v>12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2">
        <v>1413367000</v>
      </c>
      <c r="K792" t="s">
        <v>31</v>
      </c>
      <c r="L792" t="s">
        <v>119</v>
      </c>
      <c r="M792">
        <f t="shared" si="13"/>
        <v>2015</v>
      </c>
      <c r="N792" s="2"/>
    </row>
    <row r="793" spans="1:14" x14ac:dyDescent="0.25">
      <c r="A793">
        <v>819</v>
      </c>
      <c r="B793" t="s">
        <v>308</v>
      </c>
      <c r="C793" t="s">
        <v>7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2">
        <v>2061000000</v>
      </c>
      <c r="K793" t="s">
        <v>20</v>
      </c>
      <c r="L793" t="s">
        <v>76</v>
      </c>
      <c r="M793">
        <f t="shared" si="13"/>
        <v>2013</v>
      </c>
      <c r="N793" s="2"/>
    </row>
    <row r="794" spans="1:14" x14ac:dyDescent="0.25">
      <c r="A794">
        <v>820</v>
      </c>
      <c r="B794" t="s">
        <v>308</v>
      </c>
      <c r="C794" t="s">
        <v>10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2">
        <v>2362000000</v>
      </c>
      <c r="K794" t="s">
        <v>20</v>
      </c>
      <c r="L794" t="s">
        <v>76</v>
      </c>
      <c r="M794">
        <f t="shared" si="13"/>
        <v>2014</v>
      </c>
      <c r="N794" s="2"/>
    </row>
    <row r="795" spans="1:14" x14ac:dyDescent="0.25">
      <c r="A795">
        <v>821</v>
      </c>
      <c r="B795" t="s">
        <v>308</v>
      </c>
      <c r="C795" t="s">
        <v>11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2">
        <v>2347000000</v>
      </c>
      <c r="K795" t="s">
        <v>20</v>
      </c>
      <c r="L795" t="s">
        <v>76</v>
      </c>
      <c r="M795">
        <f t="shared" si="13"/>
        <v>2015</v>
      </c>
      <c r="N795" s="2"/>
    </row>
    <row r="796" spans="1:14" x14ac:dyDescent="0.25">
      <c r="A796">
        <v>822</v>
      </c>
      <c r="B796" t="s">
        <v>308</v>
      </c>
      <c r="C796" t="s">
        <v>12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2">
        <v>1741000000</v>
      </c>
      <c r="K796" t="s">
        <v>20</v>
      </c>
      <c r="L796" t="s">
        <v>76</v>
      </c>
      <c r="M796">
        <f t="shared" si="13"/>
        <v>2016</v>
      </c>
      <c r="N796" s="2"/>
    </row>
    <row r="797" spans="1:14" x14ac:dyDescent="0.25">
      <c r="A797">
        <v>823</v>
      </c>
      <c r="B797" t="s">
        <v>309</v>
      </c>
      <c r="C797" t="s">
        <v>7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2">
        <v>22156000000</v>
      </c>
      <c r="K797" t="s">
        <v>17</v>
      </c>
      <c r="L797" t="s">
        <v>171</v>
      </c>
      <c r="M797">
        <f t="shared" si="13"/>
        <v>2012</v>
      </c>
      <c r="N797" s="2"/>
    </row>
    <row r="798" spans="1:14" x14ac:dyDescent="0.25">
      <c r="A798">
        <v>824</v>
      </c>
      <c r="B798" t="s">
        <v>309</v>
      </c>
      <c r="C798" t="s">
        <v>10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2">
        <v>20312000000</v>
      </c>
      <c r="K798" t="s">
        <v>17</v>
      </c>
      <c r="L798" t="s">
        <v>171</v>
      </c>
      <c r="M798">
        <f t="shared" si="13"/>
        <v>2013</v>
      </c>
      <c r="N798" s="2"/>
    </row>
    <row r="799" spans="1:14" x14ac:dyDescent="0.25">
      <c r="A799">
        <v>825</v>
      </c>
      <c r="B799" t="s">
        <v>309</v>
      </c>
      <c r="C799" t="s">
        <v>11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2">
        <v>18532000000</v>
      </c>
      <c r="K799" t="s">
        <v>17</v>
      </c>
      <c r="L799" t="s">
        <v>171</v>
      </c>
      <c r="M799">
        <f t="shared" si="13"/>
        <v>2014</v>
      </c>
      <c r="N799" s="2"/>
    </row>
    <row r="800" spans="1:14" x14ac:dyDescent="0.25">
      <c r="A800">
        <v>826</v>
      </c>
      <c r="B800" t="s">
        <v>309</v>
      </c>
      <c r="C800" t="s">
        <v>12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2">
        <v>15689000000</v>
      </c>
      <c r="K800" t="s">
        <v>17</v>
      </c>
      <c r="L800" t="s">
        <v>171</v>
      </c>
      <c r="M800">
        <f t="shared" si="13"/>
        <v>2015</v>
      </c>
      <c r="N800" s="2"/>
    </row>
    <row r="801" spans="1:14" x14ac:dyDescent="0.25">
      <c r="A801">
        <v>827</v>
      </c>
      <c r="B801" t="s">
        <v>310</v>
      </c>
      <c r="C801" t="s">
        <v>7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2">
        <v>262563000</v>
      </c>
      <c r="K801" t="s">
        <v>20</v>
      </c>
      <c r="L801" t="s">
        <v>25</v>
      </c>
      <c r="M801">
        <f t="shared" si="13"/>
        <v>2012</v>
      </c>
      <c r="N801" s="2"/>
    </row>
    <row r="802" spans="1:14" x14ac:dyDescent="0.25">
      <c r="A802">
        <v>828</v>
      </c>
      <c r="B802" t="s">
        <v>310</v>
      </c>
      <c r="C802" t="s">
        <v>10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2">
        <v>266762000</v>
      </c>
      <c r="K802" t="s">
        <v>20</v>
      </c>
      <c r="L802" t="s">
        <v>25</v>
      </c>
      <c r="M802">
        <f t="shared" si="13"/>
        <v>2013</v>
      </c>
      <c r="N802" s="2"/>
    </row>
    <row r="803" spans="1:14" x14ac:dyDescent="0.25">
      <c r="A803">
        <v>829</v>
      </c>
      <c r="B803" t="s">
        <v>310</v>
      </c>
      <c r="C803" t="s">
        <v>11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2">
        <v>260255000</v>
      </c>
      <c r="K803" t="s">
        <v>20</v>
      </c>
      <c r="L803" t="s">
        <v>25</v>
      </c>
      <c r="M803">
        <f t="shared" si="13"/>
        <v>2014</v>
      </c>
      <c r="N803" s="2"/>
    </row>
    <row r="804" spans="1:14" x14ac:dyDescent="0.25">
      <c r="A804">
        <v>830</v>
      </c>
      <c r="B804" t="s">
        <v>310</v>
      </c>
      <c r="C804" t="s">
        <v>12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2">
        <v>308124000</v>
      </c>
      <c r="K804" t="s">
        <v>20</v>
      </c>
      <c r="L804" t="s">
        <v>25</v>
      </c>
      <c r="M804">
        <f t="shared" si="13"/>
        <v>2015</v>
      </c>
      <c r="N804" s="2"/>
    </row>
    <row r="805" spans="1:14" x14ac:dyDescent="0.25">
      <c r="A805">
        <v>831</v>
      </c>
      <c r="B805" t="s">
        <v>311</v>
      </c>
      <c r="C805" t="s">
        <v>7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2">
        <v>488286000</v>
      </c>
      <c r="K805" t="s">
        <v>54</v>
      </c>
      <c r="L805" t="s">
        <v>55</v>
      </c>
      <c r="M805">
        <f t="shared" si="13"/>
        <v>2012</v>
      </c>
      <c r="N805" s="2"/>
    </row>
    <row r="806" spans="1:14" x14ac:dyDescent="0.25">
      <c r="A806">
        <v>832</v>
      </c>
      <c r="B806" t="s">
        <v>311</v>
      </c>
      <c r="C806" t="s">
        <v>10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2">
        <v>518490000</v>
      </c>
      <c r="K806" t="s">
        <v>54</v>
      </c>
      <c r="L806" t="s">
        <v>55</v>
      </c>
      <c r="M806">
        <f t="shared" si="13"/>
        <v>2013</v>
      </c>
      <c r="N806" s="2"/>
    </row>
    <row r="807" spans="1:14" x14ac:dyDescent="0.25">
      <c r="A807">
        <v>833</v>
      </c>
      <c r="B807" t="s">
        <v>311</v>
      </c>
      <c r="C807" t="s">
        <v>11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2">
        <v>593619000</v>
      </c>
      <c r="K807" t="s">
        <v>54</v>
      </c>
      <c r="L807" t="s">
        <v>55</v>
      </c>
      <c r="M807">
        <f t="shared" si="13"/>
        <v>2014</v>
      </c>
      <c r="N807" s="2"/>
    </row>
    <row r="808" spans="1:14" x14ac:dyDescent="0.25">
      <c r="A808">
        <v>834</v>
      </c>
      <c r="B808" t="s">
        <v>311</v>
      </c>
      <c r="C808" t="s">
        <v>12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2">
        <v>595941000</v>
      </c>
      <c r="K808" t="s">
        <v>54</v>
      </c>
      <c r="L808" t="s">
        <v>55</v>
      </c>
      <c r="M808">
        <f t="shared" si="13"/>
        <v>2015</v>
      </c>
      <c r="N808" s="2"/>
    </row>
    <row r="809" spans="1:14" x14ac:dyDescent="0.25">
      <c r="A809">
        <v>835</v>
      </c>
      <c r="B809" t="s">
        <v>312</v>
      </c>
      <c r="C809" t="s">
        <v>7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2">
        <v>237859000</v>
      </c>
      <c r="K809" t="s">
        <v>20</v>
      </c>
      <c r="L809" t="s">
        <v>313</v>
      </c>
      <c r="M809">
        <f t="shared" si="13"/>
        <v>2013</v>
      </c>
      <c r="N809" s="2"/>
    </row>
    <row r="810" spans="1:14" x14ac:dyDescent="0.25">
      <c r="A810">
        <v>836</v>
      </c>
      <c r="B810" t="s">
        <v>312</v>
      </c>
      <c r="C810" t="s">
        <v>10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2">
        <v>437734000</v>
      </c>
      <c r="K810" t="s">
        <v>20</v>
      </c>
      <c r="L810" t="s">
        <v>313</v>
      </c>
      <c r="M810">
        <f t="shared" si="13"/>
        <v>2014</v>
      </c>
      <c r="N810" s="2"/>
    </row>
    <row r="811" spans="1:14" x14ac:dyDescent="0.25">
      <c r="A811">
        <v>837</v>
      </c>
      <c r="B811" t="s">
        <v>312</v>
      </c>
      <c r="C811" t="s">
        <v>11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2">
        <v>625717000</v>
      </c>
      <c r="K811" t="s">
        <v>20</v>
      </c>
      <c r="L811" t="s">
        <v>313</v>
      </c>
      <c r="M811">
        <f t="shared" si="13"/>
        <v>2016</v>
      </c>
      <c r="N811" s="2"/>
    </row>
    <row r="812" spans="1:14" x14ac:dyDescent="0.25">
      <c r="A812">
        <v>838</v>
      </c>
      <c r="B812" t="s">
        <v>312</v>
      </c>
      <c r="C812" t="s">
        <v>12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2">
        <v>577542000</v>
      </c>
      <c r="K812" t="s">
        <v>20</v>
      </c>
      <c r="L812" t="s">
        <v>313</v>
      </c>
      <c r="M812">
        <f t="shared" si="13"/>
        <v>2017</v>
      </c>
      <c r="N812" s="2"/>
    </row>
    <row r="813" spans="1:14" x14ac:dyDescent="0.25">
      <c r="A813">
        <v>839</v>
      </c>
      <c r="B813" t="s">
        <v>314</v>
      </c>
      <c r="C813" t="s">
        <v>7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2">
        <v>12531000000</v>
      </c>
      <c r="K813" t="s">
        <v>17</v>
      </c>
      <c r="L813" t="s">
        <v>29</v>
      </c>
      <c r="M813">
        <f t="shared" si="13"/>
        <v>2013</v>
      </c>
      <c r="N813" s="2"/>
    </row>
    <row r="814" spans="1:14" x14ac:dyDescent="0.25">
      <c r="A814">
        <v>840</v>
      </c>
      <c r="B814" t="s">
        <v>314</v>
      </c>
      <c r="C814" t="s">
        <v>10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2">
        <v>15642000000</v>
      </c>
      <c r="K814" t="s">
        <v>17</v>
      </c>
      <c r="L814" t="s">
        <v>29</v>
      </c>
      <c r="M814">
        <f t="shared" si="13"/>
        <v>2014</v>
      </c>
      <c r="N814" s="2"/>
    </row>
    <row r="815" spans="1:14" x14ac:dyDescent="0.25">
      <c r="A815">
        <v>841</v>
      </c>
      <c r="B815" t="s">
        <v>314</v>
      </c>
      <c r="C815" t="s">
        <v>11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2">
        <v>14356000000</v>
      </c>
      <c r="K815" t="s">
        <v>17</v>
      </c>
      <c r="L815" t="s">
        <v>29</v>
      </c>
      <c r="M815">
        <f t="shared" si="13"/>
        <v>2015</v>
      </c>
      <c r="N815" s="2"/>
    </row>
    <row r="816" spans="1:14" x14ac:dyDescent="0.25">
      <c r="A816">
        <v>842</v>
      </c>
      <c r="B816" t="s">
        <v>314</v>
      </c>
      <c r="C816" t="s">
        <v>12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2">
        <v>14760000000</v>
      </c>
      <c r="K816" t="s">
        <v>17</v>
      </c>
      <c r="L816" t="s">
        <v>29</v>
      </c>
      <c r="M816">
        <f t="shared" si="13"/>
        <v>2016</v>
      </c>
      <c r="N816" s="2"/>
    </row>
    <row r="817" spans="1:14" x14ac:dyDescent="0.25">
      <c r="A817">
        <v>843</v>
      </c>
      <c r="B817" t="s">
        <v>315</v>
      </c>
      <c r="C817" t="s">
        <v>7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2">
        <v>1208000000</v>
      </c>
      <c r="K817" t="s">
        <v>17</v>
      </c>
      <c r="L817" t="s">
        <v>52</v>
      </c>
      <c r="M817">
        <f t="shared" si="13"/>
        <v>2013</v>
      </c>
      <c r="N817" s="2"/>
    </row>
    <row r="818" spans="1:14" x14ac:dyDescent="0.25">
      <c r="A818">
        <v>844</v>
      </c>
      <c r="B818" t="s">
        <v>315</v>
      </c>
      <c r="C818" t="s">
        <v>10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2">
        <v>1300000000</v>
      </c>
      <c r="K818" t="s">
        <v>17</v>
      </c>
      <c r="L818" t="s">
        <v>52</v>
      </c>
      <c r="M818">
        <f t="shared" si="13"/>
        <v>2014</v>
      </c>
      <c r="N818" s="2"/>
    </row>
    <row r="819" spans="1:14" x14ac:dyDescent="0.25">
      <c r="A819">
        <v>845</v>
      </c>
      <c r="B819" t="s">
        <v>315</v>
      </c>
      <c r="C819" t="s">
        <v>11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2">
        <v>886000000</v>
      </c>
      <c r="K819" t="s">
        <v>17</v>
      </c>
      <c r="L819" t="s">
        <v>52</v>
      </c>
      <c r="M819">
        <f t="shared" si="13"/>
        <v>2015</v>
      </c>
      <c r="N819" s="2"/>
    </row>
    <row r="820" spans="1:14" x14ac:dyDescent="0.25">
      <c r="A820">
        <v>846</v>
      </c>
      <c r="B820" t="s">
        <v>315</v>
      </c>
      <c r="C820" t="s">
        <v>12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2">
        <v>1242000000</v>
      </c>
      <c r="K820" t="s">
        <v>17</v>
      </c>
      <c r="L820" t="s">
        <v>52</v>
      </c>
      <c r="M820">
        <f t="shared" si="13"/>
        <v>2016</v>
      </c>
      <c r="N820" s="2"/>
    </row>
    <row r="821" spans="1:14" x14ac:dyDescent="0.25">
      <c r="A821">
        <v>847</v>
      </c>
      <c r="B821" t="s">
        <v>316</v>
      </c>
      <c r="C821" t="s">
        <v>7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2">
        <v>1789000000</v>
      </c>
      <c r="K821" t="s">
        <v>54</v>
      </c>
      <c r="L821" t="s">
        <v>91</v>
      </c>
      <c r="M821">
        <f t="shared" si="13"/>
        <v>2012</v>
      </c>
      <c r="N821" s="2"/>
    </row>
    <row r="822" spans="1:14" x14ac:dyDescent="0.25">
      <c r="A822">
        <v>848</v>
      </c>
      <c r="B822" t="s">
        <v>316</v>
      </c>
      <c r="C822" t="s">
        <v>10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2">
        <v>2113000000</v>
      </c>
      <c r="K822" t="s">
        <v>54</v>
      </c>
      <c r="L822" t="s">
        <v>91</v>
      </c>
      <c r="M822">
        <f t="shared" si="13"/>
        <v>2013</v>
      </c>
      <c r="N822" s="2"/>
    </row>
    <row r="823" spans="1:14" x14ac:dyDescent="0.25">
      <c r="A823">
        <v>849</v>
      </c>
      <c r="B823" t="s">
        <v>316</v>
      </c>
      <c r="C823" t="s">
        <v>11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2">
        <v>2463000000</v>
      </c>
      <c r="K823" t="s">
        <v>54</v>
      </c>
      <c r="L823" t="s">
        <v>91</v>
      </c>
      <c r="M823">
        <f t="shared" si="13"/>
        <v>2014</v>
      </c>
      <c r="N823" s="2"/>
    </row>
    <row r="824" spans="1:14" x14ac:dyDescent="0.25">
      <c r="A824">
        <v>850</v>
      </c>
      <c r="B824" t="s">
        <v>316</v>
      </c>
      <c r="C824" t="s">
        <v>12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2">
        <v>2384000000</v>
      </c>
      <c r="K824" t="s">
        <v>54</v>
      </c>
      <c r="L824" t="s">
        <v>91</v>
      </c>
      <c r="M824">
        <f t="shared" si="13"/>
        <v>2015</v>
      </c>
      <c r="N824" s="2"/>
    </row>
    <row r="825" spans="1:14" x14ac:dyDescent="0.25">
      <c r="A825">
        <v>851</v>
      </c>
      <c r="B825" t="s">
        <v>317</v>
      </c>
      <c r="C825" t="s">
        <v>7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2">
        <v>677100000</v>
      </c>
      <c r="K825" t="s">
        <v>14</v>
      </c>
      <c r="L825" t="s">
        <v>318</v>
      </c>
      <c r="M825">
        <f t="shared" si="13"/>
        <v>2012</v>
      </c>
      <c r="N825" s="2"/>
    </row>
    <row r="826" spans="1:14" x14ac:dyDescent="0.25">
      <c r="A826">
        <v>852</v>
      </c>
      <c r="B826" t="s">
        <v>317</v>
      </c>
      <c r="C826" t="s">
        <v>10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2">
        <v>658900000</v>
      </c>
      <c r="K826" t="s">
        <v>14</v>
      </c>
      <c r="L826" t="s">
        <v>318</v>
      </c>
      <c r="M826">
        <f t="shared" si="13"/>
        <v>2013</v>
      </c>
      <c r="N826" s="2"/>
    </row>
    <row r="827" spans="1:14" x14ac:dyDescent="0.25">
      <c r="A827">
        <v>853</v>
      </c>
      <c r="B827" t="s">
        <v>317</v>
      </c>
      <c r="C827" t="s">
        <v>11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2">
        <v>788600000</v>
      </c>
      <c r="K827" t="s">
        <v>14</v>
      </c>
      <c r="L827" t="s">
        <v>318</v>
      </c>
      <c r="M827">
        <f t="shared" si="13"/>
        <v>2014</v>
      </c>
      <c r="N827" s="2"/>
    </row>
    <row r="828" spans="1:14" x14ac:dyDescent="0.25">
      <c r="A828">
        <v>854</v>
      </c>
      <c r="B828" t="s">
        <v>317</v>
      </c>
      <c r="C828" t="s">
        <v>12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2">
        <v>871100000</v>
      </c>
      <c r="K828" t="s">
        <v>14</v>
      </c>
      <c r="L828" t="s">
        <v>318</v>
      </c>
      <c r="M828">
        <f t="shared" si="13"/>
        <v>2015</v>
      </c>
      <c r="N828" s="2"/>
    </row>
    <row r="829" spans="1:14" x14ac:dyDescent="0.25">
      <c r="A829">
        <v>855</v>
      </c>
      <c r="B829" t="s">
        <v>319</v>
      </c>
      <c r="C829" t="s">
        <v>7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2">
        <v>560127000</v>
      </c>
      <c r="K829" t="s">
        <v>47</v>
      </c>
      <c r="L829" t="s">
        <v>48</v>
      </c>
      <c r="M829">
        <f t="shared" si="13"/>
        <v>2012</v>
      </c>
      <c r="N829" s="2"/>
    </row>
    <row r="830" spans="1:14" x14ac:dyDescent="0.25">
      <c r="A830">
        <v>856</v>
      </c>
      <c r="B830" t="s">
        <v>319</v>
      </c>
      <c r="C830" t="s">
        <v>10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2">
        <v>489677000</v>
      </c>
      <c r="K830" t="s">
        <v>47</v>
      </c>
      <c r="L830" t="s">
        <v>48</v>
      </c>
      <c r="M830">
        <f t="shared" si="13"/>
        <v>2013</v>
      </c>
      <c r="N830" s="2"/>
    </row>
    <row r="831" spans="1:14" x14ac:dyDescent="0.25">
      <c r="A831">
        <v>857</v>
      </c>
      <c r="B831" t="s">
        <v>319</v>
      </c>
      <c r="C831" t="s">
        <v>11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2">
        <v>550342000</v>
      </c>
      <c r="K831" t="s">
        <v>47</v>
      </c>
      <c r="L831" t="s">
        <v>48</v>
      </c>
      <c r="M831">
        <f t="shared" si="13"/>
        <v>2014</v>
      </c>
      <c r="N831" s="2"/>
    </row>
    <row r="832" spans="1:14" x14ac:dyDescent="0.25">
      <c r="A832">
        <v>858</v>
      </c>
      <c r="B832" t="s">
        <v>319</v>
      </c>
      <c r="C832" t="s">
        <v>12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2">
        <v>527527000</v>
      </c>
      <c r="K832" t="s">
        <v>47</v>
      </c>
      <c r="L832" t="s">
        <v>48</v>
      </c>
      <c r="M832">
        <f t="shared" si="13"/>
        <v>2015</v>
      </c>
      <c r="N832" s="2"/>
    </row>
    <row r="833" spans="1:14" x14ac:dyDescent="0.25">
      <c r="A833">
        <v>859</v>
      </c>
      <c r="B833" t="s">
        <v>320</v>
      </c>
      <c r="C833" t="s">
        <v>7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2">
        <v>852500000</v>
      </c>
      <c r="K833" t="s">
        <v>20</v>
      </c>
      <c r="L833" t="s">
        <v>25</v>
      </c>
      <c r="M833">
        <f t="shared" si="13"/>
        <v>2013</v>
      </c>
      <c r="N833" s="2"/>
    </row>
    <row r="834" spans="1:14" x14ac:dyDescent="0.25">
      <c r="A834">
        <v>860</v>
      </c>
      <c r="B834" t="s">
        <v>320</v>
      </c>
      <c r="C834" t="s">
        <v>10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2">
        <v>544800000</v>
      </c>
      <c r="K834" t="s">
        <v>20</v>
      </c>
      <c r="L834" t="s">
        <v>25</v>
      </c>
      <c r="M834">
        <f t="shared" si="13"/>
        <v>2014</v>
      </c>
      <c r="N834" s="2"/>
    </row>
    <row r="835" spans="1:14" x14ac:dyDescent="0.25">
      <c r="A835">
        <v>861</v>
      </c>
      <c r="B835" t="s">
        <v>320</v>
      </c>
      <c r="C835" t="s">
        <v>11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2">
        <v>740000000</v>
      </c>
      <c r="K835" t="s">
        <v>20</v>
      </c>
      <c r="L835" t="s">
        <v>25</v>
      </c>
      <c r="M835">
        <f t="shared" si="13"/>
        <v>2015</v>
      </c>
      <c r="N835" s="2"/>
    </row>
    <row r="836" spans="1:14" x14ac:dyDescent="0.25">
      <c r="A836">
        <v>862</v>
      </c>
      <c r="B836" t="s">
        <v>320</v>
      </c>
      <c r="C836" t="s">
        <v>12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2">
        <v>945200000</v>
      </c>
      <c r="K836" t="s">
        <v>20</v>
      </c>
      <c r="L836" t="s">
        <v>25</v>
      </c>
      <c r="M836">
        <f t="shared" si="13"/>
        <v>2016</v>
      </c>
      <c r="N836" s="2"/>
    </row>
    <row r="837" spans="1:14" x14ac:dyDescent="0.25">
      <c r="A837">
        <v>863</v>
      </c>
      <c r="B837" t="s">
        <v>321</v>
      </c>
      <c r="C837" t="s">
        <v>7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2">
        <v>2516000000</v>
      </c>
      <c r="K837" t="s">
        <v>8</v>
      </c>
      <c r="L837" t="s">
        <v>152</v>
      </c>
      <c r="M837">
        <f t="shared" si="13"/>
        <v>2013</v>
      </c>
      <c r="N837" s="2"/>
    </row>
    <row r="838" spans="1:14" x14ac:dyDescent="0.25">
      <c r="A838">
        <v>864</v>
      </c>
      <c r="B838" t="s">
        <v>321</v>
      </c>
      <c r="C838" t="s">
        <v>10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2">
        <v>2888000000</v>
      </c>
      <c r="K838" t="s">
        <v>8</v>
      </c>
      <c r="L838" t="s">
        <v>152</v>
      </c>
      <c r="M838">
        <f t="shared" si="13"/>
        <v>2014</v>
      </c>
      <c r="N838" s="2"/>
    </row>
    <row r="839" spans="1:14" x14ac:dyDescent="0.25">
      <c r="A839">
        <v>865</v>
      </c>
      <c r="B839" t="s">
        <v>321</v>
      </c>
      <c r="C839" t="s">
        <v>11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2">
        <v>2867000000</v>
      </c>
      <c r="K839" t="s">
        <v>8</v>
      </c>
      <c r="L839" t="s">
        <v>152</v>
      </c>
      <c r="M839">
        <f t="shared" si="13"/>
        <v>2015</v>
      </c>
      <c r="N839" s="2"/>
    </row>
    <row r="840" spans="1:14" x14ac:dyDescent="0.25">
      <c r="A840">
        <v>866</v>
      </c>
      <c r="B840" t="s">
        <v>321</v>
      </c>
      <c r="C840" t="s">
        <v>12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2">
        <v>3064000000</v>
      </c>
      <c r="K840" t="s">
        <v>8</v>
      </c>
      <c r="L840" t="s">
        <v>152</v>
      </c>
      <c r="M840">
        <f t="shared" si="13"/>
        <v>2016</v>
      </c>
      <c r="N840" s="2"/>
    </row>
    <row r="841" spans="1:14" x14ac:dyDescent="0.25">
      <c r="A841">
        <v>867</v>
      </c>
      <c r="B841" t="s">
        <v>322</v>
      </c>
      <c r="C841" t="s">
        <v>7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2">
        <v>842600000</v>
      </c>
      <c r="K841" t="s">
        <v>42</v>
      </c>
      <c r="L841" t="s">
        <v>68</v>
      </c>
      <c r="M841">
        <f t="shared" ref="M841:M904" si="14">YEAR(D841)</f>
        <v>2012</v>
      </c>
      <c r="N841" s="2"/>
    </row>
    <row r="842" spans="1:14" x14ac:dyDescent="0.25">
      <c r="A842">
        <v>868</v>
      </c>
      <c r="B842" t="s">
        <v>322</v>
      </c>
      <c r="C842" t="s">
        <v>10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2">
        <v>1120200000</v>
      </c>
      <c r="K842" t="s">
        <v>42</v>
      </c>
      <c r="L842" t="s">
        <v>68</v>
      </c>
      <c r="M842">
        <f t="shared" si="14"/>
        <v>2013</v>
      </c>
      <c r="N842" s="2"/>
    </row>
    <row r="843" spans="1:14" x14ac:dyDescent="0.25">
      <c r="A843">
        <v>869</v>
      </c>
      <c r="B843" t="s">
        <v>322</v>
      </c>
      <c r="C843" t="s">
        <v>11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2">
        <v>1276900000</v>
      </c>
      <c r="K843" t="s">
        <v>42</v>
      </c>
      <c r="L843" t="s">
        <v>68</v>
      </c>
      <c r="M843">
        <f t="shared" si="14"/>
        <v>2014</v>
      </c>
      <c r="N843" s="2"/>
    </row>
    <row r="844" spans="1:14" x14ac:dyDescent="0.25">
      <c r="A844">
        <v>870</v>
      </c>
      <c r="B844" t="s">
        <v>322</v>
      </c>
      <c r="C844" t="s">
        <v>12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2">
        <v>1358400000</v>
      </c>
      <c r="K844" t="s">
        <v>42</v>
      </c>
      <c r="L844" t="s">
        <v>68</v>
      </c>
      <c r="M844">
        <f t="shared" si="14"/>
        <v>2015</v>
      </c>
      <c r="N844" s="2"/>
    </row>
    <row r="845" spans="1:14" x14ac:dyDescent="0.25">
      <c r="A845">
        <v>871</v>
      </c>
      <c r="B845" t="s">
        <v>323</v>
      </c>
      <c r="C845" t="s">
        <v>7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2">
        <v>530200000</v>
      </c>
      <c r="K845" t="s">
        <v>8</v>
      </c>
      <c r="L845" t="s">
        <v>324</v>
      </c>
      <c r="M845">
        <f t="shared" si="14"/>
        <v>2012</v>
      </c>
      <c r="N845" s="2"/>
    </row>
    <row r="846" spans="1:14" x14ac:dyDescent="0.25">
      <c r="A846">
        <v>872</v>
      </c>
      <c r="B846" t="s">
        <v>323</v>
      </c>
      <c r="C846" t="s">
        <v>10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2">
        <v>576708000</v>
      </c>
      <c r="K846" t="s">
        <v>8</v>
      </c>
      <c r="L846" t="s">
        <v>324</v>
      </c>
      <c r="M846">
        <f t="shared" si="14"/>
        <v>2013</v>
      </c>
      <c r="N846" s="2"/>
    </row>
    <row r="847" spans="1:14" x14ac:dyDescent="0.25">
      <c r="A847">
        <v>873</v>
      </c>
      <c r="B847" t="s">
        <v>323</v>
      </c>
      <c r="C847" t="s">
        <v>11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2">
        <v>631542000</v>
      </c>
      <c r="K847" t="s">
        <v>8</v>
      </c>
      <c r="L847" t="s">
        <v>324</v>
      </c>
      <c r="M847">
        <f t="shared" si="14"/>
        <v>2014</v>
      </c>
      <c r="N847" s="2"/>
    </row>
    <row r="848" spans="1:14" x14ac:dyDescent="0.25">
      <c r="A848">
        <v>874</v>
      </c>
      <c r="B848" t="s">
        <v>323</v>
      </c>
      <c r="C848" t="s">
        <v>12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2">
        <v>715694000</v>
      </c>
      <c r="K848" t="s">
        <v>8</v>
      </c>
      <c r="L848" t="s">
        <v>324</v>
      </c>
      <c r="M848">
        <f t="shared" si="14"/>
        <v>2015</v>
      </c>
      <c r="N848" s="2"/>
    </row>
    <row r="849" spans="1:14" x14ac:dyDescent="0.25">
      <c r="A849">
        <v>875</v>
      </c>
      <c r="B849" t="s">
        <v>325</v>
      </c>
      <c r="C849" t="s">
        <v>7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2">
        <v>668979000</v>
      </c>
      <c r="K849" t="s">
        <v>8</v>
      </c>
      <c r="L849" t="s">
        <v>159</v>
      </c>
      <c r="M849">
        <f t="shared" si="14"/>
        <v>2013</v>
      </c>
      <c r="N849" s="2"/>
    </row>
    <row r="850" spans="1:14" x14ac:dyDescent="0.25">
      <c r="A850">
        <v>876</v>
      </c>
      <c r="B850" t="s">
        <v>325</v>
      </c>
      <c r="C850" t="s">
        <v>10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2">
        <v>528068000</v>
      </c>
      <c r="K850" t="s">
        <v>8</v>
      </c>
      <c r="L850" t="s">
        <v>159</v>
      </c>
      <c r="M850">
        <f t="shared" si="14"/>
        <v>2014</v>
      </c>
      <c r="N850" s="2"/>
    </row>
    <row r="851" spans="1:14" x14ac:dyDescent="0.25">
      <c r="A851">
        <v>877</v>
      </c>
      <c r="B851" t="s">
        <v>325</v>
      </c>
      <c r="C851" t="s">
        <v>11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2">
        <v>445527000</v>
      </c>
      <c r="K851" t="s">
        <v>8</v>
      </c>
      <c r="L851" t="s">
        <v>159</v>
      </c>
      <c r="M851">
        <f t="shared" si="14"/>
        <v>2015</v>
      </c>
      <c r="N851" s="2"/>
    </row>
    <row r="852" spans="1:14" x14ac:dyDescent="0.25">
      <c r="A852">
        <v>878</v>
      </c>
      <c r="B852" t="s">
        <v>325</v>
      </c>
      <c r="C852" t="s">
        <v>12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2">
        <v>338598000</v>
      </c>
      <c r="K852" t="s">
        <v>8</v>
      </c>
      <c r="L852" t="s">
        <v>159</v>
      </c>
      <c r="M852">
        <f t="shared" si="14"/>
        <v>2016</v>
      </c>
      <c r="N852" s="2"/>
    </row>
    <row r="853" spans="1:14" x14ac:dyDescent="0.25">
      <c r="A853">
        <v>879</v>
      </c>
      <c r="B853" t="s">
        <v>326</v>
      </c>
      <c r="C853" t="s">
        <v>7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2">
        <v>354900000</v>
      </c>
      <c r="K853" t="s">
        <v>17</v>
      </c>
      <c r="L853" t="s">
        <v>169</v>
      </c>
      <c r="M853">
        <f t="shared" si="14"/>
        <v>2012</v>
      </c>
      <c r="N853" s="2"/>
    </row>
    <row r="854" spans="1:14" x14ac:dyDescent="0.25">
      <c r="A854">
        <v>880</v>
      </c>
      <c r="B854" t="s">
        <v>326</v>
      </c>
      <c r="C854" t="s">
        <v>10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2">
        <v>605000000</v>
      </c>
      <c r="K854" t="s">
        <v>17</v>
      </c>
      <c r="L854" t="s">
        <v>169</v>
      </c>
      <c r="M854">
        <f t="shared" si="14"/>
        <v>2013</v>
      </c>
      <c r="N854" s="2"/>
    </row>
    <row r="855" spans="1:14" x14ac:dyDescent="0.25">
      <c r="A855">
        <v>881</v>
      </c>
      <c r="B855" t="s">
        <v>326</v>
      </c>
      <c r="C855" t="s">
        <v>11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2">
        <v>597300000</v>
      </c>
      <c r="K855" t="s">
        <v>17</v>
      </c>
      <c r="L855" t="s">
        <v>169</v>
      </c>
      <c r="M855">
        <f t="shared" si="14"/>
        <v>2014</v>
      </c>
      <c r="N855" s="2"/>
    </row>
    <row r="856" spans="1:14" x14ac:dyDescent="0.25">
      <c r="A856">
        <v>882</v>
      </c>
      <c r="B856" t="s">
        <v>326</v>
      </c>
      <c r="C856" t="s">
        <v>12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2">
        <v>911400000</v>
      </c>
      <c r="K856" t="s">
        <v>17</v>
      </c>
      <c r="L856" t="s">
        <v>169</v>
      </c>
      <c r="M856">
        <f t="shared" si="14"/>
        <v>2015</v>
      </c>
      <c r="N856" s="2"/>
    </row>
    <row r="857" spans="1:14" x14ac:dyDescent="0.25">
      <c r="A857">
        <v>883</v>
      </c>
      <c r="B857" t="s">
        <v>327</v>
      </c>
      <c r="C857" t="s">
        <v>7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2">
        <v>25532000000</v>
      </c>
      <c r="K857" t="s">
        <v>42</v>
      </c>
      <c r="L857" t="s">
        <v>100</v>
      </c>
      <c r="M857">
        <f t="shared" si="14"/>
        <v>2012</v>
      </c>
      <c r="N857" s="2"/>
    </row>
    <row r="858" spans="1:14" x14ac:dyDescent="0.25">
      <c r="A858">
        <v>884</v>
      </c>
      <c r="B858" t="s">
        <v>327</v>
      </c>
      <c r="C858" t="s">
        <v>10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2">
        <v>26450000000</v>
      </c>
      <c r="K858" t="s">
        <v>42</v>
      </c>
      <c r="L858" t="s">
        <v>100</v>
      </c>
      <c r="M858">
        <f t="shared" si="14"/>
        <v>2013</v>
      </c>
      <c r="N858" s="2"/>
    </row>
    <row r="859" spans="1:14" x14ac:dyDescent="0.25">
      <c r="A859">
        <v>885</v>
      </c>
      <c r="B859" t="s">
        <v>327</v>
      </c>
      <c r="C859" t="s">
        <v>11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2">
        <v>27560000000</v>
      </c>
      <c r="K859" t="s">
        <v>42</v>
      </c>
      <c r="L859" t="s">
        <v>100</v>
      </c>
      <c r="M859">
        <f t="shared" si="14"/>
        <v>2014</v>
      </c>
      <c r="N859" s="2"/>
    </row>
    <row r="860" spans="1:14" x14ac:dyDescent="0.25">
      <c r="A860">
        <v>886</v>
      </c>
      <c r="B860" t="s">
        <v>327</v>
      </c>
      <c r="C860" t="s">
        <v>12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2">
        <v>26875000000</v>
      </c>
      <c r="K860" t="s">
        <v>42</v>
      </c>
      <c r="L860" t="s">
        <v>100</v>
      </c>
      <c r="M860">
        <f t="shared" si="14"/>
        <v>2015</v>
      </c>
      <c r="N860" s="2"/>
    </row>
    <row r="861" spans="1:14" x14ac:dyDescent="0.25">
      <c r="A861">
        <v>887</v>
      </c>
      <c r="B861" t="s">
        <v>328</v>
      </c>
      <c r="C861" t="s">
        <v>7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2">
        <v>1345000000</v>
      </c>
      <c r="K861" t="s">
        <v>14</v>
      </c>
      <c r="L861" t="s">
        <v>329</v>
      </c>
      <c r="M861">
        <f t="shared" si="14"/>
        <v>2013</v>
      </c>
      <c r="N861" s="2"/>
    </row>
    <row r="862" spans="1:14" x14ac:dyDescent="0.25">
      <c r="A862">
        <v>888</v>
      </c>
      <c r="B862" t="s">
        <v>328</v>
      </c>
      <c r="C862" t="s">
        <v>10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2">
        <v>1350000000</v>
      </c>
      <c r="K862" t="s">
        <v>14</v>
      </c>
      <c r="L862" t="s">
        <v>329</v>
      </c>
      <c r="M862">
        <f t="shared" si="14"/>
        <v>2014</v>
      </c>
      <c r="N862" s="2"/>
    </row>
    <row r="863" spans="1:14" x14ac:dyDescent="0.25">
      <c r="A863">
        <v>889</v>
      </c>
      <c r="B863" t="s">
        <v>328</v>
      </c>
      <c r="C863" t="s">
        <v>11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2">
        <v>1323000000</v>
      </c>
      <c r="K863" t="s">
        <v>14</v>
      </c>
      <c r="L863" t="s">
        <v>329</v>
      </c>
      <c r="M863">
        <f t="shared" si="14"/>
        <v>2015</v>
      </c>
      <c r="N863" s="2"/>
    </row>
    <row r="864" spans="1:14" x14ac:dyDescent="0.25">
      <c r="A864">
        <v>890</v>
      </c>
      <c r="B864" t="s">
        <v>328</v>
      </c>
      <c r="C864" t="s">
        <v>12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2">
        <v>1101000000</v>
      </c>
      <c r="K864" t="s">
        <v>14</v>
      </c>
      <c r="L864" t="s">
        <v>329</v>
      </c>
      <c r="M864">
        <f t="shared" si="14"/>
        <v>2016</v>
      </c>
      <c r="N864" s="2"/>
    </row>
    <row r="865" spans="1:14" x14ac:dyDescent="0.25">
      <c r="A865">
        <v>891</v>
      </c>
      <c r="B865" t="s">
        <v>330</v>
      </c>
      <c r="C865" t="s">
        <v>7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2">
        <v>1562000000</v>
      </c>
      <c r="K865" t="s">
        <v>31</v>
      </c>
      <c r="L865" t="s">
        <v>119</v>
      </c>
      <c r="M865">
        <f t="shared" si="14"/>
        <v>2012</v>
      </c>
      <c r="N865" s="2"/>
    </row>
    <row r="866" spans="1:14" x14ac:dyDescent="0.25">
      <c r="A866">
        <v>892</v>
      </c>
      <c r="B866" t="s">
        <v>330</v>
      </c>
      <c r="C866" t="s">
        <v>10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2">
        <v>2837000000</v>
      </c>
      <c r="K866" t="s">
        <v>31</v>
      </c>
      <c r="L866" t="s">
        <v>119</v>
      </c>
      <c r="M866">
        <f t="shared" si="14"/>
        <v>2013</v>
      </c>
      <c r="N866" s="2"/>
    </row>
    <row r="867" spans="1:14" x14ac:dyDescent="0.25">
      <c r="A867">
        <v>893</v>
      </c>
      <c r="B867" t="s">
        <v>330</v>
      </c>
      <c r="C867" t="s">
        <v>11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2">
        <v>1024000000</v>
      </c>
      <c r="K867" t="s">
        <v>31</v>
      </c>
      <c r="L867" t="s">
        <v>119</v>
      </c>
      <c r="M867">
        <f t="shared" si="14"/>
        <v>2015</v>
      </c>
      <c r="N867" s="2"/>
    </row>
    <row r="868" spans="1:14" x14ac:dyDescent="0.25">
      <c r="A868">
        <v>894</v>
      </c>
      <c r="B868" t="s">
        <v>330</v>
      </c>
      <c r="C868" t="s">
        <v>12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2">
        <v>1091000000</v>
      </c>
      <c r="K868" t="s">
        <v>31</v>
      </c>
      <c r="L868" t="s">
        <v>119</v>
      </c>
      <c r="M868">
        <f t="shared" si="14"/>
        <v>2016</v>
      </c>
      <c r="N868" s="2"/>
    </row>
    <row r="869" spans="1:14" x14ac:dyDescent="0.25">
      <c r="A869">
        <v>895</v>
      </c>
      <c r="B869" t="s">
        <v>331</v>
      </c>
      <c r="C869" t="s">
        <v>7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2">
        <v>27261000</v>
      </c>
      <c r="K869" t="s">
        <v>42</v>
      </c>
      <c r="L869" t="s">
        <v>100</v>
      </c>
      <c r="M869">
        <f t="shared" si="14"/>
        <v>2013</v>
      </c>
      <c r="N869" s="2"/>
    </row>
    <row r="870" spans="1:14" x14ac:dyDescent="0.25">
      <c r="A870">
        <v>896</v>
      </c>
      <c r="B870" t="s">
        <v>331</v>
      </c>
      <c r="C870" t="s">
        <v>10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2">
        <v>55689000</v>
      </c>
      <c r="K870" t="s">
        <v>42</v>
      </c>
      <c r="L870" t="s">
        <v>100</v>
      </c>
      <c r="M870">
        <f t="shared" si="14"/>
        <v>2014</v>
      </c>
      <c r="N870" s="2"/>
    </row>
    <row r="871" spans="1:14" x14ac:dyDescent="0.25">
      <c r="A871">
        <v>897</v>
      </c>
      <c r="B871" t="s">
        <v>331</v>
      </c>
      <c r="C871" t="s">
        <v>11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2">
        <v>51587000</v>
      </c>
      <c r="K871" t="s">
        <v>42</v>
      </c>
      <c r="L871" t="s">
        <v>100</v>
      </c>
      <c r="M871">
        <f t="shared" si="14"/>
        <v>2015</v>
      </c>
      <c r="N871" s="2"/>
    </row>
    <row r="872" spans="1:14" x14ac:dyDescent="0.25">
      <c r="A872">
        <v>898</v>
      </c>
      <c r="B872" t="s">
        <v>331</v>
      </c>
      <c r="C872" t="s">
        <v>12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2">
        <v>59325000</v>
      </c>
      <c r="K872" t="s">
        <v>42</v>
      </c>
      <c r="L872" t="s">
        <v>100</v>
      </c>
      <c r="M872">
        <f t="shared" si="14"/>
        <v>2016</v>
      </c>
      <c r="N872" s="2"/>
    </row>
    <row r="873" spans="1:14" x14ac:dyDescent="0.25">
      <c r="A873">
        <v>899</v>
      </c>
      <c r="B873" t="s">
        <v>332</v>
      </c>
      <c r="C873" t="s">
        <v>7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2">
        <v>248048000</v>
      </c>
      <c r="K873" t="s">
        <v>47</v>
      </c>
      <c r="L873" t="s">
        <v>48</v>
      </c>
      <c r="M873">
        <f t="shared" si="14"/>
        <v>2012</v>
      </c>
      <c r="N873" s="2"/>
    </row>
    <row r="874" spans="1:14" x14ac:dyDescent="0.25">
      <c r="A874">
        <v>900</v>
      </c>
      <c r="B874" t="s">
        <v>332</v>
      </c>
      <c r="C874" t="s">
        <v>10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2">
        <v>287846000</v>
      </c>
      <c r="K874" t="s">
        <v>47</v>
      </c>
      <c r="L874" t="s">
        <v>48</v>
      </c>
      <c r="M874">
        <f t="shared" si="14"/>
        <v>2013</v>
      </c>
      <c r="N874" s="2"/>
    </row>
    <row r="875" spans="1:14" x14ac:dyDescent="0.25">
      <c r="A875">
        <v>901</v>
      </c>
      <c r="B875" t="s">
        <v>332</v>
      </c>
      <c r="C875" t="s">
        <v>11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2">
        <v>355005000</v>
      </c>
      <c r="K875" t="s">
        <v>47</v>
      </c>
      <c r="L875" t="s">
        <v>48</v>
      </c>
      <c r="M875">
        <f t="shared" si="14"/>
        <v>2014</v>
      </c>
      <c r="N875" s="2"/>
    </row>
    <row r="876" spans="1:14" x14ac:dyDescent="0.25">
      <c r="A876">
        <v>902</v>
      </c>
      <c r="B876" t="s">
        <v>332</v>
      </c>
      <c r="C876" t="s">
        <v>12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2">
        <v>395030000</v>
      </c>
      <c r="K876" t="s">
        <v>47</v>
      </c>
      <c r="L876" t="s">
        <v>48</v>
      </c>
      <c r="M876">
        <f t="shared" si="14"/>
        <v>2015</v>
      </c>
      <c r="N876" s="2"/>
    </row>
    <row r="877" spans="1:14" x14ac:dyDescent="0.25">
      <c r="A877">
        <v>903</v>
      </c>
      <c r="B877" t="s">
        <v>333</v>
      </c>
      <c r="C877" t="s">
        <v>7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2">
        <v>729685000</v>
      </c>
      <c r="K877" t="s">
        <v>17</v>
      </c>
      <c r="L877" t="s">
        <v>63</v>
      </c>
      <c r="M877">
        <f t="shared" si="14"/>
        <v>2013</v>
      </c>
      <c r="N877" s="2"/>
    </row>
    <row r="878" spans="1:14" x14ac:dyDescent="0.25">
      <c r="A878">
        <v>904</v>
      </c>
      <c r="B878" t="s">
        <v>333</v>
      </c>
      <c r="C878" t="s">
        <v>10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2">
        <v>772070000</v>
      </c>
      <c r="K878" t="s">
        <v>17</v>
      </c>
      <c r="L878" t="s">
        <v>63</v>
      </c>
      <c r="M878">
        <f t="shared" si="14"/>
        <v>2014</v>
      </c>
      <c r="N878" s="2"/>
    </row>
    <row r="879" spans="1:14" x14ac:dyDescent="0.25">
      <c r="A879">
        <v>905</v>
      </c>
      <c r="B879" t="s">
        <v>333</v>
      </c>
      <c r="C879" t="s">
        <v>11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2">
        <v>661340000</v>
      </c>
      <c r="K879" t="s">
        <v>17</v>
      </c>
      <c r="L879" t="s">
        <v>63</v>
      </c>
      <c r="M879">
        <f t="shared" si="14"/>
        <v>2015</v>
      </c>
      <c r="N879" s="2"/>
    </row>
    <row r="880" spans="1:14" x14ac:dyDescent="0.25">
      <c r="A880">
        <v>906</v>
      </c>
      <c r="B880" t="s">
        <v>333</v>
      </c>
      <c r="C880" t="s">
        <v>12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2">
        <v>960445000</v>
      </c>
      <c r="K880" t="s">
        <v>17</v>
      </c>
      <c r="L880" t="s">
        <v>63</v>
      </c>
      <c r="M880">
        <f t="shared" si="14"/>
        <v>2016</v>
      </c>
      <c r="N880" s="2"/>
    </row>
    <row r="881" spans="1:14" x14ac:dyDescent="0.25">
      <c r="A881">
        <v>907</v>
      </c>
      <c r="B881" t="s">
        <v>334</v>
      </c>
      <c r="C881" t="s">
        <v>7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2">
        <v>2903000000</v>
      </c>
      <c r="K881" t="s">
        <v>31</v>
      </c>
      <c r="L881" t="s">
        <v>137</v>
      </c>
      <c r="M881">
        <f t="shared" si="14"/>
        <v>2013</v>
      </c>
      <c r="N881" s="2"/>
    </row>
    <row r="882" spans="1:14" x14ac:dyDescent="0.25">
      <c r="A882">
        <v>908</v>
      </c>
      <c r="B882" t="s">
        <v>334</v>
      </c>
      <c r="C882" t="s">
        <v>10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2">
        <v>2521000000</v>
      </c>
      <c r="K882" t="s">
        <v>31</v>
      </c>
      <c r="L882" t="s">
        <v>137</v>
      </c>
      <c r="M882">
        <f t="shared" si="14"/>
        <v>2014</v>
      </c>
      <c r="N882" s="2"/>
    </row>
    <row r="883" spans="1:14" x14ac:dyDescent="0.25">
      <c r="A883">
        <v>909</v>
      </c>
      <c r="B883" t="s">
        <v>334</v>
      </c>
      <c r="C883" t="s">
        <v>11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2">
        <v>1613000000</v>
      </c>
      <c r="K883" t="s">
        <v>31</v>
      </c>
      <c r="L883" t="s">
        <v>137</v>
      </c>
      <c r="M883">
        <f t="shared" si="14"/>
        <v>2015</v>
      </c>
      <c r="N883" s="2"/>
    </row>
    <row r="884" spans="1:14" x14ac:dyDescent="0.25">
      <c r="A884">
        <v>910</v>
      </c>
      <c r="B884" t="s">
        <v>334</v>
      </c>
      <c r="C884" t="s">
        <v>12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2">
        <v>3317000000</v>
      </c>
      <c r="K884" t="s">
        <v>31</v>
      </c>
      <c r="L884" t="s">
        <v>137</v>
      </c>
      <c r="M884">
        <f t="shared" si="14"/>
        <v>2016</v>
      </c>
      <c r="N884" s="2"/>
    </row>
    <row r="885" spans="1:14" x14ac:dyDescent="0.25">
      <c r="A885">
        <v>911</v>
      </c>
      <c r="B885" t="s">
        <v>335</v>
      </c>
      <c r="C885" t="s">
        <v>7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2">
        <v>3892000000</v>
      </c>
      <c r="K885" t="s">
        <v>78</v>
      </c>
      <c r="L885" t="s">
        <v>336</v>
      </c>
      <c r="M885">
        <f t="shared" si="14"/>
        <v>2013</v>
      </c>
      <c r="N885" s="2"/>
    </row>
    <row r="886" spans="1:14" x14ac:dyDescent="0.25">
      <c r="A886">
        <v>912</v>
      </c>
      <c r="B886" t="s">
        <v>335</v>
      </c>
      <c r="C886" t="s">
        <v>10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2">
        <v>4722000000</v>
      </c>
      <c r="K886" t="s">
        <v>78</v>
      </c>
      <c r="L886" t="s">
        <v>336</v>
      </c>
      <c r="M886">
        <f t="shared" si="14"/>
        <v>2014</v>
      </c>
      <c r="N886" s="2"/>
    </row>
    <row r="887" spans="1:14" x14ac:dyDescent="0.25">
      <c r="A887">
        <v>913</v>
      </c>
      <c r="B887" t="s">
        <v>335</v>
      </c>
      <c r="C887" t="s">
        <v>11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2">
        <v>4516000000</v>
      </c>
      <c r="K887" t="s">
        <v>78</v>
      </c>
      <c r="L887" t="s">
        <v>336</v>
      </c>
      <c r="M887">
        <f t="shared" si="14"/>
        <v>2015</v>
      </c>
      <c r="N887" s="2"/>
    </row>
    <row r="888" spans="1:14" x14ac:dyDescent="0.25">
      <c r="A888">
        <v>914</v>
      </c>
      <c r="B888" t="s">
        <v>335</v>
      </c>
      <c r="C888" t="s">
        <v>12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2">
        <v>3959000000</v>
      </c>
      <c r="K888" t="s">
        <v>78</v>
      </c>
      <c r="L888" t="s">
        <v>336</v>
      </c>
      <c r="M888">
        <f t="shared" si="14"/>
        <v>2016</v>
      </c>
      <c r="N888" s="2"/>
    </row>
    <row r="889" spans="1:14" x14ac:dyDescent="0.25">
      <c r="A889">
        <v>915</v>
      </c>
      <c r="B889" t="s">
        <v>337</v>
      </c>
      <c r="C889" t="s">
        <v>7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2">
        <v>732595000</v>
      </c>
      <c r="K889" t="s">
        <v>14</v>
      </c>
      <c r="L889" t="s">
        <v>74</v>
      </c>
      <c r="M889">
        <f t="shared" si="14"/>
        <v>2013</v>
      </c>
      <c r="N889" s="2"/>
    </row>
    <row r="890" spans="1:14" x14ac:dyDescent="0.25">
      <c r="A890">
        <v>916</v>
      </c>
      <c r="B890" t="s">
        <v>337</v>
      </c>
      <c r="C890" t="s">
        <v>10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2">
        <v>829653000</v>
      </c>
      <c r="K890" t="s">
        <v>14</v>
      </c>
      <c r="L890" t="s">
        <v>74</v>
      </c>
      <c r="M890">
        <f t="shared" si="14"/>
        <v>2014</v>
      </c>
      <c r="N890" s="2"/>
    </row>
    <row r="891" spans="1:14" x14ac:dyDescent="0.25">
      <c r="A891">
        <v>917</v>
      </c>
      <c r="B891" t="s">
        <v>337</v>
      </c>
      <c r="C891" t="s">
        <v>11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2">
        <v>997096000</v>
      </c>
      <c r="K891" t="s">
        <v>14</v>
      </c>
      <c r="L891" t="s">
        <v>74</v>
      </c>
      <c r="M891">
        <f t="shared" si="14"/>
        <v>2015</v>
      </c>
      <c r="N891" s="2"/>
    </row>
    <row r="892" spans="1:14" x14ac:dyDescent="0.25">
      <c r="A892">
        <v>918</v>
      </c>
      <c r="B892" t="s">
        <v>337</v>
      </c>
      <c r="C892" t="s">
        <v>12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2">
        <v>1058861000</v>
      </c>
      <c r="K892" t="s">
        <v>14</v>
      </c>
      <c r="L892" t="s">
        <v>74</v>
      </c>
      <c r="M892">
        <f t="shared" si="14"/>
        <v>2016</v>
      </c>
      <c r="N892" s="2"/>
    </row>
    <row r="893" spans="1:14" x14ac:dyDescent="0.25">
      <c r="A893">
        <v>919</v>
      </c>
      <c r="B893" t="s">
        <v>338</v>
      </c>
      <c r="C893" t="s">
        <v>7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2">
        <v>10779000000</v>
      </c>
      <c r="K893" t="s">
        <v>31</v>
      </c>
      <c r="L893" t="s">
        <v>209</v>
      </c>
      <c r="M893">
        <f t="shared" si="14"/>
        <v>2012</v>
      </c>
      <c r="N893" s="2"/>
    </row>
    <row r="894" spans="1:14" x14ac:dyDescent="0.25">
      <c r="A894">
        <v>920</v>
      </c>
      <c r="B894" t="s">
        <v>338</v>
      </c>
      <c r="C894" t="s">
        <v>10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2">
        <v>10228000000</v>
      </c>
      <c r="K894" t="s">
        <v>31</v>
      </c>
      <c r="L894" t="s">
        <v>209</v>
      </c>
      <c r="M894">
        <f t="shared" si="14"/>
        <v>2013</v>
      </c>
      <c r="N894" s="2"/>
    </row>
    <row r="895" spans="1:14" x14ac:dyDescent="0.25">
      <c r="A895">
        <v>921</v>
      </c>
      <c r="B895" t="s">
        <v>338</v>
      </c>
      <c r="C895" t="s">
        <v>11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2">
        <v>9708000000</v>
      </c>
      <c r="K895" t="s">
        <v>31</v>
      </c>
      <c r="L895" t="s">
        <v>209</v>
      </c>
      <c r="M895">
        <f t="shared" si="14"/>
        <v>2014</v>
      </c>
      <c r="N895" s="2"/>
    </row>
    <row r="896" spans="1:14" x14ac:dyDescent="0.25">
      <c r="A896">
        <v>922</v>
      </c>
      <c r="B896" t="s">
        <v>338</v>
      </c>
      <c r="C896" t="s">
        <v>12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2">
        <v>8728000000</v>
      </c>
      <c r="K896" t="s">
        <v>31</v>
      </c>
      <c r="L896" t="s">
        <v>209</v>
      </c>
      <c r="M896">
        <f t="shared" si="14"/>
        <v>2015</v>
      </c>
      <c r="N896" s="2"/>
    </row>
    <row r="897" spans="1:14" x14ac:dyDescent="0.25">
      <c r="A897">
        <v>923</v>
      </c>
      <c r="B897" t="s">
        <v>339</v>
      </c>
      <c r="C897" t="s">
        <v>7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2">
        <v>630739000</v>
      </c>
      <c r="K897" t="s">
        <v>14</v>
      </c>
      <c r="L897" t="s">
        <v>284</v>
      </c>
      <c r="M897">
        <f t="shared" si="14"/>
        <v>2013</v>
      </c>
      <c r="N897" s="2"/>
    </row>
    <row r="898" spans="1:14" x14ac:dyDescent="0.25">
      <c r="A898">
        <v>924</v>
      </c>
      <c r="B898" t="s">
        <v>339</v>
      </c>
      <c r="C898" t="s">
        <v>10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2">
        <v>1009500000</v>
      </c>
      <c r="K898" t="s">
        <v>14</v>
      </c>
      <c r="L898" t="s">
        <v>284</v>
      </c>
      <c r="M898">
        <f t="shared" si="14"/>
        <v>2014</v>
      </c>
      <c r="N898" s="2"/>
    </row>
    <row r="899" spans="1:14" x14ac:dyDescent="0.25">
      <c r="A899">
        <v>925</v>
      </c>
      <c r="B899" t="s">
        <v>339</v>
      </c>
      <c r="C899" t="s">
        <v>11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2">
        <v>1257800000</v>
      </c>
      <c r="K899" t="s">
        <v>14</v>
      </c>
      <c r="L899" t="s">
        <v>284</v>
      </c>
      <c r="M899">
        <f t="shared" si="14"/>
        <v>2015</v>
      </c>
      <c r="N899" s="2"/>
    </row>
    <row r="900" spans="1:14" x14ac:dyDescent="0.25">
      <c r="A900">
        <v>926</v>
      </c>
      <c r="B900" t="s">
        <v>339</v>
      </c>
      <c r="C900" t="s">
        <v>12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2">
        <v>1186000000</v>
      </c>
      <c r="K900" t="s">
        <v>14</v>
      </c>
      <c r="L900" t="s">
        <v>284</v>
      </c>
      <c r="M900">
        <f t="shared" si="14"/>
        <v>2016</v>
      </c>
      <c r="N900" s="2"/>
    </row>
    <row r="901" spans="1:14" x14ac:dyDescent="0.25">
      <c r="A901">
        <v>927</v>
      </c>
      <c r="B901" t="s">
        <v>340</v>
      </c>
      <c r="C901" t="s">
        <v>7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2">
        <v>2764000000</v>
      </c>
      <c r="K901" t="s">
        <v>31</v>
      </c>
      <c r="L901" t="s">
        <v>341</v>
      </c>
      <c r="M901">
        <f t="shared" si="14"/>
        <v>2013</v>
      </c>
      <c r="N901" s="2"/>
    </row>
    <row r="902" spans="1:14" x14ac:dyDescent="0.25">
      <c r="A902">
        <v>928</v>
      </c>
      <c r="B902" t="s">
        <v>340</v>
      </c>
      <c r="C902" t="s">
        <v>10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2">
        <v>2725000000</v>
      </c>
      <c r="K902" t="s">
        <v>31</v>
      </c>
      <c r="L902" t="s">
        <v>341</v>
      </c>
      <c r="M902">
        <f t="shared" si="14"/>
        <v>2014</v>
      </c>
      <c r="N902" s="2"/>
    </row>
    <row r="903" spans="1:14" x14ac:dyDescent="0.25">
      <c r="A903">
        <v>929</v>
      </c>
      <c r="B903" t="s">
        <v>340</v>
      </c>
      <c r="C903" t="s">
        <v>11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2">
        <v>3137000000</v>
      </c>
      <c r="K903" t="s">
        <v>31</v>
      </c>
      <c r="L903" t="s">
        <v>341</v>
      </c>
      <c r="M903">
        <f t="shared" si="14"/>
        <v>2015</v>
      </c>
      <c r="N903" s="2"/>
    </row>
    <row r="904" spans="1:14" x14ac:dyDescent="0.25">
      <c r="A904">
        <v>930</v>
      </c>
      <c r="B904" t="s">
        <v>340</v>
      </c>
      <c r="C904" t="s">
        <v>12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2">
        <v>3576000000</v>
      </c>
      <c r="K904" t="s">
        <v>31</v>
      </c>
      <c r="L904" t="s">
        <v>341</v>
      </c>
      <c r="M904">
        <f t="shared" si="14"/>
        <v>2016</v>
      </c>
      <c r="N904" s="2"/>
    </row>
    <row r="905" spans="1:14" x14ac:dyDescent="0.25">
      <c r="A905">
        <v>931</v>
      </c>
      <c r="B905" t="s">
        <v>342</v>
      </c>
      <c r="C905" t="s">
        <v>7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2">
        <v>1890000000</v>
      </c>
      <c r="K905" t="s">
        <v>14</v>
      </c>
      <c r="L905" t="s">
        <v>192</v>
      </c>
      <c r="M905">
        <f t="shared" ref="M905:M968" si="15">YEAR(D905)</f>
        <v>2013</v>
      </c>
      <c r="N905" s="2"/>
    </row>
    <row r="906" spans="1:14" x14ac:dyDescent="0.25">
      <c r="A906">
        <v>932</v>
      </c>
      <c r="B906" t="s">
        <v>342</v>
      </c>
      <c r="C906" t="s">
        <v>10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2">
        <v>1742000000</v>
      </c>
      <c r="K906" t="s">
        <v>14</v>
      </c>
      <c r="L906" t="s">
        <v>192</v>
      </c>
      <c r="M906">
        <f t="shared" si="15"/>
        <v>2014</v>
      </c>
      <c r="N906" s="2"/>
    </row>
    <row r="907" spans="1:14" x14ac:dyDescent="0.25">
      <c r="A907">
        <v>933</v>
      </c>
      <c r="B907" t="s">
        <v>342</v>
      </c>
      <c r="C907" t="s">
        <v>11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2">
        <v>1689000000</v>
      </c>
      <c r="K907" t="s">
        <v>14</v>
      </c>
      <c r="L907" t="s">
        <v>192</v>
      </c>
      <c r="M907">
        <f t="shared" si="15"/>
        <v>2015</v>
      </c>
      <c r="N907" s="2"/>
    </row>
    <row r="908" spans="1:14" x14ac:dyDescent="0.25">
      <c r="A908">
        <v>934</v>
      </c>
      <c r="B908" t="s">
        <v>342</v>
      </c>
      <c r="C908" t="s">
        <v>12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2">
        <v>1553000000</v>
      </c>
      <c r="K908" t="s">
        <v>14</v>
      </c>
      <c r="L908" t="s">
        <v>192</v>
      </c>
      <c r="M908">
        <f t="shared" si="15"/>
        <v>2016</v>
      </c>
      <c r="N908" s="2"/>
    </row>
    <row r="909" spans="1:14" x14ac:dyDescent="0.25">
      <c r="A909">
        <v>935</v>
      </c>
      <c r="B909" t="s">
        <v>343</v>
      </c>
      <c r="C909" t="s">
        <v>7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2">
        <v>738600000</v>
      </c>
      <c r="K909" t="s">
        <v>8</v>
      </c>
      <c r="L909" t="s">
        <v>173</v>
      </c>
      <c r="M909">
        <f t="shared" si="15"/>
        <v>2013</v>
      </c>
      <c r="N909" s="2"/>
    </row>
    <row r="910" spans="1:14" x14ac:dyDescent="0.25">
      <c r="A910">
        <v>936</v>
      </c>
      <c r="B910" t="s">
        <v>343</v>
      </c>
      <c r="C910" t="s">
        <v>10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2">
        <v>809100000</v>
      </c>
      <c r="K910" t="s">
        <v>8</v>
      </c>
      <c r="L910" t="s">
        <v>173</v>
      </c>
      <c r="M910">
        <f t="shared" si="15"/>
        <v>2014</v>
      </c>
      <c r="N910" s="2"/>
    </row>
    <row r="911" spans="1:14" x14ac:dyDescent="0.25">
      <c r="A911">
        <v>937</v>
      </c>
      <c r="B911" t="s">
        <v>343</v>
      </c>
      <c r="C911" t="s">
        <v>11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2">
        <v>803800000</v>
      </c>
      <c r="K911" t="s">
        <v>8</v>
      </c>
      <c r="L911" t="s">
        <v>173</v>
      </c>
      <c r="M911">
        <f t="shared" si="15"/>
        <v>2015</v>
      </c>
      <c r="N911" s="2"/>
    </row>
    <row r="912" spans="1:14" x14ac:dyDescent="0.25">
      <c r="A912">
        <v>938</v>
      </c>
      <c r="B912" t="s">
        <v>343</v>
      </c>
      <c r="C912" t="s">
        <v>12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2">
        <v>818500000</v>
      </c>
      <c r="K912" t="s">
        <v>8</v>
      </c>
      <c r="L912" t="s">
        <v>173</v>
      </c>
      <c r="M912">
        <f t="shared" si="15"/>
        <v>2016</v>
      </c>
      <c r="N912" s="2"/>
    </row>
    <row r="913" spans="1:14" x14ac:dyDescent="0.25">
      <c r="A913">
        <v>939</v>
      </c>
      <c r="B913" t="s">
        <v>344</v>
      </c>
      <c r="C913" t="s">
        <v>7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2">
        <v>1666000000</v>
      </c>
      <c r="K913" t="s">
        <v>14</v>
      </c>
      <c r="L913" t="s">
        <v>252</v>
      </c>
      <c r="M913">
        <f t="shared" si="15"/>
        <v>2013</v>
      </c>
      <c r="N913" s="2"/>
    </row>
    <row r="914" spans="1:14" x14ac:dyDescent="0.25">
      <c r="A914">
        <v>940</v>
      </c>
      <c r="B914" t="s">
        <v>344</v>
      </c>
      <c r="C914" t="s">
        <v>10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2">
        <v>1743000000</v>
      </c>
      <c r="K914" t="s">
        <v>14</v>
      </c>
      <c r="L914" t="s">
        <v>252</v>
      </c>
      <c r="M914">
        <f t="shared" si="15"/>
        <v>2014</v>
      </c>
      <c r="N914" s="2"/>
    </row>
    <row r="915" spans="1:14" x14ac:dyDescent="0.25">
      <c r="A915">
        <v>941</v>
      </c>
      <c r="B915" t="s">
        <v>344</v>
      </c>
      <c r="C915" t="s">
        <v>11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2">
        <v>1953000000</v>
      </c>
      <c r="K915" t="s">
        <v>14</v>
      </c>
      <c r="L915" t="s">
        <v>252</v>
      </c>
      <c r="M915">
        <f t="shared" si="15"/>
        <v>2015</v>
      </c>
      <c r="N915" s="2"/>
    </row>
    <row r="916" spans="1:14" x14ac:dyDescent="0.25">
      <c r="A916">
        <v>942</v>
      </c>
      <c r="B916" t="s">
        <v>344</v>
      </c>
      <c r="C916" t="s">
        <v>12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2">
        <v>2192000000</v>
      </c>
      <c r="K916" t="s">
        <v>14</v>
      </c>
      <c r="L916" t="s">
        <v>252</v>
      </c>
      <c r="M916">
        <f t="shared" si="15"/>
        <v>2016</v>
      </c>
      <c r="N916" s="2"/>
    </row>
    <row r="917" spans="1:14" x14ac:dyDescent="0.25">
      <c r="A917">
        <v>943</v>
      </c>
      <c r="B917" t="s">
        <v>345</v>
      </c>
      <c r="C917" t="s">
        <v>7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2">
        <v>324400000</v>
      </c>
      <c r="K917" t="s">
        <v>8</v>
      </c>
      <c r="L917" t="s">
        <v>159</v>
      </c>
      <c r="M917">
        <f t="shared" si="15"/>
        <v>2012</v>
      </c>
      <c r="N917" s="2"/>
    </row>
    <row r="918" spans="1:14" x14ac:dyDescent="0.25">
      <c r="A918">
        <v>944</v>
      </c>
      <c r="B918" t="s">
        <v>345</v>
      </c>
      <c r="C918" t="s">
        <v>10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2">
        <v>337600000</v>
      </c>
      <c r="K918" t="s">
        <v>8</v>
      </c>
      <c r="L918" t="s">
        <v>159</v>
      </c>
      <c r="M918">
        <f t="shared" si="15"/>
        <v>2013</v>
      </c>
      <c r="N918" s="2"/>
    </row>
    <row r="919" spans="1:14" x14ac:dyDescent="0.25">
      <c r="A919">
        <v>945</v>
      </c>
      <c r="B919" t="s">
        <v>345</v>
      </c>
      <c r="C919" t="s">
        <v>11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2">
        <v>331500000</v>
      </c>
      <c r="K919" t="s">
        <v>8</v>
      </c>
      <c r="L919" t="s">
        <v>159</v>
      </c>
      <c r="M919">
        <f t="shared" si="15"/>
        <v>2014</v>
      </c>
      <c r="N919" s="2"/>
    </row>
    <row r="920" spans="1:14" x14ac:dyDescent="0.25">
      <c r="A920">
        <v>946</v>
      </c>
      <c r="B920" t="s">
        <v>345</v>
      </c>
      <c r="C920" t="s">
        <v>12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2">
        <v>490600000</v>
      </c>
      <c r="K920" t="s">
        <v>8</v>
      </c>
      <c r="L920" t="s">
        <v>159</v>
      </c>
      <c r="M920">
        <f t="shared" si="15"/>
        <v>2015</v>
      </c>
      <c r="N920" s="2"/>
    </row>
    <row r="921" spans="1:14" x14ac:dyDescent="0.25">
      <c r="A921">
        <v>947</v>
      </c>
      <c r="B921" t="s">
        <v>346</v>
      </c>
      <c r="C921" t="s">
        <v>7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2">
        <v>685836000</v>
      </c>
      <c r="K921" t="s">
        <v>14</v>
      </c>
      <c r="L921" t="s">
        <v>196</v>
      </c>
      <c r="M921">
        <f t="shared" si="15"/>
        <v>2013</v>
      </c>
      <c r="N921" s="2"/>
    </row>
    <row r="922" spans="1:14" x14ac:dyDescent="0.25">
      <c r="A922">
        <v>948</v>
      </c>
      <c r="B922" t="s">
        <v>346</v>
      </c>
      <c r="C922" t="s">
        <v>10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2">
        <v>922038000</v>
      </c>
      <c r="K922" t="s">
        <v>14</v>
      </c>
      <c r="L922" t="s">
        <v>196</v>
      </c>
      <c r="M922">
        <f t="shared" si="15"/>
        <v>2014</v>
      </c>
      <c r="N922" s="2"/>
    </row>
    <row r="923" spans="1:14" x14ac:dyDescent="0.25">
      <c r="A923">
        <v>949</v>
      </c>
      <c r="B923" t="s">
        <v>346</v>
      </c>
      <c r="C923" t="s">
        <v>11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2">
        <v>1086016000</v>
      </c>
      <c r="K923" t="s">
        <v>14</v>
      </c>
      <c r="L923" t="s">
        <v>196</v>
      </c>
      <c r="M923">
        <f t="shared" si="15"/>
        <v>2015</v>
      </c>
      <c r="N923" s="2"/>
    </row>
    <row r="924" spans="1:14" x14ac:dyDescent="0.25">
      <c r="A924">
        <v>950</v>
      </c>
      <c r="B924" t="s">
        <v>346</v>
      </c>
      <c r="C924" t="s">
        <v>12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2">
        <v>1262363000</v>
      </c>
      <c r="K924" t="s">
        <v>14</v>
      </c>
      <c r="L924" t="s">
        <v>196</v>
      </c>
      <c r="M924">
        <f t="shared" si="15"/>
        <v>2016</v>
      </c>
      <c r="N924" s="2"/>
    </row>
    <row r="925" spans="1:14" x14ac:dyDescent="0.25">
      <c r="A925">
        <v>951</v>
      </c>
      <c r="B925" t="s">
        <v>347</v>
      </c>
      <c r="C925" t="s">
        <v>7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2">
        <v>1048800000</v>
      </c>
      <c r="K925" t="s">
        <v>20</v>
      </c>
      <c r="L925" t="s">
        <v>194</v>
      </c>
      <c r="M925">
        <f t="shared" si="15"/>
        <v>2012</v>
      </c>
      <c r="N925" s="2"/>
    </row>
    <row r="926" spans="1:14" x14ac:dyDescent="0.25">
      <c r="A926">
        <v>952</v>
      </c>
      <c r="B926" t="s">
        <v>347</v>
      </c>
      <c r="C926" t="s">
        <v>10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2">
        <v>1012700000</v>
      </c>
      <c r="K926" t="s">
        <v>20</v>
      </c>
      <c r="L926" t="s">
        <v>194</v>
      </c>
      <c r="M926">
        <f t="shared" si="15"/>
        <v>2013</v>
      </c>
      <c r="N926" s="2"/>
    </row>
    <row r="927" spans="1:14" x14ac:dyDescent="0.25">
      <c r="A927">
        <v>953</v>
      </c>
      <c r="B927" t="s">
        <v>347</v>
      </c>
      <c r="C927" t="s">
        <v>11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2">
        <v>928200000</v>
      </c>
      <c r="K927" t="s">
        <v>20</v>
      </c>
      <c r="L927" t="s">
        <v>194</v>
      </c>
      <c r="M927">
        <f t="shared" si="15"/>
        <v>2014</v>
      </c>
      <c r="N927" s="2"/>
    </row>
    <row r="928" spans="1:14" x14ac:dyDescent="0.25">
      <c r="A928">
        <v>954</v>
      </c>
      <c r="B928" t="s">
        <v>347</v>
      </c>
      <c r="C928" t="s">
        <v>12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2">
        <v>1116800000</v>
      </c>
      <c r="K928" t="s">
        <v>20</v>
      </c>
      <c r="L928" t="s">
        <v>194</v>
      </c>
      <c r="M928">
        <f t="shared" si="15"/>
        <v>2015</v>
      </c>
      <c r="N928" s="2"/>
    </row>
    <row r="929" spans="1:14" x14ac:dyDescent="0.25">
      <c r="A929">
        <v>955</v>
      </c>
      <c r="B929" t="s">
        <v>348</v>
      </c>
      <c r="C929" t="s">
        <v>7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2">
        <v>440704000</v>
      </c>
      <c r="K929" t="s">
        <v>14</v>
      </c>
      <c r="L929" t="s">
        <v>349</v>
      </c>
      <c r="M929">
        <f t="shared" si="15"/>
        <v>2012</v>
      </c>
      <c r="N929" s="2"/>
    </row>
    <row r="930" spans="1:14" x14ac:dyDescent="0.25">
      <c r="A930">
        <v>956</v>
      </c>
      <c r="B930" t="s">
        <v>348</v>
      </c>
      <c r="C930" t="s">
        <v>10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2">
        <v>540353000</v>
      </c>
      <c r="K930" t="s">
        <v>14</v>
      </c>
      <c r="L930" t="s">
        <v>349</v>
      </c>
      <c r="M930">
        <f t="shared" si="15"/>
        <v>2013</v>
      </c>
      <c r="N930" s="2"/>
    </row>
    <row r="931" spans="1:14" x14ac:dyDescent="0.25">
      <c r="A931">
        <v>957</v>
      </c>
      <c r="B931" t="s">
        <v>348</v>
      </c>
      <c r="C931" t="s">
        <v>11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2">
        <v>664674000</v>
      </c>
      <c r="K931" t="s">
        <v>14</v>
      </c>
      <c r="L931" t="s">
        <v>349</v>
      </c>
      <c r="M931">
        <f t="shared" si="15"/>
        <v>2014</v>
      </c>
      <c r="N931" s="2"/>
    </row>
    <row r="932" spans="1:14" x14ac:dyDescent="0.25">
      <c r="A932">
        <v>958</v>
      </c>
      <c r="B932" t="s">
        <v>348</v>
      </c>
      <c r="C932" t="s">
        <v>12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2">
        <v>724138000</v>
      </c>
      <c r="K932" t="s">
        <v>14</v>
      </c>
      <c r="L932" t="s">
        <v>349</v>
      </c>
      <c r="M932">
        <f t="shared" si="15"/>
        <v>2015</v>
      </c>
      <c r="N932" s="2"/>
    </row>
    <row r="933" spans="1:14" x14ac:dyDescent="0.25">
      <c r="A933">
        <v>959</v>
      </c>
      <c r="B933" t="s">
        <v>350</v>
      </c>
      <c r="C933" t="s">
        <v>7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2">
        <v>1308000000</v>
      </c>
      <c r="K933" t="s">
        <v>8</v>
      </c>
      <c r="L933" t="s">
        <v>159</v>
      </c>
      <c r="M933">
        <f t="shared" si="15"/>
        <v>2012</v>
      </c>
      <c r="N933" s="2"/>
    </row>
    <row r="934" spans="1:14" x14ac:dyDescent="0.25">
      <c r="A934">
        <v>960</v>
      </c>
      <c r="B934" t="s">
        <v>350</v>
      </c>
      <c r="C934" t="s">
        <v>10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2">
        <v>1117000000</v>
      </c>
      <c r="K934" t="s">
        <v>8</v>
      </c>
      <c r="L934" t="s">
        <v>159</v>
      </c>
      <c r="M934">
        <f t="shared" si="15"/>
        <v>2013</v>
      </c>
      <c r="N934" s="2"/>
    </row>
    <row r="935" spans="1:14" x14ac:dyDescent="0.25">
      <c r="A935">
        <v>961</v>
      </c>
      <c r="B935" t="s">
        <v>350</v>
      </c>
      <c r="C935" t="s">
        <v>11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2">
        <v>1012000000</v>
      </c>
      <c r="K935" t="s">
        <v>8</v>
      </c>
      <c r="L935" t="s">
        <v>159</v>
      </c>
      <c r="M935">
        <f t="shared" si="15"/>
        <v>2014</v>
      </c>
      <c r="N935" s="2"/>
    </row>
    <row r="936" spans="1:14" x14ac:dyDescent="0.25">
      <c r="A936">
        <v>962</v>
      </c>
      <c r="B936" t="s">
        <v>350</v>
      </c>
      <c r="C936" t="s">
        <v>12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2">
        <v>890000000</v>
      </c>
      <c r="K936" t="s">
        <v>8</v>
      </c>
      <c r="L936" t="s">
        <v>159</v>
      </c>
      <c r="M936">
        <f t="shared" si="15"/>
        <v>2015</v>
      </c>
      <c r="N936" s="2"/>
    </row>
    <row r="937" spans="1:14" x14ac:dyDescent="0.25">
      <c r="A937">
        <v>963</v>
      </c>
      <c r="B937" t="s">
        <v>351</v>
      </c>
      <c r="C937" t="s">
        <v>7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2">
        <v>573154000</v>
      </c>
      <c r="K937" t="s">
        <v>17</v>
      </c>
      <c r="L937" t="s">
        <v>29</v>
      </c>
      <c r="M937">
        <f t="shared" si="15"/>
        <v>2013</v>
      </c>
      <c r="N937" s="2"/>
    </row>
    <row r="938" spans="1:14" x14ac:dyDescent="0.25">
      <c r="A938">
        <v>964</v>
      </c>
      <c r="B938" t="s">
        <v>351</v>
      </c>
      <c r="C938" t="s">
        <v>10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2">
        <v>639730000</v>
      </c>
      <c r="K938" t="s">
        <v>17</v>
      </c>
      <c r="L938" t="s">
        <v>29</v>
      </c>
      <c r="M938">
        <f t="shared" si="15"/>
        <v>2014</v>
      </c>
      <c r="N938" s="2"/>
    </row>
    <row r="939" spans="1:14" x14ac:dyDescent="0.25">
      <c r="A939">
        <v>965</v>
      </c>
      <c r="B939" t="s">
        <v>351</v>
      </c>
      <c r="C939" t="s">
        <v>11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2">
        <v>682699000</v>
      </c>
      <c r="K939" t="s">
        <v>17</v>
      </c>
      <c r="L939" t="s">
        <v>29</v>
      </c>
      <c r="M939">
        <f t="shared" si="15"/>
        <v>2015</v>
      </c>
      <c r="N939" s="2"/>
    </row>
    <row r="940" spans="1:14" x14ac:dyDescent="0.25">
      <c r="A940">
        <v>966</v>
      </c>
      <c r="B940" t="s">
        <v>351</v>
      </c>
      <c r="C940" t="s">
        <v>12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2">
        <v>633553000</v>
      </c>
      <c r="K940" t="s">
        <v>17</v>
      </c>
      <c r="L940" t="s">
        <v>29</v>
      </c>
      <c r="M940">
        <f t="shared" si="15"/>
        <v>2016</v>
      </c>
      <c r="N940" s="2"/>
    </row>
    <row r="941" spans="1:14" x14ac:dyDescent="0.25">
      <c r="A941">
        <v>967</v>
      </c>
      <c r="B941" t="s">
        <v>352</v>
      </c>
      <c r="C941" t="s">
        <v>7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2">
        <v>5689300000</v>
      </c>
      <c r="K941" t="s">
        <v>20</v>
      </c>
      <c r="L941" t="s">
        <v>21</v>
      </c>
      <c r="M941">
        <f t="shared" si="15"/>
        <v>2012</v>
      </c>
      <c r="N941" s="2"/>
    </row>
    <row r="942" spans="1:14" x14ac:dyDescent="0.25">
      <c r="A942">
        <v>968</v>
      </c>
      <c r="B942" t="s">
        <v>352</v>
      </c>
      <c r="C942" t="s">
        <v>10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2">
        <v>6067000000</v>
      </c>
      <c r="K942" t="s">
        <v>20</v>
      </c>
      <c r="L942" t="s">
        <v>21</v>
      </c>
      <c r="M942">
        <f t="shared" si="15"/>
        <v>2013</v>
      </c>
      <c r="N942" s="2"/>
    </row>
    <row r="943" spans="1:14" x14ac:dyDescent="0.25">
      <c r="A943">
        <v>969</v>
      </c>
      <c r="B943" t="s">
        <v>352</v>
      </c>
      <c r="C943" t="s">
        <v>11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2">
        <v>3669200000</v>
      </c>
      <c r="K943" t="s">
        <v>20</v>
      </c>
      <c r="L943" t="s">
        <v>21</v>
      </c>
      <c r="M943">
        <f t="shared" si="15"/>
        <v>2014</v>
      </c>
      <c r="N943" s="2"/>
    </row>
    <row r="944" spans="1:14" x14ac:dyDescent="0.25">
      <c r="A944">
        <v>970</v>
      </c>
      <c r="B944" t="s">
        <v>352</v>
      </c>
      <c r="C944" t="s">
        <v>12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2">
        <v>3692700000</v>
      </c>
      <c r="K944" t="s">
        <v>20</v>
      </c>
      <c r="L944" t="s">
        <v>21</v>
      </c>
      <c r="M944">
        <f t="shared" si="15"/>
        <v>2015</v>
      </c>
      <c r="N944" s="2"/>
    </row>
    <row r="945" spans="1:14" x14ac:dyDescent="0.25">
      <c r="A945">
        <v>971</v>
      </c>
      <c r="B945" t="s">
        <v>353</v>
      </c>
      <c r="C945" t="s">
        <v>7</v>
      </c>
      <c r="D945" s="1">
        <v>41639</v>
      </c>
      <c r="E945" s="2">
        <v>45358000000</v>
      </c>
      <c r="F945" s="2">
        <v>41171000000</v>
      </c>
      <c r="G945" s="2">
        <v>318000000</v>
      </c>
      <c r="H945" s="2">
        <v>0</v>
      </c>
      <c r="I945" s="2">
        <v>0</v>
      </c>
      <c r="J945" s="2">
        <v>3869000000</v>
      </c>
      <c r="K945" t="s">
        <v>8</v>
      </c>
      <c r="L945" t="s">
        <v>86</v>
      </c>
      <c r="M945">
        <f t="shared" si="15"/>
        <v>2013</v>
      </c>
      <c r="N945" s="2"/>
    </row>
    <row r="946" spans="1:14" x14ac:dyDescent="0.25">
      <c r="A946">
        <v>972</v>
      </c>
      <c r="B946" t="s">
        <v>353</v>
      </c>
      <c r="C946" t="s">
        <v>10</v>
      </c>
      <c r="D946" s="1">
        <v>42004</v>
      </c>
      <c r="E946" s="2">
        <v>39946000000</v>
      </c>
      <c r="F946" s="2">
        <v>35263000000</v>
      </c>
      <c r="G946" s="2">
        <v>329000000</v>
      </c>
      <c r="H946" s="2">
        <v>0</v>
      </c>
      <c r="I946" s="2">
        <v>0</v>
      </c>
      <c r="J946" s="2">
        <v>4354000000</v>
      </c>
      <c r="K946" t="s">
        <v>8</v>
      </c>
      <c r="L946" t="s">
        <v>86</v>
      </c>
      <c r="M946">
        <f t="shared" si="15"/>
        <v>2014</v>
      </c>
      <c r="N946" s="2"/>
    </row>
    <row r="947" spans="1:14" x14ac:dyDescent="0.25">
      <c r="A947">
        <v>973</v>
      </c>
      <c r="B947" t="s">
        <v>353</v>
      </c>
      <c r="C947" t="s">
        <v>11</v>
      </c>
      <c r="D947" s="1">
        <v>42369</v>
      </c>
      <c r="E947" s="2">
        <v>40536000000</v>
      </c>
      <c r="F947" s="2">
        <v>36044000000</v>
      </c>
      <c r="G947" s="2">
        <v>220000000</v>
      </c>
      <c r="H947" s="2">
        <v>0</v>
      </c>
      <c r="I947" s="2">
        <v>0</v>
      </c>
      <c r="J947" s="2">
        <v>4272000000</v>
      </c>
      <c r="K947" t="s">
        <v>8</v>
      </c>
      <c r="L947" t="s">
        <v>86</v>
      </c>
      <c r="M947">
        <f t="shared" si="15"/>
        <v>2015</v>
      </c>
      <c r="N947" s="2"/>
    </row>
    <row r="948" spans="1:14" x14ac:dyDescent="0.25">
      <c r="A948">
        <v>974</v>
      </c>
      <c r="B948" t="s">
        <v>353</v>
      </c>
      <c r="C948" t="s">
        <v>12</v>
      </c>
      <c r="D948" s="1">
        <v>42735</v>
      </c>
      <c r="E948" s="2">
        <v>47248000000</v>
      </c>
      <c r="F948" s="2">
        <v>42186000000</v>
      </c>
      <c r="G948" s="2">
        <v>487000000</v>
      </c>
      <c r="H948" s="2">
        <v>0</v>
      </c>
      <c r="I948" s="2">
        <v>0</v>
      </c>
      <c r="J948" s="2">
        <v>4575000000</v>
      </c>
      <c r="K948" t="s">
        <v>8</v>
      </c>
      <c r="L948" t="s">
        <v>86</v>
      </c>
      <c r="M948">
        <f t="shared" si="15"/>
        <v>2016</v>
      </c>
      <c r="N948" s="2"/>
    </row>
    <row r="949" spans="1:14" x14ac:dyDescent="0.25">
      <c r="A949">
        <v>975</v>
      </c>
      <c r="B949" t="s">
        <v>354</v>
      </c>
      <c r="C949" t="s">
        <v>7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2">
        <v>519700000</v>
      </c>
      <c r="K949" t="s">
        <v>37</v>
      </c>
      <c r="L949" t="s">
        <v>40</v>
      </c>
      <c r="M949">
        <f t="shared" si="15"/>
        <v>2012</v>
      </c>
      <c r="N949" s="2"/>
    </row>
    <row r="950" spans="1:14" x14ac:dyDescent="0.25">
      <c r="A950">
        <v>976</v>
      </c>
      <c r="B950" t="s">
        <v>354</v>
      </c>
      <c r="C950" t="s">
        <v>10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2">
        <v>533900000</v>
      </c>
      <c r="K950" t="s">
        <v>37</v>
      </c>
      <c r="L950" t="s">
        <v>40</v>
      </c>
      <c r="M950">
        <f t="shared" si="15"/>
        <v>2013</v>
      </c>
      <c r="N950" s="2"/>
    </row>
    <row r="951" spans="1:14" x14ac:dyDescent="0.25">
      <c r="A951">
        <v>977</v>
      </c>
      <c r="B951" t="s">
        <v>354</v>
      </c>
      <c r="C951" t="s">
        <v>11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2">
        <v>543600000</v>
      </c>
      <c r="K951" t="s">
        <v>37</v>
      </c>
      <c r="L951" t="s">
        <v>40</v>
      </c>
      <c r="M951">
        <f t="shared" si="15"/>
        <v>2014</v>
      </c>
      <c r="N951" s="2"/>
    </row>
    <row r="952" spans="1:14" x14ac:dyDescent="0.25">
      <c r="A952">
        <v>978</v>
      </c>
      <c r="B952" t="s">
        <v>354</v>
      </c>
      <c r="C952" t="s">
        <v>12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2">
        <v>577000000</v>
      </c>
      <c r="K952" t="s">
        <v>37</v>
      </c>
      <c r="L952" t="s">
        <v>40</v>
      </c>
      <c r="M952">
        <f t="shared" si="15"/>
        <v>2015</v>
      </c>
      <c r="N952" s="2"/>
    </row>
    <row r="953" spans="1:14" x14ac:dyDescent="0.25">
      <c r="A953">
        <v>979</v>
      </c>
      <c r="B953" t="s">
        <v>355</v>
      </c>
      <c r="C953" t="s">
        <v>7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2">
        <v>3560000000</v>
      </c>
      <c r="K953" t="s">
        <v>14</v>
      </c>
      <c r="L953" t="s">
        <v>289</v>
      </c>
      <c r="M953">
        <f t="shared" si="15"/>
        <v>2013</v>
      </c>
      <c r="N953" s="2"/>
    </row>
    <row r="954" spans="1:14" x14ac:dyDescent="0.25">
      <c r="A954">
        <v>980</v>
      </c>
      <c r="B954" t="s">
        <v>355</v>
      </c>
      <c r="C954" t="s">
        <v>10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2">
        <v>4149000000</v>
      </c>
      <c r="K954" t="s">
        <v>14</v>
      </c>
      <c r="L954" t="s">
        <v>289</v>
      </c>
      <c r="M954">
        <f t="shared" si="15"/>
        <v>2014</v>
      </c>
      <c r="N954" s="2"/>
    </row>
    <row r="955" spans="1:14" x14ac:dyDescent="0.25">
      <c r="A955">
        <v>981</v>
      </c>
      <c r="B955" t="s">
        <v>355</v>
      </c>
      <c r="C955" t="s">
        <v>11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2">
        <v>4792000000</v>
      </c>
      <c r="K955" t="s">
        <v>14</v>
      </c>
      <c r="L955" t="s">
        <v>289</v>
      </c>
      <c r="M955">
        <f t="shared" si="15"/>
        <v>2015</v>
      </c>
      <c r="N955" s="2"/>
    </row>
    <row r="956" spans="1:14" x14ac:dyDescent="0.25">
      <c r="A956">
        <v>982</v>
      </c>
      <c r="B956" t="s">
        <v>355</v>
      </c>
      <c r="C956" t="s">
        <v>12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2">
        <v>4971000000</v>
      </c>
      <c r="K956" t="s">
        <v>14</v>
      </c>
      <c r="L956" t="s">
        <v>289</v>
      </c>
      <c r="M956">
        <f t="shared" si="15"/>
        <v>2016</v>
      </c>
      <c r="N956" s="2"/>
    </row>
    <row r="957" spans="1:14" x14ac:dyDescent="0.25">
      <c r="A957">
        <v>983</v>
      </c>
      <c r="B957" t="s">
        <v>356</v>
      </c>
      <c r="C957" t="s">
        <v>7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2">
        <v>118071000</v>
      </c>
      <c r="K957" t="s">
        <v>17</v>
      </c>
      <c r="L957" t="s">
        <v>63</v>
      </c>
      <c r="M957">
        <f t="shared" si="15"/>
        <v>2013</v>
      </c>
      <c r="N957" s="2"/>
    </row>
    <row r="958" spans="1:14" x14ac:dyDescent="0.25">
      <c r="A958">
        <v>984</v>
      </c>
      <c r="B958" t="s">
        <v>356</v>
      </c>
      <c r="C958" t="s">
        <v>10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2">
        <v>677669000</v>
      </c>
      <c r="K958" t="s">
        <v>17</v>
      </c>
      <c r="L958" t="s">
        <v>63</v>
      </c>
      <c r="M958">
        <f t="shared" si="15"/>
        <v>2014</v>
      </c>
      <c r="N958" s="2"/>
    </row>
    <row r="959" spans="1:14" x14ac:dyDescent="0.25">
      <c r="A959">
        <v>985</v>
      </c>
      <c r="B959" t="s">
        <v>356</v>
      </c>
      <c r="C959" t="s">
        <v>11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2">
        <v>867483000</v>
      </c>
      <c r="K959" t="s">
        <v>17</v>
      </c>
      <c r="L959" t="s">
        <v>63</v>
      </c>
      <c r="M959">
        <f t="shared" si="15"/>
        <v>2015</v>
      </c>
      <c r="N959" s="2"/>
    </row>
    <row r="960" spans="1:14" x14ac:dyDescent="0.25">
      <c r="A960">
        <v>986</v>
      </c>
      <c r="B960" t="s">
        <v>356</v>
      </c>
      <c r="C960" t="s">
        <v>12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2">
        <v>1074256000</v>
      </c>
      <c r="K960" t="s">
        <v>17</v>
      </c>
      <c r="L960" t="s">
        <v>63</v>
      </c>
      <c r="M960">
        <f t="shared" si="15"/>
        <v>2016</v>
      </c>
      <c r="N960" s="2"/>
    </row>
    <row r="961" spans="1:14" x14ac:dyDescent="0.25">
      <c r="A961">
        <v>987</v>
      </c>
      <c r="B961" t="s">
        <v>357</v>
      </c>
      <c r="C961" t="s">
        <v>7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2">
        <v>-146110000</v>
      </c>
      <c r="K961" t="s">
        <v>42</v>
      </c>
      <c r="L961" t="s">
        <v>358</v>
      </c>
      <c r="M961">
        <f t="shared" si="15"/>
        <v>2012</v>
      </c>
      <c r="N961" s="2"/>
    </row>
    <row r="962" spans="1:14" x14ac:dyDescent="0.25">
      <c r="A962">
        <v>988</v>
      </c>
      <c r="B962" t="s">
        <v>357</v>
      </c>
      <c r="C962" t="s">
        <v>10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2">
        <v>-380970000</v>
      </c>
      <c r="K962" t="s">
        <v>42</v>
      </c>
      <c r="L962" t="s">
        <v>358</v>
      </c>
      <c r="M962">
        <f t="shared" si="15"/>
        <v>2013</v>
      </c>
      <c r="N962" s="2"/>
    </row>
    <row r="963" spans="1:14" x14ac:dyDescent="0.25">
      <c r="A963">
        <v>989</v>
      </c>
      <c r="B963" t="s">
        <v>357</v>
      </c>
      <c r="C963" t="s">
        <v>11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2">
        <v>-385024000</v>
      </c>
      <c r="K963" t="s">
        <v>42</v>
      </c>
      <c r="L963" t="s">
        <v>358</v>
      </c>
      <c r="M963">
        <f t="shared" si="15"/>
        <v>2014</v>
      </c>
      <c r="N963" s="2"/>
    </row>
    <row r="964" spans="1:14" x14ac:dyDescent="0.25">
      <c r="A964">
        <v>990</v>
      </c>
      <c r="B964" t="s">
        <v>357</v>
      </c>
      <c r="C964" t="s">
        <v>12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2">
        <v>-404936000</v>
      </c>
      <c r="K964" t="s">
        <v>42</v>
      </c>
      <c r="L964" t="s">
        <v>358</v>
      </c>
      <c r="M964">
        <f t="shared" si="15"/>
        <v>2015</v>
      </c>
      <c r="N964" s="2"/>
    </row>
    <row r="965" spans="1:14" x14ac:dyDescent="0.25">
      <c r="A965">
        <v>991</v>
      </c>
      <c r="B965" t="s">
        <v>359</v>
      </c>
      <c r="C965" t="s">
        <v>7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2">
        <v>1364000000</v>
      </c>
      <c r="K965" t="s">
        <v>8</v>
      </c>
      <c r="L965" t="s">
        <v>9</v>
      </c>
      <c r="M965">
        <f t="shared" si="15"/>
        <v>2013</v>
      </c>
      <c r="N965" s="2"/>
    </row>
    <row r="966" spans="1:14" x14ac:dyDescent="0.25">
      <c r="A966">
        <v>992</v>
      </c>
      <c r="B966" t="s">
        <v>359</v>
      </c>
      <c r="C966" t="s">
        <v>10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2">
        <v>2351000000</v>
      </c>
      <c r="K966" t="s">
        <v>8</v>
      </c>
      <c r="L966" t="s">
        <v>9</v>
      </c>
      <c r="M966">
        <f t="shared" si="15"/>
        <v>2014</v>
      </c>
      <c r="N966" s="2"/>
    </row>
    <row r="967" spans="1:14" x14ac:dyDescent="0.25">
      <c r="A967">
        <v>993</v>
      </c>
      <c r="B967" t="s">
        <v>359</v>
      </c>
      <c r="C967" t="s">
        <v>11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2">
        <v>4155000000</v>
      </c>
      <c r="K967" t="s">
        <v>8</v>
      </c>
      <c r="L967" t="s">
        <v>9</v>
      </c>
      <c r="M967">
        <f t="shared" si="15"/>
        <v>2015</v>
      </c>
      <c r="N967" s="2"/>
    </row>
    <row r="968" spans="1:14" x14ac:dyDescent="0.25">
      <c r="A968">
        <v>994</v>
      </c>
      <c r="B968" t="s">
        <v>359</v>
      </c>
      <c r="C968" t="s">
        <v>12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2">
        <v>3760000000</v>
      </c>
      <c r="K968" t="s">
        <v>8</v>
      </c>
      <c r="L968" t="s">
        <v>9</v>
      </c>
      <c r="M968">
        <f t="shared" si="15"/>
        <v>2016</v>
      </c>
      <c r="N968" s="2"/>
    </row>
    <row r="969" spans="1:14" x14ac:dyDescent="0.25">
      <c r="A969">
        <v>995</v>
      </c>
      <c r="B969" t="s">
        <v>360</v>
      </c>
      <c r="C969" t="s">
        <v>7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2">
        <v>575000000</v>
      </c>
      <c r="K969" t="s">
        <v>177</v>
      </c>
      <c r="L969" t="s">
        <v>361</v>
      </c>
      <c r="M969">
        <f t="shared" ref="M969:M1032" si="16">YEAR(D969)</f>
        <v>2012</v>
      </c>
      <c r="N969" s="2"/>
    </row>
    <row r="970" spans="1:14" x14ac:dyDescent="0.25">
      <c r="A970">
        <v>996</v>
      </c>
      <c r="B970" t="s">
        <v>360</v>
      </c>
      <c r="C970" t="s">
        <v>10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2">
        <v>666000000</v>
      </c>
      <c r="K970" t="s">
        <v>177</v>
      </c>
      <c r="L970" t="s">
        <v>361</v>
      </c>
      <c r="M970">
        <f t="shared" si="16"/>
        <v>2013</v>
      </c>
      <c r="N970" s="2"/>
    </row>
    <row r="971" spans="1:14" x14ac:dyDescent="0.25">
      <c r="A971">
        <v>997</v>
      </c>
      <c r="B971" t="s">
        <v>360</v>
      </c>
      <c r="C971" t="s">
        <v>11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2">
        <v>1013000000</v>
      </c>
      <c r="K971" t="s">
        <v>177</v>
      </c>
      <c r="L971" t="s">
        <v>361</v>
      </c>
      <c r="M971">
        <f t="shared" si="16"/>
        <v>2014</v>
      </c>
      <c r="N971" s="2"/>
    </row>
    <row r="972" spans="1:14" x14ac:dyDescent="0.25">
      <c r="A972">
        <v>998</v>
      </c>
      <c r="B972" t="s">
        <v>360</v>
      </c>
      <c r="C972" t="s">
        <v>12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2">
        <v>1331000000</v>
      </c>
      <c r="K972" t="s">
        <v>177</v>
      </c>
      <c r="L972" t="s">
        <v>361</v>
      </c>
      <c r="M972">
        <f t="shared" si="16"/>
        <v>2015</v>
      </c>
      <c r="N972" s="2"/>
    </row>
    <row r="973" spans="1:14" x14ac:dyDescent="0.25">
      <c r="A973">
        <v>999</v>
      </c>
      <c r="B973" t="s">
        <v>362</v>
      </c>
      <c r="C973" t="s">
        <v>7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2">
        <v>4676000000</v>
      </c>
      <c r="K973" t="s">
        <v>54</v>
      </c>
      <c r="L973" t="s">
        <v>188</v>
      </c>
      <c r="M973">
        <f t="shared" si="16"/>
        <v>2012</v>
      </c>
      <c r="N973" s="2"/>
    </row>
    <row r="974" spans="1:14" x14ac:dyDescent="0.25">
      <c r="A974">
        <v>1000</v>
      </c>
      <c r="B974" t="s">
        <v>362</v>
      </c>
      <c r="C974" t="s">
        <v>10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2">
        <v>5102000000</v>
      </c>
      <c r="K974" t="s">
        <v>54</v>
      </c>
      <c r="L974" t="s">
        <v>188</v>
      </c>
      <c r="M974">
        <f t="shared" si="16"/>
        <v>2013</v>
      </c>
      <c r="N974" s="2"/>
    </row>
    <row r="975" spans="1:14" x14ac:dyDescent="0.25">
      <c r="A975">
        <v>1001</v>
      </c>
      <c r="B975" t="s">
        <v>362</v>
      </c>
      <c r="C975" t="s">
        <v>11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2">
        <v>5736000000</v>
      </c>
      <c r="K975" t="s">
        <v>54</v>
      </c>
      <c r="L975" t="s">
        <v>188</v>
      </c>
      <c r="M975">
        <f t="shared" si="16"/>
        <v>2014</v>
      </c>
      <c r="N975" s="2"/>
    </row>
    <row r="976" spans="1:14" x14ac:dyDescent="0.25">
      <c r="A976">
        <v>1002</v>
      </c>
      <c r="B976" t="s">
        <v>362</v>
      </c>
      <c r="C976" t="s">
        <v>12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2">
        <v>6122000000</v>
      </c>
      <c r="K976" t="s">
        <v>54</v>
      </c>
      <c r="L976" t="s">
        <v>188</v>
      </c>
      <c r="M976">
        <f t="shared" si="16"/>
        <v>2015</v>
      </c>
      <c r="N976" s="2"/>
    </row>
    <row r="977" spans="1:14" x14ac:dyDescent="0.25">
      <c r="A977">
        <v>1003</v>
      </c>
      <c r="B977" t="s">
        <v>363</v>
      </c>
      <c r="C977" t="s">
        <v>7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2">
        <v>2666000000</v>
      </c>
      <c r="K977" t="s">
        <v>14</v>
      </c>
      <c r="L977" t="s">
        <v>329</v>
      </c>
      <c r="M977">
        <f t="shared" si="16"/>
        <v>2013</v>
      </c>
      <c r="N977" s="2"/>
    </row>
    <row r="978" spans="1:14" x14ac:dyDescent="0.25">
      <c r="A978">
        <v>1004</v>
      </c>
      <c r="B978" t="s">
        <v>363</v>
      </c>
      <c r="C978" t="s">
        <v>10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2">
        <v>2766000000</v>
      </c>
      <c r="K978" t="s">
        <v>14</v>
      </c>
      <c r="L978" t="s">
        <v>329</v>
      </c>
      <c r="M978">
        <f t="shared" si="16"/>
        <v>2014</v>
      </c>
      <c r="N978" s="2"/>
    </row>
    <row r="979" spans="1:14" x14ac:dyDescent="0.25">
      <c r="A979">
        <v>1005</v>
      </c>
      <c r="B979" t="s">
        <v>363</v>
      </c>
      <c r="C979" t="s">
        <v>11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2">
        <v>2887000000</v>
      </c>
      <c r="K979" t="s">
        <v>14</v>
      </c>
      <c r="L979" t="s">
        <v>329</v>
      </c>
      <c r="M979">
        <f t="shared" si="16"/>
        <v>2015</v>
      </c>
      <c r="N979" s="2"/>
    </row>
    <row r="980" spans="1:14" x14ac:dyDescent="0.25">
      <c r="A980">
        <v>1006</v>
      </c>
      <c r="B980" t="s">
        <v>363</v>
      </c>
      <c r="C980" t="s">
        <v>12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2">
        <v>2327000000</v>
      </c>
      <c r="K980" t="s">
        <v>14</v>
      </c>
      <c r="L980" t="s">
        <v>329</v>
      </c>
      <c r="M980">
        <f t="shared" si="16"/>
        <v>2016</v>
      </c>
      <c r="N980" s="2"/>
    </row>
    <row r="981" spans="1:14" x14ac:dyDescent="0.25">
      <c r="A981">
        <v>1007</v>
      </c>
      <c r="B981" t="s">
        <v>364</v>
      </c>
      <c r="C981" t="s">
        <v>7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2">
        <v>4598000000</v>
      </c>
      <c r="K981" t="s">
        <v>17</v>
      </c>
      <c r="L981" t="s">
        <v>52</v>
      </c>
      <c r="M981">
        <f t="shared" si="16"/>
        <v>2013</v>
      </c>
      <c r="N981" s="2"/>
    </row>
    <row r="982" spans="1:14" x14ac:dyDescent="0.25">
      <c r="A982">
        <v>1008</v>
      </c>
      <c r="B982" t="s">
        <v>364</v>
      </c>
      <c r="C982" t="s">
        <v>10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2">
        <v>5106000000</v>
      </c>
      <c r="K982" t="s">
        <v>17</v>
      </c>
      <c r="L982" t="s">
        <v>52</v>
      </c>
      <c r="M982">
        <f t="shared" si="16"/>
        <v>2014</v>
      </c>
      <c r="N982" s="2"/>
    </row>
    <row r="983" spans="1:14" x14ac:dyDescent="0.25">
      <c r="A983">
        <v>1009</v>
      </c>
      <c r="B983" t="s">
        <v>364</v>
      </c>
      <c r="C983" t="s">
        <v>11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2">
        <v>5139000000</v>
      </c>
      <c r="K983" t="s">
        <v>17</v>
      </c>
      <c r="L983" t="s">
        <v>52</v>
      </c>
      <c r="M983">
        <f t="shared" si="16"/>
        <v>2015</v>
      </c>
      <c r="N983" s="2"/>
    </row>
    <row r="984" spans="1:14" x14ac:dyDescent="0.25">
      <c r="A984">
        <v>1010</v>
      </c>
      <c r="B984" t="s">
        <v>364</v>
      </c>
      <c r="C984" t="s">
        <v>12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2">
        <v>5878000000</v>
      </c>
      <c r="K984" t="s">
        <v>17</v>
      </c>
      <c r="L984" t="s">
        <v>52</v>
      </c>
      <c r="M984">
        <f t="shared" si="16"/>
        <v>2016</v>
      </c>
      <c r="N984" s="2"/>
    </row>
    <row r="985" spans="1:14" x14ac:dyDescent="0.25">
      <c r="A985">
        <v>1011</v>
      </c>
      <c r="B985" t="s">
        <v>365</v>
      </c>
      <c r="C985" t="s">
        <v>7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2">
        <v>190287000</v>
      </c>
      <c r="K985" t="s">
        <v>47</v>
      </c>
      <c r="L985" t="s">
        <v>229</v>
      </c>
      <c r="M985">
        <f t="shared" si="16"/>
        <v>2012</v>
      </c>
      <c r="N985" s="2"/>
    </row>
    <row r="986" spans="1:14" x14ac:dyDescent="0.25">
      <c r="A986">
        <v>1012</v>
      </c>
      <c r="B986" t="s">
        <v>365</v>
      </c>
      <c r="C986" t="s">
        <v>10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2">
        <v>232741000</v>
      </c>
      <c r="K986" t="s">
        <v>47</v>
      </c>
      <c r="L986" t="s">
        <v>229</v>
      </c>
      <c r="M986">
        <f t="shared" si="16"/>
        <v>2013</v>
      </c>
      <c r="N986" s="2"/>
    </row>
    <row r="987" spans="1:14" x14ac:dyDescent="0.25">
      <c r="A987">
        <v>1013</v>
      </c>
      <c r="B987" t="s">
        <v>365</v>
      </c>
      <c r="C987" t="s">
        <v>11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2">
        <v>357477000</v>
      </c>
      <c r="K987" t="s">
        <v>47</v>
      </c>
      <c r="L987" t="s">
        <v>229</v>
      </c>
      <c r="M987">
        <f t="shared" si="16"/>
        <v>2014</v>
      </c>
      <c r="N987" s="2"/>
    </row>
    <row r="988" spans="1:14" x14ac:dyDescent="0.25">
      <c r="A988">
        <v>1014</v>
      </c>
      <c r="B988" t="s">
        <v>365</v>
      </c>
      <c r="C988" t="s">
        <v>12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2">
        <v>413366000</v>
      </c>
      <c r="K988" t="s">
        <v>47</v>
      </c>
      <c r="L988" t="s">
        <v>229</v>
      </c>
      <c r="M988">
        <f t="shared" si="16"/>
        <v>2015</v>
      </c>
      <c r="N988" s="2"/>
    </row>
    <row r="989" spans="1:14" x14ac:dyDescent="0.25">
      <c r="A989">
        <v>1015</v>
      </c>
      <c r="B989" t="s">
        <v>366</v>
      </c>
      <c r="C989" t="s">
        <v>7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2">
        <v>161951000</v>
      </c>
      <c r="K989" t="s">
        <v>47</v>
      </c>
      <c r="L989" t="s">
        <v>260</v>
      </c>
      <c r="M989">
        <f t="shared" si="16"/>
        <v>2012</v>
      </c>
      <c r="N989" s="2"/>
    </row>
    <row r="990" spans="1:14" x14ac:dyDescent="0.25">
      <c r="A990">
        <v>1016</v>
      </c>
      <c r="B990" t="s">
        <v>366</v>
      </c>
      <c r="C990" t="s">
        <v>10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2">
        <v>221282000</v>
      </c>
      <c r="K990" t="s">
        <v>47</v>
      </c>
      <c r="L990" t="s">
        <v>260</v>
      </c>
      <c r="M990">
        <f t="shared" si="16"/>
        <v>2013</v>
      </c>
      <c r="N990" s="2"/>
    </row>
    <row r="991" spans="1:14" x14ac:dyDescent="0.25">
      <c r="A991">
        <v>1017</v>
      </c>
      <c r="B991" t="s">
        <v>366</v>
      </c>
      <c r="C991" t="s">
        <v>11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2">
        <v>255190000</v>
      </c>
      <c r="K991" t="s">
        <v>47</v>
      </c>
      <c r="L991" t="s">
        <v>260</v>
      </c>
      <c r="M991">
        <f t="shared" si="16"/>
        <v>2014</v>
      </c>
      <c r="N991" s="2"/>
    </row>
    <row r="992" spans="1:14" x14ac:dyDescent="0.25">
      <c r="A992">
        <v>1018</v>
      </c>
      <c r="B992" t="s">
        <v>366</v>
      </c>
      <c r="C992" t="s">
        <v>12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2">
        <v>296448000</v>
      </c>
      <c r="K992" t="s">
        <v>47</v>
      </c>
      <c r="L992" t="s">
        <v>260</v>
      </c>
      <c r="M992">
        <f t="shared" si="16"/>
        <v>2015</v>
      </c>
      <c r="N992" s="2"/>
    </row>
    <row r="993" spans="1:14" x14ac:dyDescent="0.25">
      <c r="A993">
        <v>1019</v>
      </c>
      <c r="B993" t="s">
        <v>367</v>
      </c>
      <c r="C993" t="s">
        <v>7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2">
        <v>940000000</v>
      </c>
      <c r="K993" t="s">
        <v>14</v>
      </c>
      <c r="L993" t="s">
        <v>128</v>
      </c>
      <c r="M993">
        <f t="shared" si="16"/>
        <v>2012</v>
      </c>
      <c r="N993" s="2"/>
    </row>
    <row r="994" spans="1:14" x14ac:dyDescent="0.25">
      <c r="A994">
        <v>1020</v>
      </c>
      <c r="B994" t="s">
        <v>367</v>
      </c>
      <c r="C994" t="s">
        <v>10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2">
        <v>988000000</v>
      </c>
      <c r="K994" t="s">
        <v>14</v>
      </c>
      <c r="L994" t="s">
        <v>128</v>
      </c>
      <c r="M994">
        <f t="shared" si="16"/>
        <v>2013</v>
      </c>
      <c r="N994" s="2"/>
    </row>
    <row r="995" spans="1:14" x14ac:dyDescent="0.25">
      <c r="A995">
        <v>1021</v>
      </c>
      <c r="B995" t="s">
        <v>367</v>
      </c>
      <c r="C995" t="s">
        <v>11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2">
        <v>1159000000</v>
      </c>
      <c r="K995" t="s">
        <v>14</v>
      </c>
      <c r="L995" t="s">
        <v>128</v>
      </c>
      <c r="M995">
        <f t="shared" si="16"/>
        <v>2014</v>
      </c>
      <c r="N995" s="2"/>
    </row>
    <row r="996" spans="1:14" x14ac:dyDescent="0.25">
      <c r="A996">
        <v>1022</v>
      </c>
      <c r="B996" t="s">
        <v>367</v>
      </c>
      <c r="C996" t="s">
        <v>12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2">
        <v>1350000000</v>
      </c>
      <c r="K996" t="s">
        <v>14</v>
      </c>
      <c r="L996" t="s">
        <v>128</v>
      </c>
      <c r="M996">
        <f t="shared" si="16"/>
        <v>2015</v>
      </c>
      <c r="N996" s="2"/>
    </row>
    <row r="997" spans="1:14" x14ac:dyDescent="0.25">
      <c r="A997">
        <v>1023</v>
      </c>
      <c r="B997" t="s">
        <v>368</v>
      </c>
      <c r="C997" t="s">
        <v>7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2">
        <v>612000000</v>
      </c>
      <c r="K997" t="s">
        <v>8</v>
      </c>
      <c r="L997" t="s">
        <v>59</v>
      </c>
      <c r="M997">
        <f t="shared" si="16"/>
        <v>2013</v>
      </c>
      <c r="N997" s="2"/>
    </row>
    <row r="998" spans="1:14" x14ac:dyDescent="0.25">
      <c r="A998">
        <v>1024</v>
      </c>
      <c r="B998" t="s">
        <v>368</v>
      </c>
      <c r="C998" t="s">
        <v>10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2">
        <v>722000000</v>
      </c>
      <c r="K998" t="s">
        <v>8</v>
      </c>
      <c r="L998" t="s">
        <v>59</v>
      </c>
      <c r="M998">
        <f t="shared" si="16"/>
        <v>2014</v>
      </c>
      <c r="N998" s="2"/>
    </row>
    <row r="999" spans="1:14" x14ac:dyDescent="0.25">
      <c r="A999">
        <v>1025</v>
      </c>
      <c r="B999" t="s">
        <v>368</v>
      </c>
      <c r="C999" t="s">
        <v>11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2">
        <v>914000000</v>
      </c>
      <c r="K999" t="s">
        <v>8</v>
      </c>
      <c r="L999" t="s">
        <v>59</v>
      </c>
      <c r="M999">
        <f t="shared" si="16"/>
        <v>2015</v>
      </c>
      <c r="N999" s="2"/>
    </row>
    <row r="1000" spans="1:14" x14ac:dyDescent="0.25">
      <c r="A1000">
        <v>1026</v>
      </c>
      <c r="B1000" t="s">
        <v>368</v>
      </c>
      <c r="C1000" t="s">
        <v>12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2">
        <v>1053000000</v>
      </c>
      <c r="K1000" t="s">
        <v>8</v>
      </c>
      <c r="L1000" t="s">
        <v>59</v>
      </c>
      <c r="M1000">
        <f t="shared" si="16"/>
        <v>2016</v>
      </c>
      <c r="N1000" s="2"/>
    </row>
    <row r="1001" spans="1:14" x14ac:dyDescent="0.25">
      <c r="A1001">
        <v>1027</v>
      </c>
      <c r="B1001" t="s">
        <v>369</v>
      </c>
      <c r="C1001" t="s">
        <v>7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2">
        <v>1021015000</v>
      </c>
      <c r="K1001" t="s">
        <v>14</v>
      </c>
      <c r="L1001" t="s">
        <v>281</v>
      </c>
      <c r="M1001">
        <f t="shared" si="16"/>
        <v>2012</v>
      </c>
      <c r="N1001" s="2"/>
    </row>
    <row r="1002" spans="1:14" x14ac:dyDescent="0.25">
      <c r="A1002">
        <v>1028</v>
      </c>
      <c r="B1002" t="s">
        <v>369</v>
      </c>
      <c r="C1002" t="s">
        <v>10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2">
        <v>1168103000</v>
      </c>
      <c r="K1002" t="s">
        <v>14</v>
      </c>
      <c r="L1002" t="s">
        <v>281</v>
      </c>
      <c r="M1002">
        <f t="shared" si="16"/>
        <v>2013</v>
      </c>
      <c r="N1002" s="2"/>
    </row>
    <row r="1003" spans="1:14" x14ac:dyDescent="0.25">
      <c r="A1003">
        <v>1029</v>
      </c>
      <c r="B1003" t="s">
        <v>369</v>
      </c>
      <c r="C1003" t="s">
        <v>11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2">
        <v>653714000</v>
      </c>
      <c r="K1003" t="s">
        <v>14</v>
      </c>
      <c r="L1003" t="s">
        <v>281</v>
      </c>
      <c r="M1003">
        <f t="shared" si="16"/>
        <v>2014</v>
      </c>
      <c r="N1003" s="2"/>
    </row>
    <row r="1004" spans="1:14" x14ac:dyDescent="0.25">
      <c r="A1004">
        <v>1030</v>
      </c>
      <c r="B1004" t="s">
        <v>369</v>
      </c>
      <c r="C1004" t="s">
        <v>12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2">
        <v>540922000</v>
      </c>
      <c r="K1004" t="s">
        <v>14</v>
      </c>
      <c r="L1004" t="s">
        <v>281</v>
      </c>
      <c r="M1004">
        <f t="shared" si="16"/>
        <v>2015</v>
      </c>
      <c r="N1004" s="2"/>
    </row>
    <row r="1005" spans="1:14" x14ac:dyDescent="0.25">
      <c r="A1005">
        <v>1031</v>
      </c>
      <c r="B1005" t="s">
        <v>370</v>
      </c>
      <c r="C1005" t="s">
        <v>7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2">
        <v>8604600000</v>
      </c>
      <c r="K1005" t="s">
        <v>14</v>
      </c>
      <c r="L1005" t="s">
        <v>150</v>
      </c>
      <c r="M1005">
        <f t="shared" si="16"/>
        <v>2012</v>
      </c>
      <c r="N1005" s="2"/>
    </row>
    <row r="1006" spans="1:14" x14ac:dyDescent="0.25">
      <c r="A1006">
        <v>1032</v>
      </c>
      <c r="B1006" t="s">
        <v>370</v>
      </c>
      <c r="C1006" t="s">
        <v>10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2">
        <v>8764300000</v>
      </c>
      <c r="K1006" t="s">
        <v>14</v>
      </c>
      <c r="L1006" t="s">
        <v>150</v>
      </c>
      <c r="M1006">
        <f t="shared" si="16"/>
        <v>2013</v>
      </c>
      <c r="N1006" s="2"/>
    </row>
    <row r="1007" spans="1:14" x14ac:dyDescent="0.25">
      <c r="A1007">
        <v>1033</v>
      </c>
      <c r="B1007" t="s">
        <v>370</v>
      </c>
      <c r="C1007" t="s">
        <v>11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2">
        <v>7949200000</v>
      </c>
      <c r="K1007" t="s">
        <v>14</v>
      </c>
      <c r="L1007" t="s">
        <v>150</v>
      </c>
      <c r="M1007">
        <f t="shared" si="16"/>
        <v>2014</v>
      </c>
      <c r="N1007" s="2"/>
    </row>
    <row r="1008" spans="1:14" x14ac:dyDescent="0.25">
      <c r="A1008">
        <v>1034</v>
      </c>
      <c r="B1008" t="s">
        <v>370</v>
      </c>
      <c r="C1008" t="s">
        <v>12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2">
        <v>7145500000</v>
      </c>
      <c r="K1008" t="s">
        <v>14</v>
      </c>
      <c r="L1008" t="s">
        <v>150</v>
      </c>
      <c r="M1008">
        <f t="shared" si="16"/>
        <v>2015</v>
      </c>
      <c r="N1008" s="2"/>
    </row>
    <row r="1009" spans="1:14" x14ac:dyDescent="0.25">
      <c r="A1009">
        <v>1035</v>
      </c>
      <c r="B1009" t="s">
        <v>371</v>
      </c>
      <c r="C1009" t="s">
        <v>7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2">
        <v>210728000</v>
      </c>
      <c r="K1009" t="s">
        <v>17</v>
      </c>
      <c r="L1009" t="s">
        <v>29</v>
      </c>
      <c r="M1009">
        <f t="shared" si="16"/>
        <v>2013</v>
      </c>
      <c r="N1009" s="2"/>
    </row>
    <row r="1010" spans="1:14" x14ac:dyDescent="0.25">
      <c r="A1010">
        <v>1036</v>
      </c>
      <c r="B1010" t="s">
        <v>371</v>
      </c>
      <c r="C1010" t="s">
        <v>10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2">
        <v>461888000</v>
      </c>
      <c r="K1010" t="s">
        <v>17</v>
      </c>
      <c r="L1010" t="s">
        <v>29</v>
      </c>
      <c r="M1010">
        <f t="shared" si="16"/>
        <v>2014</v>
      </c>
      <c r="N1010" s="2"/>
    </row>
    <row r="1011" spans="1:14" x14ac:dyDescent="0.25">
      <c r="A1011">
        <v>1037</v>
      </c>
      <c r="B1011" t="s">
        <v>371</v>
      </c>
      <c r="C1011" t="s">
        <v>11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2">
        <v>428460000</v>
      </c>
      <c r="K1011" t="s">
        <v>17</v>
      </c>
      <c r="L1011" t="s">
        <v>29</v>
      </c>
      <c r="M1011">
        <f t="shared" si="16"/>
        <v>2015</v>
      </c>
      <c r="N1011" s="2"/>
    </row>
    <row r="1012" spans="1:14" x14ac:dyDescent="0.25">
      <c r="A1012">
        <v>1038</v>
      </c>
      <c r="B1012" t="s">
        <v>371</v>
      </c>
      <c r="C1012" t="s">
        <v>12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2">
        <v>356302000</v>
      </c>
      <c r="K1012" t="s">
        <v>17</v>
      </c>
      <c r="L1012" t="s">
        <v>29</v>
      </c>
      <c r="M1012">
        <f t="shared" si="16"/>
        <v>2016</v>
      </c>
      <c r="N1012" s="2"/>
    </row>
    <row r="1013" spans="1:14" x14ac:dyDescent="0.25">
      <c r="A1013">
        <v>1039</v>
      </c>
      <c r="B1013" t="s">
        <v>372</v>
      </c>
      <c r="C1013" t="s">
        <v>7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2">
        <v>2338000000</v>
      </c>
      <c r="K1013" t="s">
        <v>20</v>
      </c>
      <c r="L1013" t="s">
        <v>23</v>
      </c>
      <c r="M1013">
        <f t="shared" si="16"/>
        <v>2013</v>
      </c>
      <c r="N1013" s="2"/>
    </row>
    <row r="1014" spans="1:14" x14ac:dyDescent="0.25">
      <c r="A1014">
        <v>1040</v>
      </c>
      <c r="B1014" t="s">
        <v>372</v>
      </c>
      <c r="C1014" t="s">
        <v>10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2">
        <v>2507000000</v>
      </c>
      <c r="K1014" t="s">
        <v>20</v>
      </c>
      <c r="L1014" t="s">
        <v>23</v>
      </c>
      <c r="M1014">
        <f t="shared" si="16"/>
        <v>2014</v>
      </c>
      <c r="N1014" s="2"/>
    </row>
    <row r="1015" spans="1:14" x14ac:dyDescent="0.25">
      <c r="A1015">
        <v>1041</v>
      </c>
      <c r="B1015" t="s">
        <v>372</v>
      </c>
      <c r="C1015" t="s">
        <v>11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2">
        <v>3118000000</v>
      </c>
      <c r="K1015" t="s">
        <v>20</v>
      </c>
      <c r="L1015" t="s">
        <v>23</v>
      </c>
      <c r="M1015">
        <f t="shared" si="16"/>
        <v>2015</v>
      </c>
      <c r="N1015" s="2"/>
    </row>
    <row r="1016" spans="1:14" x14ac:dyDescent="0.25">
      <c r="A1016">
        <v>1042</v>
      </c>
      <c r="B1016" t="s">
        <v>372</v>
      </c>
      <c r="C1016" t="s">
        <v>12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2">
        <v>3748000000</v>
      </c>
      <c r="K1016" t="s">
        <v>20</v>
      </c>
      <c r="L1016" t="s">
        <v>23</v>
      </c>
      <c r="M1016">
        <f t="shared" si="16"/>
        <v>2016</v>
      </c>
      <c r="N1016" s="2"/>
    </row>
    <row r="1017" spans="1:14" x14ac:dyDescent="0.25">
      <c r="A1017">
        <v>1043</v>
      </c>
      <c r="B1017" t="s">
        <v>373</v>
      </c>
      <c r="C1017" t="s">
        <v>7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2">
        <v>1089600000</v>
      </c>
      <c r="K1017" t="s">
        <v>42</v>
      </c>
      <c r="L1017" t="s">
        <v>374</v>
      </c>
      <c r="M1017">
        <f t="shared" si="16"/>
        <v>2012</v>
      </c>
      <c r="N1017" s="2"/>
    </row>
    <row r="1018" spans="1:14" x14ac:dyDescent="0.25">
      <c r="A1018">
        <v>1044</v>
      </c>
      <c r="B1018" t="s">
        <v>373</v>
      </c>
      <c r="C1018" t="s">
        <v>10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2">
        <v>1234600000</v>
      </c>
      <c r="K1018" t="s">
        <v>42</v>
      </c>
      <c r="L1018" t="s">
        <v>374</v>
      </c>
      <c r="M1018">
        <f t="shared" si="16"/>
        <v>2013</v>
      </c>
      <c r="N1018" s="2"/>
    </row>
    <row r="1019" spans="1:14" x14ac:dyDescent="0.25">
      <c r="A1019">
        <v>1045</v>
      </c>
      <c r="B1019" t="s">
        <v>373</v>
      </c>
      <c r="C1019" t="s">
        <v>11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2">
        <v>1439100000</v>
      </c>
      <c r="K1019" t="s">
        <v>42</v>
      </c>
      <c r="L1019" t="s">
        <v>374</v>
      </c>
      <c r="M1019">
        <f t="shared" si="16"/>
        <v>2014</v>
      </c>
      <c r="N1019" s="2"/>
    </row>
    <row r="1020" spans="1:14" x14ac:dyDescent="0.25">
      <c r="A1020">
        <v>1046</v>
      </c>
      <c r="B1020" t="s">
        <v>373</v>
      </c>
      <c r="C1020" t="s">
        <v>12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2">
        <v>1473400000</v>
      </c>
      <c r="K1020" t="s">
        <v>42</v>
      </c>
      <c r="L1020" t="s">
        <v>374</v>
      </c>
      <c r="M1020">
        <f t="shared" si="16"/>
        <v>2015</v>
      </c>
      <c r="N1020" s="2"/>
    </row>
    <row r="1021" spans="1:14" x14ac:dyDescent="0.25">
      <c r="A1021">
        <v>1047</v>
      </c>
      <c r="B1021" t="s">
        <v>375</v>
      </c>
      <c r="C1021" t="s">
        <v>7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2">
        <v>3683000000</v>
      </c>
      <c r="K1021" t="s">
        <v>31</v>
      </c>
      <c r="L1021" t="s">
        <v>119</v>
      </c>
      <c r="M1021">
        <f t="shared" si="16"/>
        <v>2012</v>
      </c>
      <c r="N1021" s="2"/>
    </row>
    <row r="1022" spans="1:14" x14ac:dyDescent="0.25">
      <c r="A1022">
        <v>1048</v>
      </c>
      <c r="B1022" t="s">
        <v>375</v>
      </c>
      <c r="C1022" t="s">
        <v>10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2">
        <v>4214000000</v>
      </c>
      <c r="K1022" t="s">
        <v>31</v>
      </c>
      <c r="L1022" t="s">
        <v>119</v>
      </c>
      <c r="M1022">
        <f t="shared" si="16"/>
        <v>2013</v>
      </c>
      <c r="N1022" s="2"/>
    </row>
    <row r="1023" spans="1:14" x14ac:dyDescent="0.25">
      <c r="A1023">
        <v>1049</v>
      </c>
      <c r="B1023" t="s">
        <v>375</v>
      </c>
      <c r="C1023" t="s">
        <v>11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2">
        <v>3934000000</v>
      </c>
      <c r="K1023" t="s">
        <v>31</v>
      </c>
      <c r="L1023" t="s">
        <v>119</v>
      </c>
      <c r="M1023">
        <f t="shared" si="16"/>
        <v>2014</v>
      </c>
      <c r="N1023" s="2"/>
    </row>
    <row r="1024" spans="1:14" x14ac:dyDescent="0.25">
      <c r="A1024">
        <v>1050</v>
      </c>
      <c r="B1024" t="s">
        <v>375</v>
      </c>
      <c r="C1024" t="s">
        <v>12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2">
        <v>3754000000</v>
      </c>
      <c r="K1024" t="s">
        <v>31</v>
      </c>
      <c r="L1024" t="s">
        <v>119</v>
      </c>
      <c r="M1024">
        <f t="shared" si="16"/>
        <v>2015</v>
      </c>
      <c r="N1024" s="2"/>
    </row>
    <row r="1025" spans="1:14" x14ac:dyDescent="0.25">
      <c r="A1025">
        <v>1051</v>
      </c>
      <c r="B1025" t="s">
        <v>376</v>
      </c>
      <c r="C1025" t="s">
        <v>7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2">
        <v>3310000000</v>
      </c>
      <c r="K1025" t="s">
        <v>42</v>
      </c>
      <c r="L1025" t="s">
        <v>43</v>
      </c>
      <c r="M1025">
        <f t="shared" si="16"/>
        <v>2012</v>
      </c>
      <c r="N1025" s="2"/>
    </row>
    <row r="1026" spans="1:14" x14ac:dyDescent="0.25">
      <c r="A1026">
        <v>1052</v>
      </c>
      <c r="B1026" t="s">
        <v>376</v>
      </c>
      <c r="C1026" t="s">
        <v>10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2">
        <v>4052000000</v>
      </c>
      <c r="K1026" t="s">
        <v>42</v>
      </c>
      <c r="L1026" t="s">
        <v>43</v>
      </c>
      <c r="M1026">
        <f t="shared" si="16"/>
        <v>2013</v>
      </c>
      <c r="N1026" s="2"/>
    </row>
    <row r="1027" spans="1:14" x14ac:dyDescent="0.25">
      <c r="A1027">
        <v>1053</v>
      </c>
      <c r="B1027" t="s">
        <v>376</v>
      </c>
      <c r="C1027" t="s">
        <v>11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2">
        <v>8804000000</v>
      </c>
      <c r="K1027" t="s">
        <v>42</v>
      </c>
      <c r="L1027" t="s">
        <v>43</v>
      </c>
      <c r="M1027">
        <f t="shared" si="16"/>
        <v>2014</v>
      </c>
      <c r="N1027" s="2"/>
    </row>
    <row r="1028" spans="1:14" x14ac:dyDescent="0.25">
      <c r="A1028">
        <v>1054</v>
      </c>
      <c r="B1028" t="s">
        <v>376</v>
      </c>
      <c r="C1028" t="s">
        <v>12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2">
        <v>7470000000</v>
      </c>
      <c r="K1028" t="s">
        <v>42</v>
      </c>
      <c r="L1028" t="s">
        <v>43</v>
      </c>
      <c r="M1028">
        <f t="shared" si="16"/>
        <v>2015</v>
      </c>
      <c r="N1028" s="2"/>
    </row>
    <row r="1029" spans="1:14" x14ac:dyDescent="0.25">
      <c r="A1029">
        <v>1055</v>
      </c>
      <c r="B1029" t="s">
        <v>377</v>
      </c>
      <c r="C1029" t="s">
        <v>7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2">
        <v>379508000</v>
      </c>
      <c r="K1029" t="s">
        <v>14</v>
      </c>
      <c r="L1029" t="s">
        <v>378</v>
      </c>
      <c r="M1029">
        <f t="shared" si="16"/>
        <v>2012</v>
      </c>
      <c r="N1029" s="2"/>
    </row>
    <row r="1030" spans="1:14" x14ac:dyDescent="0.25">
      <c r="A1030">
        <v>1056</v>
      </c>
      <c r="B1030" t="s">
        <v>377</v>
      </c>
      <c r="C1030" t="s">
        <v>10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2">
        <v>546931000</v>
      </c>
      <c r="K1030" t="s">
        <v>14</v>
      </c>
      <c r="L1030" t="s">
        <v>378</v>
      </c>
      <c r="M1030">
        <f t="shared" si="16"/>
        <v>2013</v>
      </c>
      <c r="N1030" s="2"/>
    </row>
    <row r="1031" spans="1:14" x14ac:dyDescent="0.25">
      <c r="A1031">
        <v>1057</v>
      </c>
      <c r="B1031" t="s">
        <v>377</v>
      </c>
      <c r="C1031" t="s">
        <v>11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2">
        <v>772796000</v>
      </c>
      <c r="K1031" t="s">
        <v>14</v>
      </c>
      <c r="L1031" t="s">
        <v>378</v>
      </c>
      <c r="M1031">
        <f t="shared" si="16"/>
        <v>2014</v>
      </c>
      <c r="N1031" s="2"/>
    </row>
    <row r="1032" spans="1:14" x14ac:dyDescent="0.25">
      <c r="A1032">
        <v>1058</v>
      </c>
      <c r="B1032" t="s">
        <v>377</v>
      </c>
      <c r="C1032" t="s">
        <v>12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2">
        <v>837566000</v>
      </c>
      <c r="K1032" t="s">
        <v>14</v>
      </c>
      <c r="L1032" t="s">
        <v>378</v>
      </c>
      <c r="M1032">
        <f t="shared" si="16"/>
        <v>2015</v>
      </c>
      <c r="N1032" s="2"/>
    </row>
    <row r="1033" spans="1:14" x14ac:dyDescent="0.25">
      <c r="A1033">
        <v>1059</v>
      </c>
      <c r="B1033" t="s">
        <v>379</v>
      </c>
      <c r="C1033" t="s">
        <v>7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2">
        <v>840100000</v>
      </c>
      <c r="K1033" t="s">
        <v>31</v>
      </c>
      <c r="L1033" t="s">
        <v>119</v>
      </c>
      <c r="M1033">
        <f t="shared" ref="M1033:M1096" si="17">YEAR(D1033)</f>
        <v>2012</v>
      </c>
      <c r="N1033" s="2"/>
    </row>
    <row r="1034" spans="1:14" x14ac:dyDescent="0.25">
      <c r="A1034">
        <v>1060</v>
      </c>
      <c r="B1034" t="s">
        <v>379</v>
      </c>
      <c r="C1034" t="s">
        <v>10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2">
        <v>1023400000</v>
      </c>
      <c r="K1034" t="s">
        <v>31</v>
      </c>
      <c r="L1034" t="s">
        <v>119</v>
      </c>
      <c r="M1034">
        <f t="shared" si="17"/>
        <v>2013</v>
      </c>
      <c r="N1034" s="2"/>
    </row>
    <row r="1035" spans="1:14" x14ac:dyDescent="0.25">
      <c r="A1035">
        <v>1061</v>
      </c>
      <c r="B1035" t="s">
        <v>379</v>
      </c>
      <c r="C1035" t="s">
        <v>11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2">
        <v>976000000</v>
      </c>
      <c r="K1035" t="s">
        <v>31</v>
      </c>
      <c r="L1035" t="s">
        <v>119</v>
      </c>
      <c r="M1035">
        <f t="shared" si="17"/>
        <v>2014</v>
      </c>
      <c r="N1035" s="2"/>
    </row>
    <row r="1036" spans="1:14" x14ac:dyDescent="0.25">
      <c r="A1036">
        <v>1062</v>
      </c>
      <c r="B1036" t="s">
        <v>379</v>
      </c>
      <c r="C1036" t="s">
        <v>12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2">
        <v>975200000</v>
      </c>
      <c r="K1036" t="s">
        <v>31</v>
      </c>
      <c r="L1036" t="s">
        <v>119</v>
      </c>
      <c r="M1036">
        <f t="shared" si="17"/>
        <v>2015</v>
      </c>
      <c r="N1036" s="2"/>
    </row>
    <row r="1037" spans="1:14" x14ac:dyDescent="0.25">
      <c r="A1037">
        <v>1063</v>
      </c>
      <c r="B1037" t="s">
        <v>380</v>
      </c>
      <c r="C1037" t="s">
        <v>7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2">
        <v>575500000</v>
      </c>
      <c r="K1037" t="s">
        <v>31</v>
      </c>
      <c r="L1037" t="s">
        <v>119</v>
      </c>
      <c r="M1037">
        <f t="shared" si="17"/>
        <v>2013</v>
      </c>
      <c r="N1037" s="2"/>
    </row>
    <row r="1038" spans="1:14" x14ac:dyDescent="0.25">
      <c r="A1038">
        <v>1064</v>
      </c>
      <c r="B1038" t="s">
        <v>380</v>
      </c>
      <c r="C1038" t="s">
        <v>10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2">
        <v>608200000</v>
      </c>
      <c r="K1038" t="s">
        <v>31</v>
      </c>
      <c r="L1038" t="s">
        <v>119</v>
      </c>
      <c r="M1038">
        <f t="shared" si="17"/>
        <v>2014</v>
      </c>
      <c r="N1038" s="2"/>
    </row>
    <row r="1039" spans="1:14" x14ac:dyDescent="0.25">
      <c r="A1039">
        <v>1065</v>
      </c>
      <c r="B1039" t="s">
        <v>380</v>
      </c>
      <c r="C1039" t="s">
        <v>11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2">
        <v>609900000</v>
      </c>
      <c r="K1039" t="s">
        <v>31</v>
      </c>
      <c r="L1039" t="s">
        <v>119</v>
      </c>
      <c r="M1039">
        <f t="shared" si="17"/>
        <v>2015</v>
      </c>
      <c r="N1039" s="2"/>
    </row>
    <row r="1040" spans="1:14" x14ac:dyDescent="0.25">
      <c r="A1040">
        <v>1066</v>
      </c>
      <c r="B1040" t="s">
        <v>380</v>
      </c>
      <c r="C1040" t="s">
        <v>12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2">
        <v>656700000</v>
      </c>
      <c r="K1040" t="s">
        <v>31</v>
      </c>
      <c r="L1040" t="s">
        <v>119</v>
      </c>
      <c r="M1040">
        <f t="shared" si="17"/>
        <v>2016</v>
      </c>
      <c r="N1040" s="2"/>
    </row>
    <row r="1041" spans="1:14" x14ac:dyDescent="0.25">
      <c r="A1041">
        <v>1067</v>
      </c>
      <c r="B1041" t="s">
        <v>381</v>
      </c>
      <c r="C1041" t="s">
        <v>7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2">
        <v>191310000</v>
      </c>
      <c r="K1041" t="s">
        <v>54</v>
      </c>
      <c r="L1041" t="s">
        <v>382</v>
      </c>
      <c r="M1041">
        <f t="shared" si="17"/>
        <v>2012</v>
      </c>
      <c r="N1041" s="2"/>
    </row>
    <row r="1042" spans="1:14" x14ac:dyDescent="0.25">
      <c r="A1042">
        <v>1068</v>
      </c>
      <c r="B1042" t="s">
        <v>381</v>
      </c>
      <c r="C1042" t="s">
        <v>10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2">
        <v>218659000</v>
      </c>
      <c r="K1042" t="s">
        <v>54</v>
      </c>
      <c r="L1042" t="s">
        <v>382</v>
      </c>
      <c r="M1042">
        <f t="shared" si="17"/>
        <v>2013</v>
      </c>
      <c r="N1042" s="2"/>
    </row>
    <row r="1043" spans="1:14" x14ac:dyDescent="0.25">
      <c r="A1043">
        <v>1069</v>
      </c>
      <c r="B1043" t="s">
        <v>381</v>
      </c>
      <c r="C1043" t="s">
        <v>11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2">
        <v>357764000</v>
      </c>
      <c r="K1043" t="s">
        <v>54</v>
      </c>
      <c r="L1043" t="s">
        <v>382</v>
      </c>
      <c r="M1043">
        <f t="shared" si="17"/>
        <v>2014</v>
      </c>
      <c r="N1043" s="2"/>
    </row>
    <row r="1044" spans="1:14" x14ac:dyDescent="0.25">
      <c r="A1044">
        <v>1070</v>
      </c>
      <c r="B1044" t="s">
        <v>381</v>
      </c>
      <c r="C1044" t="s">
        <v>12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2">
        <v>487880000</v>
      </c>
      <c r="K1044" t="s">
        <v>54</v>
      </c>
      <c r="L1044" t="s">
        <v>382</v>
      </c>
      <c r="M1044">
        <f t="shared" si="17"/>
        <v>2015</v>
      </c>
      <c r="N1044" s="2"/>
    </row>
    <row r="1045" spans="1:14" x14ac:dyDescent="0.25">
      <c r="A1045">
        <v>1071</v>
      </c>
      <c r="B1045" t="s">
        <v>383</v>
      </c>
      <c r="C1045" t="s">
        <v>7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2">
        <v>1829000000</v>
      </c>
      <c r="K1045" t="s">
        <v>42</v>
      </c>
      <c r="L1045" t="s">
        <v>384</v>
      </c>
      <c r="M1045">
        <f t="shared" si="17"/>
        <v>2012</v>
      </c>
      <c r="N1045" s="2"/>
    </row>
    <row r="1046" spans="1:14" x14ac:dyDescent="0.25">
      <c r="A1046">
        <v>1072</v>
      </c>
      <c r="B1046" t="s">
        <v>383</v>
      </c>
      <c r="C1046" t="s">
        <v>10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2">
        <v>2077000000</v>
      </c>
      <c r="K1046" t="s">
        <v>42</v>
      </c>
      <c r="L1046" t="s">
        <v>384</v>
      </c>
      <c r="M1046">
        <f t="shared" si="17"/>
        <v>2013</v>
      </c>
      <c r="N1046" s="2"/>
    </row>
    <row r="1047" spans="1:14" x14ac:dyDescent="0.25">
      <c r="A1047">
        <v>1073</v>
      </c>
      <c r="B1047" t="s">
        <v>383</v>
      </c>
      <c r="C1047" t="s">
        <v>11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2">
        <v>2301000000</v>
      </c>
      <c r="K1047" t="s">
        <v>42</v>
      </c>
      <c r="L1047" t="s">
        <v>384</v>
      </c>
      <c r="M1047">
        <f t="shared" si="17"/>
        <v>2014</v>
      </c>
      <c r="N1047" s="2"/>
    </row>
    <row r="1048" spans="1:14" x14ac:dyDescent="0.25">
      <c r="A1048">
        <v>1074</v>
      </c>
      <c r="B1048" t="s">
        <v>383</v>
      </c>
      <c r="C1048" t="s">
        <v>12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2">
        <v>2419000000</v>
      </c>
      <c r="K1048" t="s">
        <v>42</v>
      </c>
      <c r="L1048" t="s">
        <v>384</v>
      </c>
      <c r="M1048">
        <f t="shared" si="17"/>
        <v>2015</v>
      </c>
      <c r="N1048" s="2"/>
    </row>
    <row r="1049" spans="1:14" x14ac:dyDescent="0.25">
      <c r="A1049">
        <v>1075</v>
      </c>
      <c r="B1049" t="s">
        <v>385</v>
      </c>
      <c r="C1049" t="s">
        <v>7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2">
        <v>6666000000</v>
      </c>
      <c r="K1049" t="s">
        <v>8</v>
      </c>
      <c r="L1049" t="s">
        <v>159</v>
      </c>
      <c r="M1049">
        <f t="shared" si="17"/>
        <v>2013</v>
      </c>
      <c r="N1049" s="2"/>
    </row>
    <row r="1050" spans="1:14" x14ac:dyDescent="0.25">
      <c r="A1050">
        <v>1076</v>
      </c>
      <c r="B1050" t="s">
        <v>385</v>
      </c>
      <c r="C1050" t="s">
        <v>10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2">
        <v>7135000000</v>
      </c>
      <c r="K1050" t="s">
        <v>8</v>
      </c>
      <c r="L1050" t="s">
        <v>159</v>
      </c>
      <c r="M1050">
        <f t="shared" si="17"/>
        <v>2014</v>
      </c>
      <c r="N1050" s="2"/>
    </row>
    <row r="1051" spans="1:14" x14ac:dyDescent="0.25">
      <c r="A1051">
        <v>1077</v>
      </c>
      <c r="B1051" t="s">
        <v>385</v>
      </c>
      <c r="C1051" t="s">
        <v>11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2">
        <v>6946000000</v>
      </c>
      <c r="K1051" t="s">
        <v>8</v>
      </c>
      <c r="L1051" t="s">
        <v>159</v>
      </c>
      <c r="M1051">
        <f t="shared" si="17"/>
        <v>2015</v>
      </c>
      <c r="N1051" s="2"/>
    </row>
    <row r="1052" spans="1:14" x14ac:dyDescent="0.25">
      <c r="A1052">
        <v>1078</v>
      </c>
      <c r="B1052" t="s">
        <v>385</v>
      </c>
      <c r="C1052" t="s">
        <v>12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2">
        <v>7223000000</v>
      </c>
      <c r="K1052" t="s">
        <v>8</v>
      </c>
      <c r="L1052" t="s">
        <v>159</v>
      </c>
      <c r="M1052">
        <f t="shared" si="17"/>
        <v>2016</v>
      </c>
      <c r="N1052" s="2"/>
    </row>
    <row r="1053" spans="1:14" x14ac:dyDescent="0.25">
      <c r="A1053">
        <v>1079</v>
      </c>
      <c r="B1053" t="s">
        <v>386</v>
      </c>
      <c r="C1053" t="s">
        <v>7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2">
        <v>1065656000</v>
      </c>
      <c r="K1053" t="s">
        <v>31</v>
      </c>
      <c r="L1053" t="s">
        <v>209</v>
      </c>
      <c r="M1053">
        <f t="shared" si="17"/>
        <v>2012</v>
      </c>
      <c r="N1053" s="2"/>
    </row>
    <row r="1054" spans="1:14" x14ac:dyDescent="0.25">
      <c r="A1054">
        <v>1080</v>
      </c>
      <c r="B1054" t="s">
        <v>386</v>
      </c>
      <c r="C1054" t="s">
        <v>10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2">
        <v>1172931000</v>
      </c>
      <c r="K1054" t="s">
        <v>31</v>
      </c>
      <c r="L1054" t="s">
        <v>209</v>
      </c>
      <c r="M1054">
        <f t="shared" si="17"/>
        <v>2013</v>
      </c>
      <c r="N1054" s="2"/>
    </row>
    <row r="1055" spans="1:14" x14ac:dyDescent="0.25">
      <c r="A1055">
        <v>1081</v>
      </c>
      <c r="B1055" t="s">
        <v>386</v>
      </c>
      <c r="C1055" t="s">
        <v>11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2">
        <v>1339810000</v>
      </c>
      <c r="K1055" t="s">
        <v>31</v>
      </c>
      <c r="L1055" t="s">
        <v>209</v>
      </c>
      <c r="M1055">
        <f t="shared" si="17"/>
        <v>2014</v>
      </c>
      <c r="N1055" s="2"/>
    </row>
    <row r="1056" spans="1:14" x14ac:dyDescent="0.25">
      <c r="A1056">
        <v>1082</v>
      </c>
      <c r="B1056" t="s">
        <v>386</v>
      </c>
      <c r="C1056" t="s">
        <v>12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2">
        <v>1632301000</v>
      </c>
      <c r="K1056" t="s">
        <v>31</v>
      </c>
      <c r="L1056" t="s">
        <v>209</v>
      </c>
      <c r="M1056">
        <f t="shared" si="17"/>
        <v>2015</v>
      </c>
      <c r="N1056" s="2"/>
    </row>
    <row r="1057" spans="1:14" x14ac:dyDescent="0.25">
      <c r="A1057">
        <v>1083</v>
      </c>
      <c r="B1057" t="s">
        <v>387</v>
      </c>
      <c r="C1057" t="s">
        <v>7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2">
        <v>7314000000</v>
      </c>
      <c r="K1057" t="s">
        <v>31</v>
      </c>
      <c r="L1057" t="s">
        <v>388</v>
      </c>
      <c r="M1057">
        <f t="shared" si="17"/>
        <v>2012</v>
      </c>
      <c r="N1057" s="2"/>
    </row>
    <row r="1058" spans="1:14" x14ac:dyDescent="0.25">
      <c r="A1058">
        <v>1084</v>
      </c>
      <c r="B1058" t="s">
        <v>387</v>
      </c>
      <c r="C1058" t="s">
        <v>10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2">
        <v>8095000000</v>
      </c>
      <c r="K1058" t="s">
        <v>31</v>
      </c>
      <c r="L1058" t="s">
        <v>388</v>
      </c>
      <c r="M1058">
        <f t="shared" si="17"/>
        <v>2013</v>
      </c>
      <c r="N1058" s="2"/>
    </row>
    <row r="1059" spans="1:14" x14ac:dyDescent="0.25">
      <c r="A1059">
        <v>1085</v>
      </c>
      <c r="B1059" t="s">
        <v>387</v>
      </c>
      <c r="C1059" t="s">
        <v>11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2">
        <v>7619000000</v>
      </c>
      <c r="K1059" t="s">
        <v>31</v>
      </c>
      <c r="L1059" t="s">
        <v>388</v>
      </c>
      <c r="M1059">
        <f t="shared" si="17"/>
        <v>2014</v>
      </c>
      <c r="N1059" s="2"/>
    </row>
    <row r="1060" spans="1:14" x14ac:dyDescent="0.25">
      <c r="A1060">
        <v>1086</v>
      </c>
      <c r="B1060" t="s">
        <v>387</v>
      </c>
      <c r="C1060" t="s">
        <v>12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2">
        <v>8365000000</v>
      </c>
      <c r="K1060" t="s">
        <v>31</v>
      </c>
      <c r="L1060" t="s">
        <v>388</v>
      </c>
      <c r="M1060">
        <f t="shared" si="17"/>
        <v>2015</v>
      </c>
      <c r="N1060" s="2"/>
    </row>
    <row r="1061" spans="1:14" x14ac:dyDescent="0.25">
      <c r="A1061">
        <v>1087</v>
      </c>
      <c r="B1061" t="s">
        <v>389</v>
      </c>
      <c r="C1061" t="s">
        <v>7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2">
        <v>3570000000</v>
      </c>
      <c r="K1061" t="s">
        <v>54</v>
      </c>
      <c r="L1061" t="s">
        <v>133</v>
      </c>
      <c r="M1061">
        <f t="shared" si="17"/>
        <v>2013</v>
      </c>
      <c r="N1061" s="2"/>
    </row>
    <row r="1062" spans="1:14" x14ac:dyDescent="0.25">
      <c r="A1062">
        <v>1088</v>
      </c>
      <c r="B1062" t="s">
        <v>389</v>
      </c>
      <c r="C1062" t="s">
        <v>10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2">
        <v>4075000000</v>
      </c>
      <c r="K1062" t="s">
        <v>54</v>
      </c>
      <c r="L1062" t="s">
        <v>133</v>
      </c>
      <c r="M1062">
        <f t="shared" si="17"/>
        <v>2014</v>
      </c>
      <c r="N1062" s="2"/>
    </row>
    <row r="1063" spans="1:14" x14ac:dyDescent="0.25">
      <c r="A1063">
        <v>1089</v>
      </c>
      <c r="B1063" t="s">
        <v>389</v>
      </c>
      <c r="C1063" t="s">
        <v>11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2">
        <v>3916000000</v>
      </c>
      <c r="K1063" t="s">
        <v>54</v>
      </c>
      <c r="L1063" t="s">
        <v>133</v>
      </c>
      <c r="M1063">
        <f t="shared" si="17"/>
        <v>2015</v>
      </c>
      <c r="N1063" s="2"/>
    </row>
    <row r="1064" spans="1:14" x14ac:dyDescent="0.25">
      <c r="A1064">
        <v>1090</v>
      </c>
      <c r="B1064" t="s">
        <v>389</v>
      </c>
      <c r="C1064" t="s">
        <v>12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2">
        <v>2672000000</v>
      </c>
      <c r="K1064" t="s">
        <v>54</v>
      </c>
      <c r="L1064" t="s">
        <v>133</v>
      </c>
      <c r="M1064">
        <f t="shared" si="17"/>
        <v>2016</v>
      </c>
      <c r="N1064" s="2"/>
    </row>
    <row r="1065" spans="1:14" x14ac:dyDescent="0.25">
      <c r="A1065">
        <v>1091</v>
      </c>
      <c r="B1065" t="s">
        <v>390</v>
      </c>
      <c r="C1065" t="s">
        <v>7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2">
        <v>2209600000</v>
      </c>
      <c r="K1065" t="s">
        <v>54</v>
      </c>
      <c r="L1065" t="s">
        <v>133</v>
      </c>
      <c r="M1065">
        <f t="shared" si="17"/>
        <v>2013</v>
      </c>
      <c r="N1065" s="2"/>
    </row>
    <row r="1066" spans="1:14" x14ac:dyDescent="0.25">
      <c r="A1066">
        <v>1092</v>
      </c>
      <c r="B1066" t="s">
        <v>390</v>
      </c>
      <c r="C1066" t="s">
        <v>10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2">
        <v>1420800000</v>
      </c>
      <c r="K1066" t="s">
        <v>54</v>
      </c>
      <c r="L1066" t="s">
        <v>133</v>
      </c>
      <c r="M1066">
        <f t="shared" si="17"/>
        <v>2014</v>
      </c>
      <c r="N1066" s="2"/>
    </row>
    <row r="1067" spans="1:14" x14ac:dyDescent="0.25">
      <c r="A1067">
        <v>1093</v>
      </c>
      <c r="B1067" t="s">
        <v>390</v>
      </c>
      <c r="C1067" t="s">
        <v>11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2">
        <v>1278800000</v>
      </c>
      <c r="K1067" t="s">
        <v>54</v>
      </c>
      <c r="L1067" t="s">
        <v>133</v>
      </c>
      <c r="M1067">
        <f t="shared" si="17"/>
        <v>2015</v>
      </c>
      <c r="N1067" s="2"/>
    </row>
    <row r="1068" spans="1:14" x14ac:dyDescent="0.25">
      <c r="A1068">
        <v>1094</v>
      </c>
      <c r="B1068" t="s">
        <v>390</v>
      </c>
      <c r="C1068" t="s">
        <v>12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2">
        <v>319000000</v>
      </c>
      <c r="K1068" t="s">
        <v>54</v>
      </c>
      <c r="L1068" t="s">
        <v>133</v>
      </c>
      <c r="M1068">
        <f t="shared" si="17"/>
        <v>2016</v>
      </c>
      <c r="N1068" s="2"/>
    </row>
    <row r="1069" spans="1:14" x14ac:dyDescent="0.25">
      <c r="A1069">
        <v>1095</v>
      </c>
      <c r="B1069" t="s">
        <v>391</v>
      </c>
      <c r="C1069" t="s">
        <v>7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2">
        <v>5098000000</v>
      </c>
      <c r="K1069" t="s">
        <v>78</v>
      </c>
      <c r="L1069" t="s">
        <v>336</v>
      </c>
      <c r="M1069">
        <f t="shared" si="17"/>
        <v>2012</v>
      </c>
      <c r="N1069" s="2"/>
    </row>
    <row r="1070" spans="1:14" x14ac:dyDescent="0.25">
      <c r="A1070">
        <v>1096</v>
      </c>
      <c r="B1070" t="s">
        <v>391</v>
      </c>
      <c r="C1070" t="s">
        <v>10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2">
        <v>3331000000</v>
      </c>
      <c r="K1070" t="s">
        <v>78</v>
      </c>
      <c r="L1070" t="s">
        <v>336</v>
      </c>
      <c r="M1070">
        <f t="shared" si="17"/>
        <v>2013</v>
      </c>
      <c r="N1070" s="2"/>
    </row>
    <row r="1071" spans="1:14" x14ac:dyDescent="0.25">
      <c r="A1071">
        <v>1097</v>
      </c>
      <c r="B1071" t="s">
        <v>391</v>
      </c>
      <c r="C1071" t="s">
        <v>11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2">
        <v>3766000000</v>
      </c>
      <c r="K1071" t="s">
        <v>78</v>
      </c>
      <c r="L1071" t="s">
        <v>336</v>
      </c>
      <c r="M1071">
        <f t="shared" si="17"/>
        <v>2014</v>
      </c>
      <c r="N1071" s="2"/>
    </row>
    <row r="1072" spans="1:14" x14ac:dyDescent="0.25">
      <c r="A1072">
        <v>1098</v>
      </c>
      <c r="B1072" t="s">
        <v>391</v>
      </c>
      <c r="C1072" t="s">
        <v>12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2">
        <v>4485000000</v>
      </c>
      <c r="K1072" t="s">
        <v>78</v>
      </c>
      <c r="L1072" t="s">
        <v>336</v>
      </c>
      <c r="M1072">
        <f t="shared" si="17"/>
        <v>2015</v>
      </c>
      <c r="N1072" s="2"/>
    </row>
    <row r="1073" spans="1:14" x14ac:dyDescent="0.25">
      <c r="A1073">
        <v>1099</v>
      </c>
      <c r="B1073" t="s">
        <v>392</v>
      </c>
      <c r="C1073" t="s">
        <v>7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2">
        <v>9877000000</v>
      </c>
      <c r="K1073" t="s">
        <v>20</v>
      </c>
      <c r="L1073" t="s">
        <v>21</v>
      </c>
      <c r="M1073">
        <f t="shared" si="17"/>
        <v>2012</v>
      </c>
      <c r="N1073" s="2"/>
    </row>
    <row r="1074" spans="1:14" x14ac:dyDescent="0.25">
      <c r="A1074">
        <v>1100</v>
      </c>
      <c r="B1074" t="s">
        <v>392</v>
      </c>
      <c r="C1074" t="s">
        <v>10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2">
        <v>7665000000</v>
      </c>
      <c r="K1074" t="s">
        <v>20</v>
      </c>
      <c r="L1074" t="s">
        <v>21</v>
      </c>
      <c r="M1074">
        <f t="shared" si="17"/>
        <v>2013</v>
      </c>
      <c r="N1074" s="2"/>
    </row>
    <row r="1075" spans="1:14" x14ac:dyDescent="0.25">
      <c r="A1075">
        <v>1101</v>
      </c>
      <c r="B1075" t="s">
        <v>392</v>
      </c>
      <c r="C1075" t="s">
        <v>11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2">
        <v>6683000000</v>
      </c>
      <c r="K1075" t="s">
        <v>20</v>
      </c>
      <c r="L1075" t="s">
        <v>21</v>
      </c>
      <c r="M1075">
        <f t="shared" si="17"/>
        <v>2014</v>
      </c>
      <c r="N1075" s="2"/>
    </row>
    <row r="1076" spans="1:14" x14ac:dyDescent="0.25">
      <c r="A1076">
        <v>1102</v>
      </c>
      <c r="B1076" t="s">
        <v>392</v>
      </c>
      <c r="C1076" t="s">
        <v>12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2">
        <v>7547000000</v>
      </c>
      <c r="K1076" t="s">
        <v>20</v>
      </c>
      <c r="L1076" t="s">
        <v>21</v>
      </c>
      <c r="M1076">
        <f t="shared" si="17"/>
        <v>2015</v>
      </c>
      <c r="N1076" s="2"/>
    </row>
    <row r="1077" spans="1:14" x14ac:dyDescent="0.25">
      <c r="A1077">
        <v>1103</v>
      </c>
      <c r="B1077" t="s">
        <v>393</v>
      </c>
      <c r="C1077" t="s">
        <v>7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2">
        <v>3862000000</v>
      </c>
      <c r="K1077" t="s">
        <v>78</v>
      </c>
      <c r="L1077" t="s">
        <v>79</v>
      </c>
      <c r="M1077">
        <f t="shared" si="17"/>
        <v>2012</v>
      </c>
      <c r="N1077" s="2"/>
    </row>
    <row r="1078" spans="1:14" x14ac:dyDescent="0.25">
      <c r="A1078">
        <v>1104</v>
      </c>
      <c r="B1078" t="s">
        <v>393</v>
      </c>
      <c r="C1078" t="s">
        <v>10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2">
        <v>3200000000</v>
      </c>
      <c r="K1078" t="s">
        <v>78</v>
      </c>
      <c r="L1078" t="s">
        <v>79</v>
      </c>
      <c r="M1078">
        <f t="shared" si="17"/>
        <v>2013</v>
      </c>
      <c r="N1078" s="2"/>
    </row>
    <row r="1079" spans="1:14" x14ac:dyDescent="0.25">
      <c r="A1079">
        <v>1105</v>
      </c>
      <c r="B1079" t="s">
        <v>393</v>
      </c>
      <c r="C1079" t="s">
        <v>11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2">
        <v>2112000000</v>
      </c>
      <c r="K1079" t="s">
        <v>78</v>
      </c>
      <c r="L1079" t="s">
        <v>79</v>
      </c>
      <c r="M1079">
        <f t="shared" si="17"/>
        <v>2014</v>
      </c>
      <c r="N1079" s="2"/>
    </row>
    <row r="1080" spans="1:14" x14ac:dyDescent="0.25">
      <c r="A1080">
        <v>1106</v>
      </c>
      <c r="B1080" t="s">
        <v>393</v>
      </c>
      <c r="C1080" t="s">
        <v>12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2">
        <v>-960000000</v>
      </c>
      <c r="K1080" t="s">
        <v>78</v>
      </c>
      <c r="L1080" t="s">
        <v>79</v>
      </c>
      <c r="M1080">
        <f t="shared" si="17"/>
        <v>2015</v>
      </c>
      <c r="N1080" s="2"/>
    </row>
    <row r="1081" spans="1:14" x14ac:dyDescent="0.25">
      <c r="A1081">
        <v>1107</v>
      </c>
      <c r="B1081" t="s">
        <v>394</v>
      </c>
      <c r="C1081" t="s">
        <v>7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2">
        <v>26764000000</v>
      </c>
      <c r="K1081" t="s">
        <v>17</v>
      </c>
      <c r="L1081" t="s">
        <v>395</v>
      </c>
      <c r="M1081">
        <f t="shared" si="17"/>
        <v>2013</v>
      </c>
      <c r="N1081" s="2"/>
    </row>
    <row r="1082" spans="1:14" x14ac:dyDescent="0.25">
      <c r="A1082">
        <v>1108</v>
      </c>
      <c r="B1082" t="s">
        <v>394</v>
      </c>
      <c r="C1082" t="s">
        <v>10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2">
        <v>27886000000</v>
      </c>
      <c r="K1082" t="s">
        <v>17</v>
      </c>
      <c r="L1082" t="s">
        <v>395</v>
      </c>
      <c r="M1082">
        <f t="shared" si="17"/>
        <v>2014</v>
      </c>
      <c r="N1082" s="2"/>
    </row>
    <row r="1083" spans="1:14" x14ac:dyDescent="0.25">
      <c r="A1083">
        <v>1109</v>
      </c>
      <c r="B1083" t="s">
        <v>394</v>
      </c>
      <c r="C1083" t="s">
        <v>11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2">
        <v>28172000000</v>
      </c>
      <c r="K1083" t="s">
        <v>17</v>
      </c>
      <c r="L1083" t="s">
        <v>395</v>
      </c>
      <c r="M1083">
        <f t="shared" si="17"/>
        <v>2015</v>
      </c>
      <c r="N1083" s="2"/>
    </row>
    <row r="1084" spans="1:14" x14ac:dyDescent="0.25">
      <c r="A1084">
        <v>1110</v>
      </c>
      <c r="B1084" t="s">
        <v>394</v>
      </c>
      <c r="C1084" t="s">
        <v>12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2">
        <v>21292000000</v>
      </c>
      <c r="K1084" t="s">
        <v>17</v>
      </c>
      <c r="L1084" t="s">
        <v>395</v>
      </c>
      <c r="M1084">
        <f t="shared" si="17"/>
        <v>2016</v>
      </c>
      <c r="N1084" s="2"/>
    </row>
    <row r="1085" spans="1:14" x14ac:dyDescent="0.25">
      <c r="A1085">
        <v>1111</v>
      </c>
      <c r="B1085" t="s">
        <v>396</v>
      </c>
      <c r="C1085" t="s">
        <v>7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2">
        <v>1779109000</v>
      </c>
      <c r="K1085" t="s">
        <v>42</v>
      </c>
      <c r="L1085" t="s">
        <v>100</v>
      </c>
      <c r="M1085">
        <f t="shared" si="17"/>
        <v>2012</v>
      </c>
      <c r="N1085" s="2"/>
    </row>
    <row r="1086" spans="1:14" x14ac:dyDescent="0.25">
      <c r="A1086">
        <v>1112</v>
      </c>
      <c r="B1086" t="s">
        <v>396</v>
      </c>
      <c r="C1086" t="s">
        <v>10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2">
        <v>1965981000</v>
      </c>
      <c r="K1086" t="s">
        <v>42</v>
      </c>
      <c r="L1086" t="s">
        <v>100</v>
      </c>
      <c r="M1086">
        <f t="shared" si="17"/>
        <v>2013</v>
      </c>
      <c r="N1086" s="2"/>
    </row>
    <row r="1087" spans="1:14" x14ac:dyDescent="0.25">
      <c r="A1087">
        <v>1113</v>
      </c>
      <c r="B1087" t="s">
        <v>396</v>
      </c>
      <c r="C1087" t="s">
        <v>11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2">
        <v>1859593000</v>
      </c>
      <c r="K1087" t="s">
        <v>42</v>
      </c>
      <c r="L1087" t="s">
        <v>100</v>
      </c>
      <c r="M1087">
        <f t="shared" si="17"/>
        <v>2014</v>
      </c>
      <c r="N1087" s="2"/>
    </row>
    <row r="1088" spans="1:14" x14ac:dyDescent="0.25">
      <c r="A1088">
        <v>1114</v>
      </c>
      <c r="B1088" t="s">
        <v>396</v>
      </c>
      <c r="C1088" t="s">
        <v>12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2">
        <v>1929135000</v>
      </c>
      <c r="K1088" t="s">
        <v>42</v>
      </c>
      <c r="L1088" t="s">
        <v>100</v>
      </c>
      <c r="M1088">
        <f t="shared" si="17"/>
        <v>2015</v>
      </c>
      <c r="N1088" s="2"/>
    </row>
    <row r="1089" spans="1:14" x14ac:dyDescent="0.25">
      <c r="A1089">
        <v>1115</v>
      </c>
      <c r="B1089" t="s">
        <v>397</v>
      </c>
      <c r="C1089" t="s">
        <v>7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2">
        <v>448353000</v>
      </c>
      <c r="K1089" t="s">
        <v>20</v>
      </c>
      <c r="L1089" t="s">
        <v>313</v>
      </c>
      <c r="M1089">
        <f t="shared" si="17"/>
        <v>2013</v>
      </c>
      <c r="N1089" s="2"/>
    </row>
    <row r="1090" spans="1:14" x14ac:dyDescent="0.25">
      <c r="A1090">
        <v>1116</v>
      </c>
      <c r="B1090" t="s">
        <v>397</v>
      </c>
      <c r="C1090" t="s">
        <v>10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2">
        <v>477686000</v>
      </c>
      <c r="K1090" t="s">
        <v>20</v>
      </c>
      <c r="L1090" t="s">
        <v>313</v>
      </c>
      <c r="M1090">
        <f t="shared" si="17"/>
        <v>2014</v>
      </c>
      <c r="N1090" s="2"/>
    </row>
    <row r="1091" spans="1:14" x14ac:dyDescent="0.25">
      <c r="A1091">
        <v>1117</v>
      </c>
      <c r="B1091" t="s">
        <v>397</v>
      </c>
      <c r="C1091" t="s">
        <v>11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2">
        <v>501156000</v>
      </c>
      <c r="K1091" t="s">
        <v>20</v>
      </c>
      <c r="L1091" t="s">
        <v>313</v>
      </c>
      <c r="M1091">
        <f t="shared" si="17"/>
        <v>2015</v>
      </c>
      <c r="N1091" s="2"/>
    </row>
    <row r="1092" spans="1:14" x14ac:dyDescent="0.25">
      <c r="A1092">
        <v>1118</v>
      </c>
      <c r="B1092" t="s">
        <v>397</v>
      </c>
      <c r="C1092" t="s">
        <v>12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2">
        <v>546945000</v>
      </c>
      <c r="K1092" t="s">
        <v>20</v>
      </c>
      <c r="L1092" t="s">
        <v>313</v>
      </c>
      <c r="M1092">
        <f t="shared" si="17"/>
        <v>2016</v>
      </c>
      <c r="N1092" s="2"/>
    </row>
    <row r="1093" spans="1:14" x14ac:dyDescent="0.25">
      <c r="A1093">
        <v>1119</v>
      </c>
      <c r="B1093" t="s">
        <v>398</v>
      </c>
      <c r="C1093" t="s">
        <v>7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2">
        <v>362000000</v>
      </c>
      <c r="K1093" t="s">
        <v>17</v>
      </c>
      <c r="L1093" t="s">
        <v>29</v>
      </c>
      <c r="M1093">
        <f t="shared" si="17"/>
        <v>2013</v>
      </c>
      <c r="N1093" s="2"/>
    </row>
    <row r="1094" spans="1:14" x14ac:dyDescent="0.25">
      <c r="A1094">
        <v>1120</v>
      </c>
      <c r="B1094" t="s">
        <v>398</v>
      </c>
      <c r="C1094" t="s">
        <v>10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2">
        <v>3127000000</v>
      </c>
      <c r="K1094" t="s">
        <v>17</v>
      </c>
      <c r="L1094" t="s">
        <v>29</v>
      </c>
      <c r="M1094">
        <f t="shared" si="17"/>
        <v>2014</v>
      </c>
      <c r="N1094" s="2"/>
    </row>
    <row r="1095" spans="1:14" x14ac:dyDescent="0.25">
      <c r="A1095">
        <v>1121</v>
      </c>
      <c r="B1095" t="s">
        <v>398</v>
      </c>
      <c r="C1095" t="s">
        <v>11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2">
        <v>3001000000</v>
      </c>
      <c r="K1095" t="s">
        <v>17</v>
      </c>
      <c r="L1095" t="s">
        <v>29</v>
      </c>
      <c r="M1095">
        <f t="shared" si="17"/>
        <v>2015</v>
      </c>
      <c r="N1095" s="2"/>
    </row>
    <row r="1096" spans="1:14" x14ac:dyDescent="0.25">
      <c r="A1096">
        <v>1122</v>
      </c>
      <c r="B1096" t="s">
        <v>398</v>
      </c>
      <c r="C1096" t="s">
        <v>12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2">
        <v>235000000</v>
      </c>
      <c r="K1096" t="s">
        <v>17</v>
      </c>
      <c r="L1096" t="s">
        <v>29</v>
      </c>
      <c r="M1096">
        <f t="shared" si="17"/>
        <v>2016</v>
      </c>
      <c r="N1096" s="2"/>
    </row>
    <row r="1097" spans="1:14" x14ac:dyDescent="0.25">
      <c r="A1097">
        <v>1123</v>
      </c>
      <c r="B1097" t="s">
        <v>399</v>
      </c>
      <c r="C1097" t="s">
        <v>7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2">
        <v>1952827000</v>
      </c>
      <c r="K1097" t="s">
        <v>78</v>
      </c>
      <c r="L1097" t="s">
        <v>139</v>
      </c>
      <c r="M1097">
        <f t="shared" ref="M1097:M1160" si="18">YEAR(D1097)</f>
        <v>2012</v>
      </c>
      <c r="N1097" s="2"/>
    </row>
    <row r="1098" spans="1:14" x14ac:dyDescent="0.25">
      <c r="A1098">
        <v>1124</v>
      </c>
      <c r="B1098" t="s">
        <v>399</v>
      </c>
      <c r="C1098" t="s">
        <v>10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2">
        <v>1990986000</v>
      </c>
      <c r="K1098" t="s">
        <v>78</v>
      </c>
      <c r="L1098" t="s">
        <v>139</v>
      </c>
      <c r="M1098">
        <f t="shared" si="18"/>
        <v>2013</v>
      </c>
      <c r="N1098" s="2"/>
    </row>
    <row r="1099" spans="1:14" x14ac:dyDescent="0.25">
      <c r="A1099">
        <v>1125</v>
      </c>
      <c r="B1099" t="s">
        <v>399</v>
      </c>
      <c r="C1099" t="s">
        <v>11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2">
        <v>1770801000</v>
      </c>
      <c r="K1099" t="s">
        <v>78</v>
      </c>
      <c r="L1099" t="s">
        <v>139</v>
      </c>
      <c r="M1099">
        <f t="shared" si="18"/>
        <v>2014</v>
      </c>
      <c r="N1099" s="2"/>
    </row>
    <row r="1100" spans="1:14" x14ac:dyDescent="0.25">
      <c r="A1100">
        <v>1126</v>
      </c>
      <c r="B1100" t="s">
        <v>399</v>
      </c>
      <c r="C1100" t="s">
        <v>12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2">
        <v>-86136000</v>
      </c>
      <c r="K1100" t="s">
        <v>78</v>
      </c>
      <c r="L1100" t="s">
        <v>139</v>
      </c>
      <c r="M1100">
        <f t="shared" si="18"/>
        <v>2015</v>
      </c>
      <c r="N1100" s="2"/>
    </row>
    <row r="1101" spans="1:14" x14ac:dyDescent="0.25">
      <c r="A1101">
        <v>1127</v>
      </c>
      <c r="B1101" t="s">
        <v>400</v>
      </c>
      <c r="C1101" t="s">
        <v>7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2">
        <v>1400500000</v>
      </c>
      <c r="K1101" t="s">
        <v>20</v>
      </c>
      <c r="L1101" t="s">
        <v>21</v>
      </c>
      <c r="M1101">
        <f t="shared" si="18"/>
        <v>2014</v>
      </c>
      <c r="N1101" s="2"/>
    </row>
    <row r="1102" spans="1:14" x14ac:dyDescent="0.25">
      <c r="A1102">
        <v>1128</v>
      </c>
      <c r="B1102" t="s">
        <v>400</v>
      </c>
      <c r="C1102" t="s">
        <v>10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2">
        <v>1363500000</v>
      </c>
      <c r="K1102" t="s">
        <v>20</v>
      </c>
      <c r="L1102" t="s">
        <v>21</v>
      </c>
      <c r="M1102">
        <f t="shared" si="18"/>
        <v>2015</v>
      </c>
      <c r="N1102" s="2"/>
    </row>
    <row r="1103" spans="1:14" x14ac:dyDescent="0.25">
      <c r="A1103">
        <v>1132</v>
      </c>
      <c r="B1103" t="s">
        <v>401</v>
      </c>
      <c r="C1103" t="s">
        <v>7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2">
        <v>2157000000</v>
      </c>
      <c r="K1103" t="s">
        <v>78</v>
      </c>
      <c r="L1103" t="s">
        <v>79</v>
      </c>
      <c r="M1103">
        <f t="shared" si="18"/>
        <v>2013</v>
      </c>
      <c r="N1103" s="2"/>
    </row>
    <row r="1104" spans="1:14" x14ac:dyDescent="0.25">
      <c r="A1104">
        <v>1133</v>
      </c>
      <c r="B1104" t="s">
        <v>401</v>
      </c>
      <c r="C1104" t="s">
        <v>10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2">
        <v>1916000000</v>
      </c>
      <c r="K1104" t="s">
        <v>78</v>
      </c>
      <c r="L1104" t="s">
        <v>79</v>
      </c>
      <c r="M1104">
        <f t="shared" si="18"/>
        <v>2014</v>
      </c>
      <c r="N1104" s="2"/>
    </row>
    <row r="1105" spans="1:14" x14ac:dyDescent="0.25">
      <c r="A1105">
        <v>1134</v>
      </c>
      <c r="B1105" t="s">
        <v>401</v>
      </c>
      <c r="C1105" t="s">
        <v>11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2">
        <v>-672000000</v>
      </c>
      <c r="K1105" t="s">
        <v>78</v>
      </c>
      <c r="L1105" t="s">
        <v>79</v>
      </c>
      <c r="M1105">
        <f t="shared" si="18"/>
        <v>2015</v>
      </c>
      <c r="N1105" s="2"/>
    </row>
    <row r="1106" spans="1:14" x14ac:dyDescent="0.25">
      <c r="A1106">
        <v>1135</v>
      </c>
      <c r="B1106" t="s">
        <v>401</v>
      </c>
      <c r="C1106" t="s">
        <v>12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2">
        <v>-279000000</v>
      </c>
      <c r="K1106" t="s">
        <v>78</v>
      </c>
      <c r="L1106" t="s">
        <v>79</v>
      </c>
      <c r="M1106">
        <f t="shared" si="18"/>
        <v>2016</v>
      </c>
      <c r="N1106" s="2"/>
    </row>
    <row r="1107" spans="1:14" x14ac:dyDescent="0.25">
      <c r="A1107">
        <v>1136</v>
      </c>
      <c r="B1107" t="s">
        <v>402</v>
      </c>
      <c r="C1107" t="s">
        <v>7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2">
        <v>641000000</v>
      </c>
      <c r="K1107" t="s">
        <v>42</v>
      </c>
      <c r="L1107" t="s">
        <v>374</v>
      </c>
      <c r="M1107">
        <f t="shared" si="18"/>
        <v>2012</v>
      </c>
      <c r="N1107" s="2"/>
    </row>
    <row r="1108" spans="1:14" x14ac:dyDescent="0.25">
      <c r="A1108">
        <v>1137</v>
      </c>
      <c r="B1108" t="s">
        <v>402</v>
      </c>
      <c r="C1108" t="s">
        <v>10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2">
        <v>608000000</v>
      </c>
      <c r="K1108" t="s">
        <v>42</v>
      </c>
      <c r="L1108" t="s">
        <v>374</v>
      </c>
      <c r="M1108">
        <f t="shared" si="18"/>
        <v>2013</v>
      </c>
      <c r="N1108" s="2"/>
    </row>
    <row r="1109" spans="1:14" x14ac:dyDescent="0.25">
      <c r="A1109">
        <v>1138</v>
      </c>
      <c r="B1109" t="s">
        <v>402</v>
      </c>
      <c r="C1109" t="s">
        <v>11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2">
        <v>718000000</v>
      </c>
      <c r="K1109" t="s">
        <v>42</v>
      </c>
      <c r="L1109" t="s">
        <v>374</v>
      </c>
      <c r="M1109">
        <f t="shared" si="18"/>
        <v>2014</v>
      </c>
      <c r="N1109" s="2"/>
    </row>
    <row r="1110" spans="1:14" x14ac:dyDescent="0.25">
      <c r="A1110">
        <v>1139</v>
      </c>
      <c r="B1110" t="s">
        <v>402</v>
      </c>
      <c r="C1110" t="s">
        <v>12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2">
        <v>791000000</v>
      </c>
      <c r="K1110" t="s">
        <v>42</v>
      </c>
      <c r="L1110" t="s">
        <v>374</v>
      </c>
      <c r="M1110">
        <f t="shared" si="18"/>
        <v>2015</v>
      </c>
      <c r="N1110" s="2"/>
    </row>
    <row r="1111" spans="1:14" x14ac:dyDescent="0.25">
      <c r="A1111">
        <v>1140</v>
      </c>
      <c r="B1111" t="s">
        <v>403</v>
      </c>
      <c r="C1111" t="s">
        <v>7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2">
        <v>3276000000</v>
      </c>
      <c r="K1111" t="s">
        <v>37</v>
      </c>
      <c r="L1111" t="s">
        <v>38</v>
      </c>
      <c r="M1111">
        <f t="shared" si="18"/>
        <v>2012</v>
      </c>
      <c r="N1111" s="2"/>
    </row>
    <row r="1112" spans="1:14" x14ac:dyDescent="0.25">
      <c r="A1112">
        <v>1141</v>
      </c>
      <c r="B1112" t="s">
        <v>403</v>
      </c>
      <c r="C1112" t="s">
        <v>10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2">
        <v>3541000000</v>
      </c>
      <c r="K1112" t="s">
        <v>37</v>
      </c>
      <c r="L1112" t="s">
        <v>38</v>
      </c>
      <c r="M1112">
        <f t="shared" si="18"/>
        <v>2013</v>
      </c>
      <c r="N1112" s="2"/>
    </row>
    <row r="1113" spans="1:14" x14ac:dyDescent="0.25">
      <c r="A1113">
        <v>1142</v>
      </c>
      <c r="B1113" t="s">
        <v>403</v>
      </c>
      <c r="C1113" t="s">
        <v>11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2">
        <v>4395000000</v>
      </c>
      <c r="K1113" t="s">
        <v>37</v>
      </c>
      <c r="L1113" t="s">
        <v>38</v>
      </c>
      <c r="M1113">
        <f t="shared" si="18"/>
        <v>2014</v>
      </c>
      <c r="N1113" s="2"/>
    </row>
    <row r="1114" spans="1:14" x14ac:dyDescent="0.25">
      <c r="A1114">
        <v>1143</v>
      </c>
      <c r="B1114" t="s">
        <v>403</v>
      </c>
      <c r="C1114" t="s">
        <v>12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2">
        <v>4660000000</v>
      </c>
      <c r="K1114" t="s">
        <v>37</v>
      </c>
      <c r="L1114" t="s">
        <v>38</v>
      </c>
      <c r="M1114">
        <f t="shared" si="18"/>
        <v>2015</v>
      </c>
      <c r="N1114" s="2"/>
    </row>
    <row r="1115" spans="1:14" x14ac:dyDescent="0.25">
      <c r="A1115">
        <v>1144</v>
      </c>
      <c r="B1115" t="s">
        <v>404</v>
      </c>
      <c r="C1115" t="s">
        <v>7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2">
        <v>3137000000</v>
      </c>
      <c r="K1115" t="s">
        <v>54</v>
      </c>
      <c r="L1115" t="s">
        <v>405</v>
      </c>
      <c r="M1115">
        <f t="shared" si="18"/>
        <v>2012</v>
      </c>
      <c r="N1115" s="2"/>
    </row>
    <row r="1116" spans="1:14" x14ac:dyDescent="0.25">
      <c r="A1116">
        <v>1145</v>
      </c>
      <c r="B1116" t="s">
        <v>404</v>
      </c>
      <c r="C1116" t="s">
        <v>10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2">
        <v>700000000</v>
      </c>
      <c r="K1116" t="s">
        <v>54</v>
      </c>
      <c r="L1116" t="s">
        <v>405</v>
      </c>
      <c r="M1116">
        <f t="shared" si="18"/>
        <v>2013</v>
      </c>
      <c r="N1116" s="2"/>
    </row>
    <row r="1117" spans="1:14" x14ac:dyDescent="0.25">
      <c r="A1117">
        <v>1146</v>
      </c>
      <c r="B1117" t="s">
        <v>404</v>
      </c>
      <c r="C1117" t="s">
        <v>11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2">
        <v>736000000</v>
      </c>
      <c r="K1117" t="s">
        <v>54</v>
      </c>
      <c r="L1117" t="s">
        <v>405</v>
      </c>
      <c r="M1117">
        <f t="shared" si="18"/>
        <v>2014</v>
      </c>
      <c r="N1117" s="2"/>
    </row>
    <row r="1118" spans="1:14" x14ac:dyDescent="0.25">
      <c r="A1118">
        <v>1147</v>
      </c>
      <c r="B1118" t="s">
        <v>404</v>
      </c>
      <c r="C1118" t="s">
        <v>12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2">
        <v>1219000000</v>
      </c>
      <c r="K1118" t="s">
        <v>54</v>
      </c>
      <c r="L1118" t="s">
        <v>405</v>
      </c>
      <c r="M1118">
        <f t="shared" si="18"/>
        <v>2015</v>
      </c>
      <c r="N1118" s="2"/>
    </row>
    <row r="1119" spans="1:14" x14ac:dyDescent="0.25">
      <c r="A1119">
        <v>1148</v>
      </c>
      <c r="B1119" t="s">
        <v>406</v>
      </c>
      <c r="C1119" t="s">
        <v>7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2">
        <v>228347000</v>
      </c>
      <c r="K1119" t="s">
        <v>17</v>
      </c>
      <c r="L1119" t="s">
        <v>52</v>
      </c>
      <c r="M1119">
        <f t="shared" si="18"/>
        <v>2013</v>
      </c>
      <c r="N1119" s="2"/>
    </row>
    <row r="1120" spans="1:14" x14ac:dyDescent="0.25">
      <c r="A1120">
        <v>1149</v>
      </c>
      <c r="B1120" t="s">
        <v>406</v>
      </c>
      <c r="C1120" t="s">
        <v>10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2">
        <v>402648000</v>
      </c>
      <c r="K1120" t="s">
        <v>17</v>
      </c>
      <c r="L1120" t="s">
        <v>52</v>
      </c>
      <c r="M1120">
        <f t="shared" si="18"/>
        <v>2014</v>
      </c>
      <c r="N1120" s="2"/>
    </row>
    <row r="1121" spans="1:14" x14ac:dyDescent="0.25">
      <c r="A1121">
        <v>1150</v>
      </c>
      <c r="B1121" t="s">
        <v>406</v>
      </c>
      <c r="C1121" t="s">
        <v>11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2">
        <v>305826000</v>
      </c>
      <c r="K1121" t="s">
        <v>17</v>
      </c>
      <c r="L1121" t="s">
        <v>52</v>
      </c>
      <c r="M1121">
        <f t="shared" si="18"/>
        <v>2015</v>
      </c>
      <c r="N1121" s="2"/>
    </row>
    <row r="1122" spans="1:14" x14ac:dyDescent="0.25">
      <c r="A1122">
        <v>1151</v>
      </c>
      <c r="B1122" t="s">
        <v>406</v>
      </c>
      <c r="C1122" t="s">
        <v>12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2">
        <v>379793000</v>
      </c>
      <c r="K1122" t="s">
        <v>17</v>
      </c>
      <c r="L1122" t="s">
        <v>52</v>
      </c>
      <c r="M1122">
        <f t="shared" si="18"/>
        <v>2016</v>
      </c>
      <c r="N1122" s="2"/>
    </row>
    <row r="1123" spans="1:14" x14ac:dyDescent="0.25">
      <c r="A1123">
        <v>1152</v>
      </c>
      <c r="B1123" t="s">
        <v>407</v>
      </c>
      <c r="C1123" t="s">
        <v>7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2">
        <v>134000000</v>
      </c>
      <c r="K1123" t="s">
        <v>78</v>
      </c>
      <c r="L1123" t="s">
        <v>79</v>
      </c>
      <c r="M1123">
        <f t="shared" si="18"/>
        <v>2012</v>
      </c>
      <c r="N1123" s="2"/>
    </row>
    <row r="1124" spans="1:14" x14ac:dyDescent="0.25">
      <c r="A1124">
        <v>1153</v>
      </c>
      <c r="B1124" t="s">
        <v>407</v>
      </c>
      <c r="C1124" t="s">
        <v>10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2">
        <v>450000000</v>
      </c>
      <c r="K1124" t="s">
        <v>78</v>
      </c>
      <c r="L1124" t="s">
        <v>79</v>
      </c>
      <c r="M1124">
        <f t="shared" si="18"/>
        <v>2013</v>
      </c>
      <c r="N1124" s="2"/>
    </row>
    <row r="1125" spans="1:14" x14ac:dyDescent="0.25">
      <c r="A1125">
        <v>1154</v>
      </c>
      <c r="B1125" t="s">
        <v>407</v>
      </c>
      <c r="C1125" t="s">
        <v>11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2">
        <v>575000000</v>
      </c>
      <c r="K1125" t="s">
        <v>78</v>
      </c>
      <c r="L1125" t="s">
        <v>79</v>
      </c>
      <c r="M1125">
        <f t="shared" si="18"/>
        <v>2014</v>
      </c>
      <c r="N1125" s="2"/>
    </row>
    <row r="1126" spans="1:14" x14ac:dyDescent="0.25">
      <c r="A1126">
        <v>1155</v>
      </c>
      <c r="B1126" t="s">
        <v>407</v>
      </c>
      <c r="C1126" t="s">
        <v>12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2">
        <v>-5061000000</v>
      </c>
      <c r="K1126" t="s">
        <v>78</v>
      </c>
      <c r="L1126" t="s">
        <v>79</v>
      </c>
      <c r="M1126">
        <f t="shared" si="18"/>
        <v>2015</v>
      </c>
      <c r="N1126" s="2"/>
    </row>
    <row r="1127" spans="1:14" x14ac:dyDescent="0.25">
      <c r="A1127">
        <v>1156</v>
      </c>
      <c r="B1127" t="s">
        <v>408</v>
      </c>
      <c r="C1127" t="s">
        <v>7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2">
        <v>3238000000</v>
      </c>
      <c r="K1127" t="s">
        <v>14</v>
      </c>
      <c r="L1127" t="s">
        <v>284</v>
      </c>
      <c r="M1127">
        <f t="shared" si="18"/>
        <v>2013</v>
      </c>
      <c r="N1127" s="2"/>
    </row>
    <row r="1128" spans="1:14" x14ac:dyDescent="0.25">
      <c r="A1128">
        <v>1157</v>
      </c>
      <c r="B1128" t="s">
        <v>408</v>
      </c>
      <c r="C1128" t="s">
        <v>10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2">
        <v>3680000000</v>
      </c>
      <c r="K1128" t="s">
        <v>14</v>
      </c>
      <c r="L1128" t="s">
        <v>284</v>
      </c>
      <c r="M1128">
        <f t="shared" si="18"/>
        <v>2014</v>
      </c>
      <c r="N1128" s="2"/>
    </row>
    <row r="1129" spans="1:14" x14ac:dyDescent="0.25">
      <c r="A1129">
        <v>1158</v>
      </c>
      <c r="B1129" t="s">
        <v>408</v>
      </c>
      <c r="C1129" t="s">
        <v>11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2">
        <v>4175000000</v>
      </c>
      <c r="K1129" t="s">
        <v>14</v>
      </c>
      <c r="L1129" t="s">
        <v>284</v>
      </c>
      <c r="M1129">
        <f t="shared" si="18"/>
        <v>2015</v>
      </c>
      <c r="N1129" s="2"/>
    </row>
    <row r="1130" spans="1:14" x14ac:dyDescent="0.25">
      <c r="A1130">
        <v>1159</v>
      </c>
      <c r="B1130" t="s">
        <v>408</v>
      </c>
      <c r="C1130" t="s">
        <v>12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2">
        <v>4502000000</v>
      </c>
      <c r="K1130" t="s">
        <v>14</v>
      </c>
      <c r="L1130" t="s">
        <v>284</v>
      </c>
      <c r="M1130">
        <f t="shared" si="18"/>
        <v>2016</v>
      </c>
      <c r="N1130" s="2"/>
    </row>
    <row r="1131" spans="1:14" x14ac:dyDescent="0.25">
      <c r="A1131">
        <v>1160</v>
      </c>
      <c r="B1131" t="s">
        <v>409</v>
      </c>
      <c r="C1131" t="s">
        <v>7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2">
        <v>980000000</v>
      </c>
      <c r="K1131" t="s">
        <v>8</v>
      </c>
      <c r="L1131" t="s">
        <v>206</v>
      </c>
      <c r="M1131">
        <f t="shared" si="18"/>
        <v>2013</v>
      </c>
      <c r="N1131" s="2"/>
    </row>
    <row r="1132" spans="1:14" x14ac:dyDescent="0.25">
      <c r="A1132">
        <v>1161</v>
      </c>
      <c r="B1132" t="s">
        <v>409</v>
      </c>
      <c r="C1132" t="s">
        <v>10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2">
        <v>1178000000</v>
      </c>
      <c r="K1132" t="s">
        <v>8</v>
      </c>
      <c r="L1132" t="s">
        <v>206</v>
      </c>
      <c r="M1132">
        <f t="shared" si="18"/>
        <v>2014</v>
      </c>
      <c r="N1132" s="2"/>
    </row>
    <row r="1133" spans="1:14" x14ac:dyDescent="0.25">
      <c r="A1133">
        <v>1162</v>
      </c>
      <c r="B1133" t="s">
        <v>409</v>
      </c>
      <c r="C1133" t="s">
        <v>11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2">
        <v>1144000000</v>
      </c>
      <c r="K1133" t="s">
        <v>8</v>
      </c>
      <c r="L1133" t="s">
        <v>206</v>
      </c>
      <c r="M1133">
        <f t="shared" si="18"/>
        <v>2015</v>
      </c>
      <c r="N1133" s="2"/>
    </row>
    <row r="1134" spans="1:14" x14ac:dyDescent="0.25">
      <c r="A1134">
        <v>1163</v>
      </c>
      <c r="B1134" t="s">
        <v>409</v>
      </c>
      <c r="C1134" t="s">
        <v>12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2">
        <v>1248000000</v>
      </c>
      <c r="K1134" t="s">
        <v>8</v>
      </c>
      <c r="L1134" t="s">
        <v>206</v>
      </c>
      <c r="M1134">
        <f t="shared" si="18"/>
        <v>2016</v>
      </c>
      <c r="N1134" s="2"/>
    </row>
    <row r="1135" spans="1:14" x14ac:dyDescent="0.25">
      <c r="A1135">
        <v>1164</v>
      </c>
      <c r="B1135" t="s">
        <v>410</v>
      </c>
      <c r="C1135" t="s">
        <v>7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2">
        <v>3389000000</v>
      </c>
      <c r="K1135" t="s">
        <v>78</v>
      </c>
      <c r="L1135" t="s">
        <v>109</v>
      </c>
      <c r="M1135">
        <f t="shared" si="18"/>
        <v>2012</v>
      </c>
      <c r="N1135" s="2"/>
    </row>
    <row r="1136" spans="1:14" x14ac:dyDescent="0.25">
      <c r="A1136">
        <v>1165</v>
      </c>
      <c r="B1136" t="s">
        <v>410</v>
      </c>
      <c r="C1136" t="s">
        <v>10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2">
        <v>3199000000</v>
      </c>
      <c r="K1136" t="s">
        <v>78</v>
      </c>
      <c r="L1136" t="s">
        <v>109</v>
      </c>
      <c r="M1136">
        <f t="shared" si="18"/>
        <v>2013</v>
      </c>
      <c r="N1136" s="2"/>
    </row>
    <row r="1137" spans="1:14" x14ac:dyDescent="0.25">
      <c r="A1137">
        <v>1166</v>
      </c>
      <c r="B1137" t="s">
        <v>410</v>
      </c>
      <c r="C1137" t="s">
        <v>11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2">
        <v>3717000000</v>
      </c>
      <c r="K1137" t="s">
        <v>78</v>
      </c>
      <c r="L1137" t="s">
        <v>109</v>
      </c>
      <c r="M1137">
        <f t="shared" si="18"/>
        <v>2014</v>
      </c>
      <c r="N1137" s="2"/>
    </row>
    <row r="1138" spans="1:14" x14ac:dyDescent="0.25">
      <c r="A1138">
        <v>1167</v>
      </c>
      <c r="B1138" t="s">
        <v>410</v>
      </c>
      <c r="C1138" t="s">
        <v>12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2">
        <v>1299000000</v>
      </c>
      <c r="K1138" t="s">
        <v>78</v>
      </c>
      <c r="L1138" t="s">
        <v>109</v>
      </c>
      <c r="M1138">
        <f t="shared" si="18"/>
        <v>2015</v>
      </c>
      <c r="N1138" s="2"/>
    </row>
    <row r="1139" spans="1:14" x14ac:dyDescent="0.25">
      <c r="A1139">
        <v>1168</v>
      </c>
      <c r="B1139" t="s">
        <v>411</v>
      </c>
      <c r="C1139" t="s">
        <v>7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2">
        <v>3257000000</v>
      </c>
      <c r="K1139" t="s">
        <v>8</v>
      </c>
      <c r="L1139" t="s">
        <v>173</v>
      </c>
      <c r="M1139">
        <f t="shared" si="18"/>
        <v>2013</v>
      </c>
      <c r="N1139" s="2"/>
    </row>
    <row r="1140" spans="1:14" x14ac:dyDescent="0.25">
      <c r="A1140">
        <v>1169</v>
      </c>
      <c r="B1140" t="s">
        <v>411</v>
      </c>
      <c r="C1140" t="s">
        <v>10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2">
        <v>3575000000</v>
      </c>
      <c r="K1140" t="s">
        <v>8</v>
      </c>
      <c r="L1140" t="s">
        <v>173</v>
      </c>
      <c r="M1140">
        <f t="shared" si="18"/>
        <v>2014</v>
      </c>
      <c r="N1140" s="2"/>
    </row>
    <row r="1141" spans="1:14" x14ac:dyDescent="0.25">
      <c r="A1141">
        <v>1170</v>
      </c>
      <c r="B1141" t="s">
        <v>411</v>
      </c>
      <c r="C1141" t="s">
        <v>11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2">
        <v>2884000000</v>
      </c>
      <c r="K1141" t="s">
        <v>8</v>
      </c>
      <c r="L1141" t="s">
        <v>173</v>
      </c>
      <c r="M1141">
        <f t="shared" si="18"/>
        <v>2015</v>
      </c>
      <c r="N1141" s="2"/>
    </row>
    <row r="1142" spans="1:14" x14ac:dyDescent="0.25">
      <c r="A1142">
        <v>1171</v>
      </c>
      <c r="B1142" t="s">
        <v>411</v>
      </c>
      <c r="C1142" t="s">
        <v>12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2">
        <v>3074000000</v>
      </c>
      <c r="K1142" t="s">
        <v>8</v>
      </c>
      <c r="L1142" t="s">
        <v>173</v>
      </c>
      <c r="M1142">
        <f t="shared" si="18"/>
        <v>2016</v>
      </c>
      <c r="N1142" s="2"/>
    </row>
    <row r="1143" spans="1:14" x14ac:dyDescent="0.25">
      <c r="A1143">
        <v>1172</v>
      </c>
      <c r="B1143" t="s">
        <v>412</v>
      </c>
      <c r="C1143" t="s">
        <v>7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2">
        <v>609500000</v>
      </c>
      <c r="K1143" t="s">
        <v>17</v>
      </c>
      <c r="L1143" t="s">
        <v>52</v>
      </c>
      <c r="M1143">
        <f t="shared" si="18"/>
        <v>2013</v>
      </c>
      <c r="N1143" s="2"/>
    </row>
    <row r="1144" spans="1:14" x14ac:dyDescent="0.25">
      <c r="A1144">
        <v>1173</v>
      </c>
      <c r="B1144" t="s">
        <v>412</v>
      </c>
      <c r="C1144" t="s">
        <v>10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2">
        <v>822000000</v>
      </c>
      <c r="K1144" t="s">
        <v>17</v>
      </c>
      <c r="L1144" t="s">
        <v>52</v>
      </c>
      <c r="M1144">
        <f t="shared" si="18"/>
        <v>2014</v>
      </c>
      <c r="N1144" s="2"/>
    </row>
    <row r="1145" spans="1:14" x14ac:dyDescent="0.25">
      <c r="A1145">
        <v>1174</v>
      </c>
      <c r="B1145" t="s">
        <v>412</v>
      </c>
      <c r="C1145" t="s">
        <v>11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2">
        <v>716000000</v>
      </c>
      <c r="K1145" t="s">
        <v>17</v>
      </c>
      <c r="L1145" t="s">
        <v>52</v>
      </c>
      <c r="M1145">
        <f t="shared" si="18"/>
        <v>2015</v>
      </c>
      <c r="N1145" s="2"/>
    </row>
    <row r="1146" spans="1:14" x14ac:dyDescent="0.25">
      <c r="A1146">
        <v>1175</v>
      </c>
      <c r="B1146" t="s">
        <v>412</v>
      </c>
      <c r="C1146" t="s">
        <v>12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2">
        <v>413000000</v>
      </c>
      <c r="K1146" t="s">
        <v>17</v>
      </c>
      <c r="L1146" t="s">
        <v>52</v>
      </c>
      <c r="M1146">
        <f t="shared" si="18"/>
        <v>2016</v>
      </c>
      <c r="N1146" s="2"/>
    </row>
    <row r="1147" spans="1:14" x14ac:dyDescent="0.25">
      <c r="A1147">
        <v>1180</v>
      </c>
      <c r="B1147" t="s">
        <v>413</v>
      </c>
      <c r="C1147" t="s">
        <v>7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2">
        <v>1058638000</v>
      </c>
      <c r="K1147" t="s">
        <v>54</v>
      </c>
      <c r="L1147" t="s">
        <v>414</v>
      </c>
      <c r="M1147">
        <f t="shared" si="18"/>
        <v>2012</v>
      </c>
      <c r="N1147" s="2"/>
    </row>
    <row r="1148" spans="1:14" x14ac:dyDescent="0.25">
      <c r="A1148">
        <v>1181</v>
      </c>
      <c r="B1148" t="s">
        <v>413</v>
      </c>
      <c r="C1148" t="s">
        <v>10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2">
        <v>942721000</v>
      </c>
      <c r="K1148" t="s">
        <v>54</v>
      </c>
      <c r="L1148" t="s">
        <v>414</v>
      </c>
      <c r="M1148">
        <f t="shared" si="18"/>
        <v>2013</v>
      </c>
      <c r="N1148" s="2"/>
    </row>
    <row r="1149" spans="1:14" x14ac:dyDescent="0.25">
      <c r="A1149">
        <v>1182</v>
      </c>
      <c r="B1149" t="s">
        <v>413</v>
      </c>
      <c r="C1149" t="s">
        <v>11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2">
        <v>1385721000</v>
      </c>
      <c r="K1149" t="s">
        <v>54</v>
      </c>
      <c r="L1149" t="s">
        <v>414</v>
      </c>
      <c r="M1149">
        <f t="shared" si="18"/>
        <v>2014</v>
      </c>
      <c r="N1149" s="2"/>
    </row>
    <row r="1150" spans="1:14" x14ac:dyDescent="0.25">
      <c r="A1150">
        <v>1183</v>
      </c>
      <c r="B1150" t="s">
        <v>413</v>
      </c>
      <c r="C1150" t="s">
        <v>12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2">
        <v>1122273000</v>
      </c>
      <c r="K1150" t="s">
        <v>54</v>
      </c>
      <c r="L1150" t="s">
        <v>414</v>
      </c>
      <c r="M1150">
        <f t="shared" si="18"/>
        <v>2015</v>
      </c>
      <c r="N1150" s="2"/>
    </row>
    <row r="1151" spans="1:14" x14ac:dyDescent="0.25">
      <c r="A1151">
        <v>1184</v>
      </c>
      <c r="B1151" t="s">
        <v>415</v>
      </c>
      <c r="C1151" t="s">
        <v>7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2">
        <v>648239000</v>
      </c>
      <c r="K1151" t="s">
        <v>17</v>
      </c>
      <c r="L1151" t="s">
        <v>29</v>
      </c>
      <c r="M1151">
        <f t="shared" si="18"/>
        <v>2013</v>
      </c>
      <c r="N1151" s="2"/>
    </row>
    <row r="1152" spans="1:14" x14ac:dyDescent="0.25">
      <c r="A1152">
        <v>1185</v>
      </c>
      <c r="B1152" t="s">
        <v>415</v>
      </c>
      <c r="C1152" t="s">
        <v>10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2">
        <v>496000000</v>
      </c>
      <c r="K1152" t="s">
        <v>17</v>
      </c>
      <c r="L1152" t="s">
        <v>29</v>
      </c>
      <c r="M1152">
        <f t="shared" si="18"/>
        <v>2014</v>
      </c>
      <c r="N1152" s="2"/>
    </row>
    <row r="1153" spans="1:14" x14ac:dyDescent="0.25">
      <c r="A1153">
        <v>1186</v>
      </c>
      <c r="B1153" t="s">
        <v>415</v>
      </c>
      <c r="C1153" t="s">
        <v>11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2">
        <v>759000000</v>
      </c>
      <c r="K1153" t="s">
        <v>17</v>
      </c>
      <c r="L1153" t="s">
        <v>29</v>
      </c>
      <c r="M1153">
        <f t="shared" si="18"/>
        <v>2015</v>
      </c>
      <c r="N1153" s="2"/>
    </row>
    <row r="1154" spans="1:14" x14ac:dyDescent="0.25">
      <c r="A1154">
        <v>1187</v>
      </c>
      <c r="B1154" t="s">
        <v>415</v>
      </c>
      <c r="C1154" t="s">
        <v>12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2">
        <v>878000000</v>
      </c>
      <c r="K1154" t="s">
        <v>17</v>
      </c>
      <c r="L1154" t="s">
        <v>29</v>
      </c>
      <c r="M1154">
        <f t="shared" si="18"/>
        <v>2016</v>
      </c>
      <c r="N1154" s="2"/>
    </row>
    <row r="1155" spans="1:14" x14ac:dyDescent="0.25">
      <c r="A1155">
        <v>1188</v>
      </c>
      <c r="B1155" t="s">
        <v>416</v>
      </c>
      <c r="C1155" t="s">
        <v>7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2">
        <v>690600000</v>
      </c>
      <c r="K1155" t="s">
        <v>14</v>
      </c>
      <c r="L1155" t="s">
        <v>417</v>
      </c>
      <c r="M1155">
        <f t="shared" si="18"/>
        <v>2012</v>
      </c>
      <c r="N1155" s="2"/>
    </row>
    <row r="1156" spans="1:14" x14ac:dyDescent="0.25">
      <c r="A1156">
        <v>1189</v>
      </c>
      <c r="B1156" t="s">
        <v>416</v>
      </c>
      <c r="C1156" t="s">
        <v>10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2">
        <v>725400000</v>
      </c>
      <c r="K1156" t="s">
        <v>14</v>
      </c>
      <c r="L1156" t="s">
        <v>417</v>
      </c>
      <c r="M1156">
        <f t="shared" si="18"/>
        <v>2013</v>
      </c>
      <c r="N1156" s="2"/>
    </row>
    <row r="1157" spans="1:14" x14ac:dyDescent="0.25">
      <c r="A1157">
        <v>1190</v>
      </c>
      <c r="B1157" t="s">
        <v>416</v>
      </c>
      <c r="C1157" t="s">
        <v>11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2">
        <v>657500000</v>
      </c>
      <c r="K1157" t="s">
        <v>14</v>
      </c>
      <c r="L1157" t="s">
        <v>417</v>
      </c>
      <c r="M1157">
        <f t="shared" si="18"/>
        <v>2014</v>
      </c>
      <c r="N1157" s="2"/>
    </row>
    <row r="1158" spans="1:14" x14ac:dyDescent="0.25">
      <c r="A1158">
        <v>1191</v>
      </c>
      <c r="B1158" t="s">
        <v>416</v>
      </c>
      <c r="C1158" t="s">
        <v>12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2">
        <v>678600000</v>
      </c>
      <c r="K1158" t="s">
        <v>14</v>
      </c>
      <c r="L1158" t="s">
        <v>417</v>
      </c>
      <c r="M1158">
        <f t="shared" si="18"/>
        <v>2015</v>
      </c>
      <c r="N1158" s="2"/>
    </row>
    <row r="1159" spans="1:14" x14ac:dyDescent="0.25">
      <c r="A1159">
        <v>1200</v>
      </c>
      <c r="B1159" t="s">
        <v>418</v>
      </c>
      <c r="C1159" t="s">
        <v>7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2">
        <v>277637000</v>
      </c>
      <c r="K1159" t="s">
        <v>47</v>
      </c>
      <c r="L1159" t="s">
        <v>260</v>
      </c>
      <c r="M1159">
        <f t="shared" si="18"/>
        <v>2012</v>
      </c>
      <c r="N1159" s="2"/>
    </row>
    <row r="1160" spans="1:14" x14ac:dyDescent="0.25">
      <c r="A1160">
        <v>1201</v>
      </c>
      <c r="B1160" t="s">
        <v>418</v>
      </c>
      <c r="C1160" t="s">
        <v>10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2">
        <v>377708000</v>
      </c>
      <c r="K1160" t="s">
        <v>47</v>
      </c>
      <c r="L1160" t="s">
        <v>260</v>
      </c>
      <c r="M1160">
        <f t="shared" si="18"/>
        <v>2013</v>
      </c>
      <c r="N1160" s="2"/>
    </row>
    <row r="1161" spans="1:14" x14ac:dyDescent="0.25">
      <c r="A1161">
        <v>1202</v>
      </c>
      <c r="B1161" t="s">
        <v>418</v>
      </c>
      <c r="C1161" t="s">
        <v>11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2">
        <v>453888000</v>
      </c>
      <c r="K1161" t="s">
        <v>47</v>
      </c>
      <c r="L1161" t="s">
        <v>260</v>
      </c>
      <c r="M1161">
        <f t="shared" ref="M1161:M1224" si="19">YEAR(D1161)</f>
        <v>2014</v>
      </c>
      <c r="N1161" s="2"/>
    </row>
    <row r="1162" spans="1:14" x14ac:dyDescent="0.25">
      <c r="A1162">
        <v>1203</v>
      </c>
      <c r="B1162" t="s">
        <v>418</v>
      </c>
      <c r="C1162" t="s">
        <v>12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2">
        <v>509420000</v>
      </c>
      <c r="K1162" t="s">
        <v>47</v>
      </c>
      <c r="L1162" t="s">
        <v>260</v>
      </c>
      <c r="M1162">
        <f t="shared" si="19"/>
        <v>2015</v>
      </c>
      <c r="N1162" s="2"/>
    </row>
    <row r="1163" spans="1:14" x14ac:dyDescent="0.25">
      <c r="A1163">
        <v>1204</v>
      </c>
      <c r="B1163" t="s">
        <v>419</v>
      </c>
      <c r="C1163" t="s">
        <v>7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2">
        <v>946743000</v>
      </c>
      <c r="K1163" t="s">
        <v>78</v>
      </c>
      <c r="L1163" t="s">
        <v>79</v>
      </c>
      <c r="M1163">
        <f t="shared" si="19"/>
        <v>2012</v>
      </c>
      <c r="N1163" s="2"/>
    </row>
    <row r="1164" spans="1:14" x14ac:dyDescent="0.25">
      <c r="A1164">
        <v>1205</v>
      </c>
      <c r="B1164" t="s">
        <v>419</v>
      </c>
      <c r="C1164" t="s">
        <v>10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2">
        <v>868737000</v>
      </c>
      <c r="K1164" t="s">
        <v>78</v>
      </c>
      <c r="L1164" t="s">
        <v>79</v>
      </c>
      <c r="M1164">
        <f t="shared" si="19"/>
        <v>2013</v>
      </c>
      <c r="N1164" s="2"/>
    </row>
    <row r="1165" spans="1:14" x14ac:dyDescent="0.25">
      <c r="A1165">
        <v>1206</v>
      </c>
      <c r="B1165" t="s">
        <v>419</v>
      </c>
      <c r="C1165" t="s">
        <v>11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2">
        <v>1136972000</v>
      </c>
      <c r="K1165" t="s">
        <v>78</v>
      </c>
      <c r="L1165" t="s">
        <v>79</v>
      </c>
      <c r="M1165">
        <f t="shared" si="19"/>
        <v>2014</v>
      </c>
      <c r="N1165" s="2"/>
    </row>
    <row r="1166" spans="1:14" x14ac:dyDescent="0.25">
      <c r="A1166">
        <v>1207</v>
      </c>
      <c r="B1166" t="s">
        <v>419</v>
      </c>
      <c r="C1166" t="s">
        <v>12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2">
        <v>1074203000</v>
      </c>
      <c r="K1166" t="s">
        <v>78</v>
      </c>
      <c r="L1166" t="s">
        <v>79</v>
      </c>
      <c r="M1166">
        <f t="shared" si="19"/>
        <v>2015</v>
      </c>
      <c r="N1166" s="2"/>
    </row>
    <row r="1167" spans="1:14" x14ac:dyDescent="0.25">
      <c r="A1167">
        <v>1209</v>
      </c>
      <c r="B1167" t="s">
        <v>420</v>
      </c>
      <c r="C1167" t="s">
        <v>7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2">
        <v>1944100000</v>
      </c>
      <c r="K1167" t="s">
        <v>14</v>
      </c>
      <c r="L1167" t="s">
        <v>318</v>
      </c>
      <c r="M1167">
        <f t="shared" si="19"/>
        <v>2014</v>
      </c>
      <c r="N1167" s="2"/>
    </row>
    <row r="1168" spans="1:14" x14ac:dyDescent="0.25">
      <c r="A1168">
        <v>1210</v>
      </c>
      <c r="B1168" t="s">
        <v>420</v>
      </c>
      <c r="C1168" t="s">
        <v>10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2">
        <v>1920100000</v>
      </c>
      <c r="K1168" t="s">
        <v>14</v>
      </c>
      <c r="L1168" t="s">
        <v>318</v>
      </c>
      <c r="M1168">
        <f t="shared" si="19"/>
        <v>2015</v>
      </c>
      <c r="N1168" s="2"/>
    </row>
    <row r="1169" spans="1:14" x14ac:dyDescent="0.25">
      <c r="A1169">
        <v>1211</v>
      </c>
      <c r="B1169" t="s">
        <v>420</v>
      </c>
      <c r="C1169" t="s">
        <v>11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2">
        <v>2008900000</v>
      </c>
      <c r="K1169" t="s">
        <v>14</v>
      </c>
      <c r="L1169" t="s">
        <v>318</v>
      </c>
      <c r="M1169">
        <f t="shared" si="19"/>
        <v>2016</v>
      </c>
      <c r="N1169" s="2"/>
    </row>
    <row r="1170" spans="1:14" x14ac:dyDescent="0.25">
      <c r="A1170">
        <v>1212</v>
      </c>
      <c r="B1170" t="s">
        <v>421</v>
      </c>
      <c r="C1170" t="s">
        <v>7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2">
        <v>977393000</v>
      </c>
      <c r="K1170" t="s">
        <v>14</v>
      </c>
      <c r="L1170" t="s">
        <v>74</v>
      </c>
      <c r="M1170">
        <f t="shared" si="19"/>
        <v>2012</v>
      </c>
      <c r="N1170" s="2"/>
    </row>
    <row r="1171" spans="1:14" x14ac:dyDescent="0.25">
      <c r="A1171">
        <v>1213</v>
      </c>
      <c r="B1171" t="s">
        <v>421</v>
      </c>
      <c r="C1171" t="s">
        <v>10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2">
        <v>1103485000</v>
      </c>
      <c r="K1171" t="s">
        <v>14</v>
      </c>
      <c r="L1171" t="s">
        <v>74</v>
      </c>
      <c r="M1171">
        <f t="shared" si="19"/>
        <v>2013</v>
      </c>
      <c r="N1171" s="2"/>
    </row>
    <row r="1172" spans="1:14" x14ac:dyDescent="0.25">
      <c r="A1172">
        <v>1214</v>
      </c>
      <c r="B1172" t="s">
        <v>421</v>
      </c>
      <c r="C1172" t="s">
        <v>11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2">
        <v>1270374000</v>
      </c>
      <c r="K1172" t="s">
        <v>14</v>
      </c>
      <c r="L1172" t="s">
        <v>74</v>
      </c>
      <c r="M1172">
        <f t="shared" si="19"/>
        <v>2014</v>
      </c>
      <c r="N1172" s="2"/>
    </row>
    <row r="1173" spans="1:14" x14ac:dyDescent="0.25">
      <c r="A1173">
        <v>1215</v>
      </c>
      <c r="B1173" t="s">
        <v>421</v>
      </c>
      <c r="C1173" t="s">
        <v>12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2">
        <v>1514021000</v>
      </c>
      <c r="K1173" t="s">
        <v>14</v>
      </c>
      <c r="L1173" t="s">
        <v>74</v>
      </c>
      <c r="M1173">
        <f t="shared" si="19"/>
        <v>2015</v>
      </c>
      <c r="N1173" s="2"/>
    </row>
    <row r="1174" spans="1:14" x14ac:dyDescent="0.25">
      <c r="A1174">
        <v>1216</v>
      </c>
      <c r="B1174" t="s">
        <v>422</v>
      </c>
      <c r="C1174" t="s">
        <v>7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2">
        <v>8106000000</v>
      </c>
      <c r="K1174" t="s">
        <v>78</v>
      </c>
      <c r="L1174" t="s">
        <v>79</v>
      </c>
      <c r="M1174">
        <f t="shared" si="19"/>
        <v>2012</v>
      </c>
      <c r="N1174" s="2"/>
    </row>
    <row r="1175" spans="1:14" x14ac:dyDescent="0.25">
      <c r="A1175">
        <v>1217</v>
      </c>
      <c r="B1175" t="s">
        <v>422</v>
      </c>
      <c r="C1175" t="s">
        <v>10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2">
        <v>7362000000</v>
      </c>
      <c r="K1175" t="s">
        <v>78</v>
      </c>
      <c r="L1175" t="s">
        <v>79</v>
      </c>
      <c r="M1175">
        <f t="shared" si="19"/>
        <v>2013</v>
      </c>
      <c r="N1175" s="2"/>
    </row>
    <row r="1176" spans="1:14" x14ac:dyDescent="0.25">
      <c r="A1176">
        <v>1218</v>
      </c>
      <c r="B1176" t="s">
        <v>422</v>
      </c>
      <c r="C1176" t="s">
        <v>11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2">
        <v>6195000000</v>
      </c>
      <c r="K1176" t="s">
        <v>78</v>
      </c>
      <c r="L1176" t="s">
        <v>79</v>
      </c>
      <c r="M1176">
        <f t="shared" si="19"/>
        <v>2014</v>
      </c>
      <c r="N1176" s="2"/>
    </row>
    <row r="1177" spans="1:14" x14ac:dyDescent="0.25">
      <c r="A1177">
        <v>1219</v>
      </c>
      <c r="B1177" t="s">
        <v>422</v>
      </c>
      <c r="C1177" t="s">
        <v>12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2">
        <v>519000000</v>
      </c>
      <c r="K1177" t="s">
        <v>78</v>
      </c>
      <c r="L1177" t="s">
        <v>79</v>
      </c>
      <c r="M1177">
        <f t="shared" si="19"/>
        <v>2015</v>
      </c>
      <c r="N1177" s="2"/>
    </row>
    <row r="1178" spans="1:14" x14ac:dyDescent="0.25">
      <c r="A1178">
        <v>1224</v>
      </c>
      <c r="B1178" t="s">
        <v>423</v>
      </c>
      <c r="C1178" t="s">
        <v>7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2">
        <v>384700000</v>
      </c>
      <c r="K1178" t="s">
        <v>42</v>
      </c>
      <c r="L1178" t="s">
        <v>424</v>
      </c>
      <c r="M1178">
        <f t="shared" si="19"/>
        <v>2012</v>
      </c>
      <c r="N1178" s="2"/>
    </row>
    <row r="1179" spans="1:14" x14ac:dyDescent="0.25">
      <c r="A1179">
        <v>1225</v>
      </c>
      <c r="B1179" t="s">
        <v>423</v>
      </c>
      <c r="C1179" t="s">
        <v>10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2">
        <v>382300000</v>
      </c>
      <c r="K1179" t="s">
        <v>42</v>
      </c>
      <c r="L1179" t="s">
        <v>424</v>
      </c>
      <c r="M1179">
        <f t="shared" si="19"/>
        <v>2013</v>
      </c>
      <c r="N1179" s="2"/>
    </row>
    <row r="1180" spans="1:14" x14ac:dyDescent="0.25">
      <c r="A1180">
        <v>1226</v>
      </c>
      <c r="B1180" t="s">
        <v>423</v>
      </c>
      <c r="C1180" t="s">
        <v>11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2">
        <v>418400000</v>
      </c>
      <c r="K1180" t="s">
        <v>42</v>
      </c>
      <c r="L1180" t="s">
        <v>424</v>
      </c>
      <c r="M1180">
        <f t="shared" si="19"/>
        <v>2014</v>
      </c>
      <c r="N1180" s="2"/>
    </row>
    <row r="1181" spans="1:14" x14ac:dyDescent="0.25">
      <c r="A1181">
        <v>1227</v>
      </c>
      <c r="B1181" t="s">
        <v>423</v>
      </c>
      <c r="C1181" t="s">
        <v>12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2">
        <v>431800000</v>
      </c>
      <c r="K1181" t="s">
        <v>42</v>
      </c>
      <c r="L1181" t="s">
        <v>424</v>
      </c>
      <c r="M1181">
        <f t="shared" si="19"/>
        <v>2015</v>
      </c>
      <c r="N1181" s="2"/>
    </row>
    <row r="1182" spans="1:14" x14ac:dyDescent="0.25">
      <c r="A1182">
        <v>1228</v>
      </c>
      <c r="B1182" t="s">
        <v>425</v>
      </c>
      <c r="C1182" t="s">
        <v>7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2">
        <v>637330000</v>
      </c>
      <c r="K1182" t="s">
        <v>8</v>
      </c>
      <c r="L1182" t="s">
        <v>426</v>
      </c>
      <c r="M1182">
        <f t="shared" si="19"/>
        <v>2012</v>
      </c>
      <c r="N1182" s="2"/>
    </row>
    <row r="1183" spans="1:14" x14ac:dyDescent="0.25">
      <c r="A1183">
        <v>1229</v>
      </c>
      <c r="B1183" t="s">
        <v>425</v>
      </c>
      <c r="C1183" t="s">
        <v>10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2">
        <v>610205000</v>
      </c>
      <c r="K1183" t="s">
        <v>8</v>
      </c>
      <c r="L1183" t="s">
        <v>426</v>
      </c>
      <c r="M1183">
        <f t="shared" si="19"/>
        <v>2013</v>
      </c>
      <c r="N1183" s="2"/>
    </row>
    <row r="1184" spans="1:14" x14ac:dyDescent="0.25">
      <c r="A1184">
        <v>1230</v>
      </c>
      <c r="B1184" t="s">
        <v>425</v>
      </c>
      <c r="C1184" t="s">
        <v>11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2">
        <v>652382000</v>
      </c>
      <c r="K1184" t="s">
        <v>8</v>
      </c>
      <c r="L1184" t="s">
        <v>426</v>
      </c>
      <c r="M1184">
        <f t="shared" si="19"/>
        <v>2014</v>
      </c>
      <c r="N1184" s="2"/>
    </row>
    <row r="1185" spans="1:14" x14ac:dyDescent="0.25">
      <c r="A1185">
        <v>1231</v>
      </c>
      <c r="B1185" t="s">
        <v>425</v>
      </c>
      <c r="C1185" t="s">
        <v>12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2">
        <v>629352000</v>
      </c>
      <c r="K1185" t="s">
        <v>8</v>
      </c>
      <c r="L1185" t="s">
        <v>426</v>
      </c>
      <c r="M1185">
        <f t="shared" si="19"/>
        <v>2015</v>
      </c>
      <c r="N1185" s="2"/>
    </row>
    <row r="1186" spans="1:14" x14ac:dyDescent="0.25">
      <c r="A1186">
        <v>1232</v>
      </c>
      <c r="B1186" t="s">
        <v>427</v>
      </c>
      <c r="C1186" t="s">
        <v>7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2">
        <v>1320200000</v>
      </c>
      <c r="K1186" t="s">
        <v>8</v>
      </c>
      <c r="L1186" t="s">
        <v>122</v>
      </c>
      <c r="M1186">
        <f t="shared" si="19"/>
        <v>2012</v>
      </c>
      <c r="N1186" s="2"/>
    </row>
    <row r="1187" spans="1:14" x14ac:dyDescent="0.25">
      <c r="A1187">
        <v>1233</v>
      </c>
      <c r="B1187" t="s">
        <v>427</v>
      </c>
      <c r="C1187" t="s">
        <v>10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2">
        <v>1377700000</v>
      </c>
      <c r="K1187" t="s">
        <v>8</v>
      </c>
      <c r="L1187" t="s">
        <v>122</v>
      </c>
      <c r="M1187">
        <f t="shared" si="19"/>
        <v>2013</v>
      </c>
      <c r="N1187" s="2"/>
    </row>
    <row r="1188" spans="1:14" x14ac:dyDescent="0.25">
      <c r="A1188">
        <v>1234</v>
      </c>
      <c r="B1188" t="s">
        <v>427</v>
      </c>
      <c r="C1188" t="s">
        <v>11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2">
        <v>1687300000</v>
      </c>
      <c r="K1188" t="s">
        <v>8</v>
      </c>
      <c r="L1188" t="s">
        <v>122</v>
      </c>
      <c r="M1188">
        <f t="shared" si="19"/>
        <v>2014</v>
      </c>
      <c r="N1188" s="2"/>
    </row>
    <row r="1189" spans="1:14" x14ac:dyDescent="0.25">
      <c r="A1189">
        <v>1235</v>
      </c>
      <c r="B1189" t="s">
        <v>427</v>
      </c>
      <c r="C1189" t="s">
        <v>12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2">
        <v>2014200000</v>
      </c>
      <c r="K1189" t="s">
        <v>8</v>
      </c>
      <c r="L1189" t="s">
        <v>122</v>
      </c>
      <c r="M1189">
        <f t="shared" si="19"/>
        <v>2015</v>
      </c>
      <c r="N1189" s="2"/>
    </row>
    <row r="1190" spans="1:14" x14ac:dyDescent="0.25">
      <c r="A1190">
        <v>1236</v>
      </c>
      <c r="B1190" t="s">
        <v>428</v>
      </c>
      <c r="C1190" t="s">
        <v>7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2">
        <v>1762000000</v>
      </c>
      <c r="K1190" t="s">
        <v>37</v>
      </c>
      <c r="L1190" t="s">
        <v>38</v>
      </c>
      <c r="M1190">
        <f t="shared" si="19"/>
        <v>2013</v>
      </c>
      <c r="N1190" s="2"/>
    </row>
    <row r="1191" spans="1:14" x14ac:dyDescent="0.25">
      <c r="A1191">
        <v>1237</v>
      </c>
      <c r="B1191" t="s">
        <v>428</v>
      </c>
      <c r="C1191" t="s">
        <v>10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2">
        <v>2450000000</v>
      </c>
      <c r="K1191" t="s">
        <v>37</v>
      </c>
      <c r="L1191" t="s">
        <v>38</v>
      </c>
      <c r="M1191">
        <f t="shared" si="19"/>
        <v>2014</v>
      </c>
      <c r="N1191" s="2"/>
    </row>
    <row r="1192" spans="1:14" x14ac:dyDescent="0.25">
      <c r="A1192">
        <v>1238</v>
      </c>
      <c r="B1192" t="s">
        <v>428</v>
      </c>
      <c r="C1192" t="s">
        <v>11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2">
        <v>1508000000</v>
      </c>
      <c r="K1192" t="s">
        <v>37</v>
      </c>
      <c r="L1192" t="s">
        <v>38</v>
      </c>
      <c r="M1192">
        <f t="shared" si="19"/>
        <v>2015</v>
      </c>
      <c r="N1192" s="2"/>
    </row>
    <row r="1193" spans="1:14" x14ac:dyDescent="0.25">
      <c r="A1193">
        <v>1239</v>
      </c>
      <c r="B1193" t="s">
        <v>428</v>
      </c>
      <c r="C1193" t="s">
        <v>12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2">
        <v>2177000000</v>
      </c>
      <c r="K1193" t="s">
        <v>37</v>
      </c>
      <c r="L1193" t="s">
        <v>38</v>
      </c>
      <c r="M1193">
        <f t="shared" si="19"/>
        <v>2016</v>
      </c>
      <c r="N1193" s="2"/>
    </row>
    <row r="1194" spans="1:14" x14ac:dyDescent="0.25">
      <c r="A1194">
        <v>1240</v>
      </c>
      <c r="B1194" t="s">
        <v>429</v>
      </c>
      <c r="C1194" t="s">
        <v>7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2">
        <v>1829793000</v>
      </c>
      <c r="K1194" t="s">
        <v>14</v>
      </c>
      <c r="L1194" t="s">
        <v>72</v>
      </c>
      <c r="M1194">
        <f t="shared" si="19"/>
        <v>2012</v>
      </c>
      <c r="N1194" s="2"/>
    </row>
    <row r="1195" spans="1:14" x14ac:dyDescent="0.25">
      <c r="A1195">
        <v>1241</v>
      </c>
      <c r="B1195" t="s">
        <v>429</v>
      </c>
      <c r="C1195" t="s">
        <v>10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2">
        <v>2412414000</v>
      </c>
      <c r="K1195" t="s">
        <v>14</v>
      </c>
      <c r="L1195" t="s">
        <v>72</v>
      </c>
      <c r="M1195">
        <f t="shared" si="19"/>
        <v>2013</v>
      </c>
      <c r="N1195" s="2"/>
    </row>
    <row r="1196" spans="1:14" x14ac:dyDescent="0.25">
      <c r="A1196">
        <v>1242</v>
      </c>
      <c r="B1196" t="s">
        <v>429</v>
      </c>
      <c r="C1196" t="s">
        <v>11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2">
        <v>3073312000</v>
      </c>
      <c r="K1196" t="s">
        <v>14</v>
      </c>
      <c r="L1196" t="s">
        <v>72</v>
      </c>
      <c r="M1196">
        <f t="shared" si="19"/>
        <v>2014</v>
      </c>
      <c r="N1196" s="2"/>
    </row>
    <row r="1197" spans="1:14" x14ac:dyDescent="0.25">
      <c r="A1197">
        <v>1243</v>
      </c>
      <c r="B1197" t="s">
        <v>429</v>
      </c>
      <c r="C1197" t="s">
        <v>12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2">
        <v>3258907000</v>
      </c>
      <c r="K1197" t="s">
        <v>14</v>
      </c>
      <c r="L1197" t="s">
        <v>72</v>
      </c>
      <c r="M1197">
        <f t="shared" si="19"/>
        <v>2015</v>
      </c>
      <c r="N1197" s="2"/>
    </row>
    <row r="1198" spans="1:14" x14ac:dyDescent="0.25">
      <c r="A1198">
        <v>1244</v>
      </c>
      <c r="B1198" t="s">
        <v>430</v>
      </c>
      <c r="C1198" t="s">
        <v>7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2">
        <v>1190769000</v>
      </c>
      <c r="K1198" t="s">
        <v>20</v>
      </c>
      <c r="L1198" t="s">
        <v>161</v>
      </c>
      <c r="M1198">
        <f t="shared" si="19"/>
        <v>2013</v>
      </c>
      <c r="N1198" s="2"/>
    </row>
    <row r="1199" spans="1:14" x14ac:dyDescent="0.25">
      <c r="A1199">
        <v>1245</v>
      </c>
      <c r="B1199" t="s">
        <v>430</v>
      </c>
      <c r="C1199" t="s">
        <v>10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2">
        <v>1018697000</v>
      </c>
      <c r="K1199" t="s">
        <v>20</v>
      </c>
      <c r="L1199" t="s">
        <v>161</v>
      </c>
      <c r="M1199">
        <f t="shared" si="19"/>
        <v>2014</v>
      </c>
      <c r="N1199" s="2"/>
    </row>
    <row r="1200" spans="1:14" x14ac:dyDescent="0.25">
      <c r="A1200">
        <v>1246</v>
      </c>
      <c r="B1200" t="s">
        <v>430</v>
      </c>
      <c r="C1200" t="s">
        <v>11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2">
        <v>1060549000</v>
      </c>
      <c r="K1200" t="s">
        <v>20</v>
      </c>
      <c r="L1200" t="s">
        <v>161</v>
      </c>
      <c r="M1200">
        <f t="shared" si="19"/>
        <v>2015</v>
      </c>
      <c r="N1200" s="2"/>
    </row>
    <row r="1201" spans="1:14" x14ac:dyDescent="0.25">
      <c r="A1201">
        <v>1247</v>
      </c>
      <c r="B1201" t="s">
        <v>430</v>
      </c>
      <c r="C1201" t="s">
        <v>12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2">
        <v>1322748000</v>
      </c>
      <c r="K1201" t="s">
        <v>20</v>
      </c>
      <c r="L1201" t="s">
        <v>161</v>
      </c>
      <c r="M1201">
        <f t="shared" si="19"/>
        <v>2016</v>
      </c>
      <c r="N1201" s="2"/>
    </row>
    <row r="1202" spans="1:14" x14ac:dyDescent="0.25">
      <c r="A1202">
        <v>1248</v>
      </c>
      <c r="B1202" t="s">
        <v>431</v>
      </c>
      <c r="C1202" t="s">
        <v>7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2">
        <v>2278000000</v>
      </c>
      <c r="K1202" t="s">
        <v>37</v>
      </c>
      <c r="L1202" t="s">
        <v>40</v>
      </c>
      <c r="M1202">
        <f t="shared" si="19"/>
        <v>2012</v>
      </c>
      <c r="N1202" s="2"/>
    </row>
    <row r="1203" spans="1:14" x14ac:dyDescent="0.25">
      <c r="A1203">
        <v>1249</v>
      </c>
      <c r="B1203" t="s">
        <v>431</v>
      </c>
      <c r="C1203" t="s">
        <v>10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2">
        <v>2299000000</v>
      </c>
      <c r="K1203" t="s">
        <v>37</v>
      </c>
      <c r="L1203" t="s">
        <v>40</v>
      </c>
      <c r="M1203">
        <f t="shared" si="19"/>
        <v>2013</v>
      </c>
      <c r="N1203" s="2"/>
    </row>
    <row r="1204" spans="1:14" x14ac:dyDescent="0.25">
      <c r="A1204">
        <v>1250</v>
      </c>
      <c r="B1204" t="s">
        <v>431</v>
      </c>
      <c r="C1204" t="s">
        <v>11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2">
        <v>2623000000</v>
      </c>
      <c r="K1204" t="s">
        <v>37</v>
      </c>
      <c r="L1204" t="s">
        <v>40</v>
      </c>
      <c r="M1204">
        <f t="shared" si="19"/>
        <v>2014</v>
      </c>
      <c r="N1204" s="2"/>
    </row>
    <row r="1205" spans="1:14" x14ac:dyDescent="0.25">
      <c r="A1205">
        <v>1251</v>
      </c>
      <c r="B1205" t="s">
        <v>431</v>
      </c>
      <c r="C1205" t="s">
        <v>12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2">
        <v>2962000000</v>
      </c>
      <c r="K1205" t="s">
        <v>37</v>
      </c>
      <c r="L1205" t="s">
        <v>40</v>
      </c>
      <c r="M1205">
        <f t="shared" si="19"/>
        <v>2015</v>
      </c>
      <c r="N1205" s="2"/>
    </row>
    <row r="1206" spans="1:14" x14ac:dyDescent="0.25">
      <c r="A1206">
        <v>1252</v>
      </c>
      <c r="B1206" t="s">
        <v>432</v>
      </c>
      <c r="C1206" t="s">
        <v>7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2">
        <v>9705000000</v>
      </c>
      <c r="K1206" t="s">
        <v>31</v>
      </c>
      <c r="L1206" t="s">
        <v>209</v>
      </c>
      <c r="M1206">
        <f t="shared" si="19"/>
        <v>2013</v>
      </c>
      <c r="N1206" s="2"/>
    </row>
    <row r="1207" spans="1:14" x14ac:dyDescent="0.25">
      <c r="A1207">
        <v>1253</v>
      </c>
      <c r="B1207" t="s">
        <v>432</v>
      </c>
      <c r="C1207" t="s">
        <v>10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2">
        <v>9581000000</v>
      </c>
      <c r="K1207" t="s">
        <v>31</v>
      </c>
      <c r="L1207" t="s">
        <v>209</v>
      </c>
      <c r="M1207">
        <f t="shared" si="19"/>
        <v>2014</v>
      </c>
      <c r="N1207" s="2"/>
    </row>
    <row r="1208" spans="1:14" x14ac:dyDescent="0.25">
      <c r="A1208">
        <v>1254</v>
      </c>
      <c r="B1208" t="s">
        <v>432</v>
      </c>
      <c r="C1208" t="s">
        <v>11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2">
        <v>9712000000</v>
      </c>
      <c r="K1208" t="s">
        <v>31</v>
      </c>
      <c r="L1208" t="s">
        <v>209</v>
      </c>
      <c r="M1208">
        <f t="shared" si="19"/>
        <v>2015</v>
      </c>
      <c r="N1208" s="2"/>
    </row>
    <row r="1209" spans="1:14" x14ac:dyDescent="0.25">
      <c r="A1209">
        <v>1255</v>
      </c>
      <c r="B1209" t="s">
        <v>432</v>
      </c>
      <c r="C1209" t="s">
        <v>12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2">
        <v>9785000000</v>
      </c>
      <c r="K1209" t="s">
        <v>31</v>
      </c>
      <c r="L1209" t="s">
        <v>209</v>
      </c>
      <c r="M1209">
        <f t="shared" si="19"/>
        <v>2016</v>
      </c>
      <c r="N1209" s="2"/>
    </row>
    <row r="1210" spans="1:14" x14ac:dyDescent="0.25">
      <c r="A1210">
        <v>1256</v>
      </c>
      <c r="B1210" t="s">
        <v>433</v>
      </c>
      <c r="C1210" t="s">
        <v>7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2">
        <v>17074000000</v>
      </c>
      <c r="K1210" t="s">
        <v>20</v>
      </c>
      <c r="L1210" t="s">
        <v>21</v>
      </c>
      <c r="M1210">
        <f t="shared" si="19"/>
        <v>2012</v>
      </c>
      <c r="N1210" s="2"/>
    </row>
    <row r="1211" spans="1:14" x14ac:dyDescent="0.25">
      <c r="A1211">
        <v>1257</v>
      </c>
      <c r="B1211" t="s">
        <v>433</v>
      </c>
      <c r="C1211" t="s">
        <v>10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2">
        <v>16366000000</v>
      </c>
      <c r="K1211" t="s">
        <v>20</v>
      </c>
      <c r="L1211" t="s">
        <v>21</v>
      </c>
      <c r="M1211">
        <f t="shared" si="19"/>
        <v>2013</v>
      </c>
      <c r="N1211" s="2"/>
    </row>
    <row r="1212" spans="1:14" x14ac:dyDescent="0.25">
      <c r="A1212">
        <v>1258</v>
      </c>
      <c r="B1212" t="s">
        <v>433</v>
      </c>
      <c r="C1212" t="s">
        <v>11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2">
        <v>13499000000</v>
      </c>
      <c r="K1212" t="s">
        <v>20</v>
      </c>
      <c r="L1212" t="s">
        <v>21</v>
      </c>
      <c r="M1212">
        <f t="shared" si="19"/>
        <v>2014</v>
      </c>
      <c r="N1212" s="2"/>
    </row>
    <row r="1213" spans="1:14" x14ac:dyDescent="0.25">
      <c r="A1213">
        <v>1259</v>
      </c>
      <c r="B1213" t="s">
        <v>433</v>
      </c>
      <c r="C1213" t="s">
        <v>12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2">
        <v>12976000000</v>
      </c>
      <c r="K1213" t="s">
        <v>20</v>
      </c>
      <c r="L1213" t="s">
        <v>21</v>
      </c>
      <c r="M1213">
        <f t="shared" si="19"/>
        <v>2015</v>
      </c>
      <c r="N1213" s="2"/>
    </row>
    <row r="1214" spans="1:14" x14ac:dyDescent="0.25">
      <c r="A1214">
        <v>1260</v>
      </c>
      <c r="B1214" t="s">
        <v>434</v>
      </c>
      <c r="C1214" t="s">
        <v>7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2">
        <v>1124000000</v>
      </c>
      <c r="K1214" t="s">
        <v>42</v>
      </c>
      <c r="L1214" t="s">
        <v>374</v>
      </c>
      <c r="M1214">
        <f t="shared" si="19"/>
        <v>2013</v>
      </c>
      <c r="N1214" s="2"/>
    </row>
    <row r="1215" spans="1:14" x14ac:dyDescent="0.25">
      <c r="A1215">
        <v>1261</v>
      </c>
      <c r="B1215" t="s">
        <v>434</v>
      </c>
      <c r="C1215" t="s">
        <v>10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2">
        <v>1494900000</v>
      </c>
      <c r="K1215" t="s">
        <v>42</v>
      </c>
      <c r="L1215" t="s">
        <v>374</v>
      </c>
      <c r="M1215">
        <f t="shared" si="19"/>
        <v>2014</v>
      </c>
      <c r="N1215" s="2"/>
    </row>
    <row r="1216" spans="1:14" x14ac:dyDescent="0.25">
      <c r="A1216">
        <v>1262</v>
      </c>
      <c r="B1216" t="s">
        <v>434</v>
      </c>
      <c r="C1216" t="s">
        <v>11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2">
        <v>1430800000</v>
      </c>
      <c r="K1216" t="s">
        <v>42</v>
      </c>
      <c r="L1216" t="s">
        <v>374</v>
      </c>
      <c r="M1216">
        <f t="shared" si="19"/>
        <v>2015</v>
      </c>
      <c r="N1216" s="2"/>
    </row>
    <row r="1217" spans="1:14" x14ac:dyDescent="0.25">
      <c r="A1217">
        <v>1263</v>
      </c>
      <c r="B1217" t="s">
        <v>434</v>
      </c>
      <c r="C1217" t="s">
        <v>12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2">
        <v>1591700000</v>
      </c>
      <c r="K1217" t="s">
        <v>42</v>
      </c>
      <c r="L1217" t="s">
        <v>374</v>
      </c>
      <c r="M1217">
        <f t="shared" si="19"/>
        <v>2016</v>
      </c>
      <c r="N1217" s="2"/>
    </row>
    <row r="1218" spans="1:14" x14ac:dyDescent="0.25">
      <c r="A1218">
        <v>1264</v>
      </c>
      <c r="B1218" t="s">
        <v>435</v>
      </c>
      <c r="C1218" t="s">
        <v>7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2">
        <v>743050000</v>
      </c>
      <c r="K1218" t="s">
        <v>31</v>
      </c>
      <c r="L1218" t="s">
        <v>165</v>
      </c>
      <c r="M1218">
        <f t="shared" si="19"/>
        <v>2013</v>
      </c>
      <c r="N1218" s="2"/>
    </row>
    <row r="1219" spans="1:14" x14ac:dyDescent="0.25">
      <c r="A1219">
        <v>1265</v>
      </c>
      <c r="B1219" t="s">
        <v>435</v>
      </c>
      <c r="C1219" t="s">
        <v>10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2">
        <v>823919000</v>
      </c>
      <c r="K1219" t="s">
        <v>31</v>
      </c>
      <c r="L1219" t="s">
        <v>165</v>
      </c>
      <c r="M1219">
        <f t="shared" si="19"/>
        <v>2014</v>
      </c>
      <c r="N1219" s="2"/>
    </row>
    <row r="1220" spans="1:14" x14ac:dyDescent="0.25">
      <c r="A1220">
        <v>1266</v>
      </c>
      <c r="B1220" t="s">
        <v>435</v>
      </c>
      <c r="C1220" t="s">
        <v>11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2">
        <v>1251916000</v>
      </c>
      <c r="K1220" t="s">
        <v>31</v>
      </c>
      <c r="L1220" t="s">
        <v>165</v>
      </c>
      <c r="M1220">
        <f t="shared" si="19"/>
        <v>2015</v>
      </c>
      <c r="N1220" s="2"/>
    </row>
    <row r="1221" spans="1:14" x14ac:dyDescent="0.25">
      <c r="A1221">
        <v>1267</v>
      </c>
      <c r="B1221" t="s">
        <v>435</v>
      </c>
      <c r="C1221" t="s">
        <v>12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2">
        <v>1330741000</v>
      </c>
      <c r="K1221" t="s">
        <v>31</v>
      </c>
      <c r="L1221" t="s">
        <v>165</v>
      </c>
      <c r="M1221">
        <f t="shared" si="19"/>
        <v>2016</v>
      </c>
      <c r="N1221" s="2"/>
    </row>
    <row r="1222" spans="1:14" x14ac:dyDescent="0.25">
      <c r="A1222">
        <v>1268</v>
      </c>
      <c r="B1222" t="s">
        <v>436</v>
      </c>
      <c r="C1222" t="s">
        <v>7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2">
        <v>1441500000</v>
      </c>
      <c r="K1222" t="s">
        <v>42</v>
      </c>
      <c r="L1222" t="s">
        <v>45</v>
      </c>
      <c r="M1222">
        <f t="shared" si="19"/>
        <v>2012</v>
      </c>
      <c r="N1222" s="2"/>
    </row>
    <row r="1223" spans="1:14" x14ac:dyDescent="0.25">
      <c r="A1223">
        <v>1269</v>
      </c>
      <c r="B1223" t="s">
        <v>436</v>
      </c>
      <c r="C1223" t="s">
        <v>10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2">
        <v>1838200000</v>
      </c>
      <c r="K1223" t="s">
        <v>42</v>
      </c>
      <c r="L1223" t="s">
        <v>45</v>
      </c>
      <c r="M1223">
        <f t="shared" si="19"/>
        <v>2013</v>
      </c>
      <c r="N1223" s="2"/>
    </row>
    <row r="1224" spans="1:14" x14ac:dyDescent="0.25">
      <c r="A1224">
        <v>1270</v>
      </c>
      <c r="B1224" t="s">
        <v>436</v>
      </c>
      <c r="C1224" t="s">
        <v>11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2">
        <v>2024300000</v>
      </c>
      <c r="K1224" t="s">
        <v>42</v>
      </c>
      <c r="L1224" t="s">
        <v>45</v>
      </c>
      <c r="M1224">
        <f t="shared" si="19"/>
        <v>2014</v>
      </c>
      <c r="N1224" s="2"/>
    </row>
    <row r="1225" spans="1:14" x14ac:dyDescent="0.25">
      <c r="A1225">
        <v>1271</v>
      </c>
      <c r="B1225" t="s">
        <v>436</v>
      </c>
      <c r="C1225" t="s">
        <v>12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2">
        <v>2047600000</v>
      </c>
      <c r="K1225" t="s">
        <v>42</v>
      </c>
      <c r="L1225" t="s">
        <v>45</v>
      </c>
      <c r="M1225">
        <f t="shared" ref="M1225:M1288" si="20">YEAR(D1225)</f>
        <v>2015</v>
      </c>
      <c r="N1225" s="2"/>
    </row>
    <row r="1226" spans="1:14" x14ac:dyDescent="0.25">
      <c r="A1226">
        <v>1272</v>
      </c>
      <c r="B1226" t="s">
        <v>437</v>
      </c>
      <c r="C1226" t="s">
        <v>7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2">
        <v>1374056000</v>
      </c>
      <c r="K1226" t="s">
        <v>8</v>
      </c>
      <c r="L1226" t="s">
        <v>159</v>
      </c>
      <c r="M1226">
        <f t="shared" si="20"/>
        <v>2013</v>
      </c>
      <c r="N1226" s="2"/>
    </row>
    <row r="1227" spans="1:14" x14ac:dyDescent="0.25">
      <c r="A1227">
        <v>1273</v>
      </c>
      <c r="B1227" t="s">
        <v>437</v>
      </c>
      <c r="C1227" t="s">
        <v>10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2">
        <v>1393752000</v>
      </c>
      <c r="K1227" t="s">
        <v>8</v>
      </c>
      <c r="L1227" t="s">
        <v>159</v>
      </c>
      <c r="M1227">
        <f t="shared" si="20"/>
        <v>2014</v>
      </c>
      <c r="N1227" s="2"/>
    </row>
    <row r="1228" spans="1:14" x14ac:dyDescent="0.25">
      <c r="A1228">
        <v>1274</v>
      </c>
      <c r="B1228" t="s">
        <v>437</v>
      </c>
      <c r="C1228" t="s">
        <v>11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2">
        <v>1511753000</v>
      </c>
      <c r="K1228" t="s">
        <v>8</v>
      </c>
      <c r="L1228" t="s">
        <v>159</v>
      </c>
      <c r="M1228">
        <f t="shared" si="20"/>
        <v>2015</v>
      </c>
      <c r="N1228" s="2"/>
    </row>
    <row r="1229" spans="1:14" x14ac:dyDescent="0.25">
      <c r="A1229">
        <v>1275</v>
      </c>
      <c r="B1229" t="s">
        <v>437</v>
      </c>
      <c r="C1229" t="s">
        <v>12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2">
        <v>1178009000</v>
      </c>
      <c r="K1229" t="s">
        <v>8</v>
      </c>
      <c r="L1229" t="s">
        <v>159</v>
      </c>
      <c r="M1229">
        <f t="shared" si="20"/>
        <v>2016</v>
      </c>
      <c r="N1229" s="2"/>
    </row>
    <row r="1230" spans="1:14" x14ac:dyDescent="0.25">
      <c r="A1230">
        <v>1276</v>
      </c>
      <c r="B1230" t="s">
        <v>438</v>
      </c>
      <c r="C1230" t="s">
        <v>7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2">
        <v>603899000</v>
      </c>
      <c r="K1230" t="s">
        <v>14</v>
      </c>
      <c r="L1230" t="s">
        <v>196</v>
      </c>
      <c r="M1230">
        <f t="shared" si="20"/>
        <v>2013</v>
      </c>
      <c r="N1230" s="2"/>
    </row>
    <row r="1231" spans="1:14" x14ac:dyDescent="0.25">
      <c r="A1231">
        <v>1277</v>
      </c>
      <c r="B1231" t="s">
        <v>438</v>
      </c>
      <c r="C1231" t="s">
        <v>10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2">
        <v>716494000</v>
      </c>
      <c r="K1231" t="s">
        <v>14</v>
      </c>
      <c r="L1231" t="s">
        <v>196</v>
      </c>
      <c r="M1231">
        <f t="shared" si="20"/>
        <v>2014</v>
      </c>
      <c r="N1231" s="2"/>
    </row>
    <row r="1232" spans="1:14" x14ac:dyDescent="0.25">
      <c r="A1232">
        <v>1278</v>
      </c>
      <c r="B1232" t="s">
        <v>438</v>
      </c>
      <c r="C1232" t="s">
        <v>11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2">
        <v>833386000</v>
      </c>
      <c r="K1232" t="s">
        <v>14</v>
      </c>
      <c r="L1232" t="s">
        <v>196</v>
      </c>
      <c r="M1232">
        <f t="shared" si="20"/>
        <v>2015</v>
      </c>
      <c r="N1232" s="2"/>
    </row>
    <row r="1233" spans="1:14" x14ac:dyDescent="0.25">
      <c r="A1233">
        <v>1279</v>
      </c>
      <c r="B1233" t="s">
        <v>438</v>
      </c>
      <c r="C1233" t="s">
        <v>12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2">
        <v>982664000</v>
      </c>
      <c r="K1233" t="s">
        <v>14</v>
      </c>
      <c r="L1233" t="s">
        <v>196</v>
      </c>
      <c r="M1233">
        <f t="shared" si="20"/>
        <v>2016</v>
      </c>
      <c r="N1233" s="2"/>
    </row>
    <row r="1234" spans="1:14" x14ac:dyDescent="0.25">
      <c r="A1234">
        <v>1280</v>
      </c>
      <c r="B1234" t="s">
        <v>439</v>
      </c>
      <c r="C1234" t="s">
        <v>7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2">
        <v>202324000</v>
      </c>
      <c r="K1234" t="s">
        <v>20</v>
      </c>
      <c r="L1234" t="s">
        <v>25</v>
      </c>
      <c r="M1234">
        <f t="shared" si="20"/>
        <v>2012</v>
      </c>
      <c r="N1234" s="2"/>
    </row>
    <row r="1235" spans="1:14" x14ac:dyDescent="0.25">
      <c r="A1235">
        <v>1281</v>
      </c>
      <c r="B1235" t="s">
        <v>439</v>
      </c>
      <c r="C1235" t="s">
        <v>10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2">
        <v>261844000</v>
      </c>
      <c r="K1235" t="s">
        <v>20</v>
      </c>
      <c r="L1235" t="s">
        <v>25</v>
      </c>
      <c r="M1235">
        <f t="shared" si="20"/>
        <v>2013</v>
      </c>
      <c r="N1235" s="2"/>
    </row>
    <row r="1236" spans="1:14" x14ac:dyDescent="0.25">
      <c r="A1236">
        <v>1282</v>
      </c>
      <c r="B1236" t="s">
        <v>439</v>
      </c>
      <c r="C1236" t="s">
        <v>11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2">
        <v>224132000</v>
      </c>
      <c r="K1236" t="s">
        <v>20</v>
      </c>
      <c r="L1236" t="s">
        <v>25</v>
      </c>
      <c r="M1236">
        <f t="shared" si="20"/>
        <v>2014</v>
      </c>
      <c r="N1236" s="2"/>
    </row>
    <row r="1237" spans="1:14" x14ac:dyDescent="0.25">
      <c r="A1237">
        <v>1283</v>
      </c>
      <c r="B1237" t="s">
        <v>439</v>
      </c>
      <c r="C1237" t="s">
        <v>12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2">
        <v>299724000</v>
      </c>
      <c r="K1237" t="s">
        <v>20</v>
      </c>
      <c r="L1237" t="s">
        <v>25</v>
      </c>
      <c r="M1237">
        <f t="shared" si="20"/>
        <v>2016</v>
      </c>
      <c r="N1237" s="2"/>
    </row>
    <row r="1238" spans="1:14" x14ac:dyDescent="0.25">
      <c r="A1238">
        <v>1284</v>
      </c>
      <c r="B1238" t="s">
        <v>440</v>
      </c>
      <c r="C1238" t="s">
        <v>7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2">
        <v>13824000000</v>
      </c>
      <c r="K1238" t="s">
        <v>31</v>
      </c>
      <c r="L1238" t="s">
        <v>388</v>
      </c>
      <c r="M1238">
        <f t="shared" si="20"/>
        <v>2013</v>
      </c>
      <c r="N1238" s="2"/>
    </row>
    <row r="1239" spans="1:14" x14ac:dyDescent="0.25">
      <c r="A1239">
        <v>1285</v>
      </c>
      <c r="B1239" t="s">
        <v>440</v>
      </c>
      <c r="C1239" t="s">
        <v>10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2">
        <v>12237000000</v>
      </c>
      <c r="K1239" t="s">
        <v>31</v>
      </c>
      <c r="L1239" t="s">
        <v>388</v>
      </c>
      <c r="M1239">
        <f t="shared" si="20"/>
        <v>2014</v>
      </c>
      <c r="N1239" s="2"/>
    </row>
    <row r="1240" spans="1:14" x14ac:dyDescent="0.25">
      <c r="A1240">
        <v>1286</v>
      </c>
      <c r="B1240" t="s">
        <v>440</v>
      </c>
      <c r="C1240" t="s">
        <v>11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2">
        <v>10691000000</v>
      </c>
      <c r="K1240" t="s">
        <v>31</v>
      </c>
      <c r="L1240" t="s">
        <v>388</v>
      </c>
      <c r="M1240">
        <f t="shared" si="20"/>
        <v>2015</v>
      </c>
      <c r="N1240" s="2"/>
    </row>
    <row r="1241" spans="1:14" x14ac:dyDescent="0.25">
      <c r="A1241">
        <v>1287</v>
      </c>
      <c r="B1241" t="s">
        <v>440</v>
      </c>
      <c r="C1241" t="s">
        <v>12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2">
        <v>10815000000</v>
      </c>
      <c r="K1241" t="s">
        <v>31</v>
      </c>
      <c r="L1241" t="s">
        <v>388</v>
      </c>
      <c r="M1241">
        <f t="shared" si="20"/>
        <v>2016</v>
      </c>
      <c r="N1241" s="2"/>
    </row>
    <row r="1242" spans="1:14" x14ac:dyDescent="0.25">
      <c r="A1242">
        <v>1288</v>
      </c>
      <c r="B1242" t="s">
        <v>441</v>
      </c>
      <c r="C1242" t="s">
        <v>7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2">
        <v>4747000000</v>
      </c>
      <c r="K1242" t="s">
        <v>42</v>
      </c>
      <c r="L1242" t="s">
        <v>100</v>
      </c>
      <c r="M1242">
        <f t="shared" si="20"/>
        <v>2012</v>
      </c>
      <c r="N1242" s="2"/>
    </row>
    <row r="1243" spans="1:14" x14ac:dyDescent="0.25">
      <c r="A1243">
        <v>1289</v>
      </c>
      <c r="B1243" t="s">
        <v>441</v>
      </c>
      <c r="C1243" t="s">
        <v>10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2">
        <v>6204000000</v>
      </c>
      <c r="K1243" t="s">
        <v>42</v>
      </c>
      <c r="L1243" t="s">
        <v>100</v>
      </c>
      <c r="M1243">
        <f t="shared" si="20"/>
        <v>2013</v>
      </c>
      <c r="N1243" s="2"/>
    </row>
    <row r="1244" spans="1:14" x14ac:dyDescent="0.25">
      <c r="A1244">
        <v>1290</v>
      </c>
      <c r="B1244" t="s">
        <v>441</v>
      </c>
      <c r="C1244" t="s">
        <v>11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2">
        <v>6195000000</v>
      </c>
      <c r="K1244" t="s">
        <v>42</v>
      </c>
      <c r="L1244" t="s">
        <v>100</v>
      </c>
      <c r="M1244">
        <f t="shared" si="20"/>
        <v>2014</v>
      </c>
      <c r="N1244" s="2"/>
    </row>
    <row r="1245" spans="1:14" x14ac:dyDescent="0.25">
      <c r="A1245">
        <v>1291</v>
      </c>
      <c r="B1245" t="s">
        <v>441</v>
      </c>
      <c r="C1245" t="s">
        <v>12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2">
        <v>6149000000</v>
      </c>
      <c r="K1245" t="s">
        <v>42</v>
      </c>
      <c r="L1245" t="s">
        <v>100</v>
      </c>
      <c r="M1245">
        <f t="shared" si="20"/>
        <v>2015</v>
      </c>
      <c r="N1245" s="2"/>
    </row>
    <row r="1246" spans="1:14" x14ac:dyDescent="0.25">
      <c r="A1246">
        <v>1292</v>
      </c>
      <c r="B1246" t="s">
        <v>442</v>
      </c>
      <c r="C1246" t="s">
        <v>7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2">
        <v>55900000</v>
      </c>
      <c r="K1246" t="s">
        <v>8</v>
      </c>
      <c r="L1246" t="s">
        <v>152</v>
      </c>
      <c r="M1246">
        <f t="shared" si="20"/>
        <v>2012</v>
      </c>
      <c r="N1246" s="2"/>
    </row>
    <row r="1247" spans="1:14" x14ac:dyDescent="0.25">
      <c r="A1247">
        <v>1293</v>
      </c>
      <c r="B1247" t="s">
        <v>442</v>
      </c>
      <c r="C1247" t="s">
        <v>10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2">
        <v>753600000</v>
      </c>
      <c r="K1247" t="s">
        <v>8</v>
      </c>
      <c r="L1247" t="s">
        <v>152</v>
      </c>
      <c r="M1247">
        <f t="shared" si="20"/>
        <v>2013</v>
      </c>
      <c r="N1247" s="2"/>
    </row>
    <row r="1248" spans="1:14" x14ac:dyDescent="0.25">
      <c r="A1248">
        <v>1294</v>
      </c>
      <c r="B1248" t="s">
        <v>442</v>
      </c>
      <c r="C1248" t="s">
        <v>11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2">
        <v>851900000</v>
      </c>
      <c r="K1248" t="s">
        <v>8</v>
      </c>
      <c r="L1248" t="s">
        <v>152</v>
      </c>
      <c r="M1248">
        <f t="shared" si="20"/>
        <v>2014</v>
      </c>
      <c r="N1248" s="2"/>
    </row>
    <row r="1249" spans="1:14" x14ac:dyDescent="0.25">
      <c r="A1249">
        <v>1295</v>
      </c>
      <c r="B1249" t="s">
        <v>442</v>
      </c>
      <c r="C1249" t="s">
        <v>12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2">
        <v>731900000</v>
      </c>
      <c r="K1249" t="s">
        <v>8</v>
      </c>
      <c r="L1249" t="s">
        <v>152</v>
      </c>
      <c r="M1249">
        <f t="shared" si="20"/>
        <v>2015</v>
      </c>
      <c r="N1249" s="2"/>
    </row>
    <row r="1250" spans="1:14" x14ac:dyDescent="0.25">
      <c r="A1250">
        <v>1296</v>
      </c>
      <c r="B1250" t="s">
        <v>443</v>
      </c>
      <c r="C1250" t="s">
        <v>7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2">
        <v>851755000</v>
      </c>
      <c r="K1250" t="s">
        <v>37</v>
      </c>
      <c r="L1250" t="s">
        <v>38</v>
      </c>
      <c r="M1250">
        <f t="shared" si="20"/>
        <v>2012</v>
      </c>
      <c r="N1250" s="2"/>
    </row>
    <row r="1251" spans="1:14" x14ac:dyDescent="0.25">
      <c r="A1251">
        <v>1297</v>
      </c>
      <c r="B1251" t="s">
        <v>443</v>
      </c>
      <c r="C1251" t="s">
        <v>10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2">
        <v>846323000</v>
      </c>
      <c r="K1251" t="s">
        <v>37</v>
      </c>
      <c r="L1251" t="s">
        <v>38</v>
      </c>
      <c r="M1251">
        <f t="shared" si="20"/>
        <v>2013</v>
      </c>
      <c r="N1251" s="2"/>
    </row>
    <row r="1252" spans="1:14" x14ac:dyDescent="0.25">
      <c r="A1252">
        <v>1298</v>
      </c>
      <c r="B1252" t="s">
        <v>443</v>
      </c>
      <c r="C1252" t="s">
        <v>11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2">
        <v>811242000</v>
      </c>
      <c r="K1252" t="s">
        <v>37</v>
      </c>
      <c r="L1252" t="s">
        <v>38</v>
      </c>
      <c r="M1252">
        <f t="shared" si="20"/>
        <v>2014</v>
      </c>
      <c r="N1252" s="2"/>
    </row>
    <row r="1253" spans="1:14" x14ac:dyDescent="0.25">
      <c r="A1253">
        <v>1299</v>
      </c>
      <c r="B1253" t="s">
        <v>443</v>
      </c>
      <c r="C1253" t="s">
        <v>12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2">
        <v>854602000</v>
      </c>
      <c r="K1253" t="s">
        <v>37</v>
      </c>
      <c r="L1253" t="s">
        <v>38</v>
      </c>
      <c r="M1253">
        <f t="shared" si="20"/>
        <v>2015</v>
      </c>
      <c r="N1253" s="2"/>
    </row>
    <row r="1254" spans="1:14" x14ac:dyDescent="0.25">
      <c r="A1254">
        <v>1300</v>
      </c>
      <c r="B1254" t="s">
        <v>444</v>
      </c>
      <c r="C1254" t="s">
        <v>7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2">
        <v>1550000000</v>
      </c>
      <c r="K1254" t="s">
        <v>54</v>
      </c>
      <c r="L1254" t="s">
        <v>188</v>
      </c>
      <c r="M1254">
        <f t="shared" si="20"/>
        <v>2013</v>
      </c>
      <c r="N1254" s="2"/>
    </row>
    <row r="1255" spans="1:14" x14ac:dyDescent="0.25">
      <c r="A1255">
        <v>1301</v>
      </c>
      <c r="B1255" t="s">
        <v>444</v>
      </c>
      <c r="C1255" t="s">
        <v>10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2">
        <v>1497000000</v>
      </c>
      <c r="K1255" t="s">
        <v>54</v>
      </c>
      <c r="L1255" t="s">
        <v>188</v>
      </c>
      <c r="M1255">
        <f t="shared" si="20"/>
        <v>2014</v>
      </c>
      <c r="N1255" s="2"/>
    </row>
    <row r="1256" spans="1:14" x14ac:dyDescent="0.25">
      <c r="A1256">
        <v>1302</v>
      </c>
      <c r="B1256" t="s">
        <v>444</v>
      </c>
      <c r="C1256" t="s">
        <v>11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2">
        <v>1989000000</v>
      </c>
      <c r="K1256" t="s">
        <v>54</v>
      </c>
      <c r="L1256" t="s">
        <v>188</v>
      </c>
      <c r="M1256">
        <f t="shared" si="20"/>
        <v>2015</v>
      </c>
      <c r="N1256" s="2"/>
    </row>
    <row r="1257" spans="1:14" x14ac:dyDescent="0.25">
      <c r="A1257">
        <v>1303</v>
      </c>
      <c r="B1257" t="s">
        <v>444</v>
      </c>
      <c r="C1257" t="s">
        <v>12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2">
        <v>1130000000</v>
      </c>
      <c r="K1257" t="s">
        <v>54</v>
      </c>
      <c r="L1257" t="s">
        <v>188</v>
      </c>
      <c r="M1257">
        <f t="shared" si="20"/>
        <v>2016</v>
      </c>
      <c r="N1257" s="2"/>
    </row>
    <row r="1258" spans="1:14" x14ac:dyDescent="0.25">
      <c r="A1258">
        <v>1304</v>
      </c>
      <c r="B1258" t="s">
        <v>445</v>
      </c>
      <c r="C1258" t="s">
        <v>7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2">
        <v>3026000000</v>
      </c>
      <c r="K1258" t="s">
        <v>37</v>
      </c>
      <c r="L1258" t="s">
        <v>40</v>
      </c>
      <c r="M1258">
        <f t="shared" si="20"/>
        <v>2012</v>
      </c>
      <c r="N1258" s="2"/>
    </row>
    <row r="1259" spans="1:14" x14ac:dyDescent="0.25">
      <c r="A1259">
        <v>1305</v>
      </c>
      <c r="B1259" t="s">
        <v>445</v>
      </c>
      <c r="C1259" t="s">
        <v>10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2">
        <v>2561000000</v>
      </c>
      <c r="K1259" t="s">
        <v>37</v>
      </c>
      <c r="L1259" t="s">
        <v>40</v>
      </c>
      <c r="M1259">
        <f t="shared" si="20"/>
        <v>2013</v>
      </c>
      <c r="N1259" s="2"/>
    </row>
    <row r="1260" spans="1:14" x14ac:dyDescent="0.25">
      <c r="A1260">
        <v>1306</v>
      </c>
      <c r="B1260" t="s">
        <v>445</v>
      </c>
      <c r="C1260" t="s">
        <v>11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2">
        <v>2867000000</v>
      </c>
      <c r="K1260" t="s">
        <v>37</v>
      </c>
      <c r="L1260" t="s">
        <v>40</v>
      </c>
      <c r="M1260">
        <f t="shared" si="20"/>
        <v>2014</v>
      </c>
      <c r="N1260" s="2"/>
    </row>
    <row r="1261" spans="1:14" x14ac:dyDescent="0.25">
      <c r="A1261">
        <v>1307</v>
      </c>
      <c r="B1261" t="s">
        <v>445</v>
      </c>
      <c r="C1261" t="s">
        <v>12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2">
        <v>2831000000</v>
      </c>
      <c r="K1261" t="s">
        <v>37</v>
      </c>
      <c r="L1261" t="s">
        <v>40</v>
      </c>
      <c r="M1261">
        <f t="shared" si="20"/>
        <v>2015</v>
      </c>
      <c r="N1261" s="2"/>
    </row>
    <row r="1262" spans="1:14" x14ac:dyDescent="0.25">
      <c r="A1262">
        <v>1308</v>
      </c>
      <c r="B1262" t="s">
        <v>446</v>
      </c>
      <c r="C1262" t="s">
        <v>7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2">
        <v>708000000</v>
      </c>
      <c r="K1262" t="s">
        <v>42</v>
      </c>
      <c r="L1262" t="s">
        <v>374</v>
      </c>
      <c r="M1262">
        <f t="shared" si="20"/>
        <v>2012</v>
      </c>
      <c r="N1262" s="2"/>
    </row>
    <row r="1263" spans="1:14" x14ac:dyDescent="0.25">
      <c r="A1263">
        <v>1309</v>
      </c>
      <c r="B1263" t="s">
        <v>446</v>
      </c>
      <c r="C1263" t="s">
        <v>10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2">
        <v>-1684000000</v>
      </c>
      <c r="K1263" t="s">
        <v>42</v>
      </c>
      <c r="L1263" t="s">
        <v>374</v>
      </c>
      <c r="M1263">
        <f t="shared" si="20"/>
        <v>2013</v>
      </c>
      <c r="N1263" s="2"/>
    </row>
    <row r="1264" spans="1:14" x14ac:dyDescent="0.25">
      <c r="A1264">
        <v>1310</v>
      </c>
      <c r="B1264" t="s">
        <v>446</v>
      </c>
      <c r="C1264" t="s">
        <v>11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2">
        <v>1759000000</v>
      </c>
      <c r="K1264" t="s">
        <v>42</v>
      </c>
      <c r="L1264" t="s">
        <v>374</v>
      </c>
      <c r="M1264">
        <f t="shared" si="20"/>
        <v>2014</v>
      </c>
      <c r="N1264" s="2"/>
    </row>
    <row r="1265" spans="1:14" x14ac:dyDescent="0.25">
      <c r="A1265">
        <v>1311</v>
      </c>
      <c r="B1265" t="s">
        <v>446</v>
      </c>
      <c r="C1265" t="s">
        <v>12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2">
        <v>7769000000</v>
      </c>
      <c r="K1265" t="s">
        <v>42</v>
      </c>
      <c r="L1265" t="s">
        <v>374</v>
      </c>
      <c r="M1265">
        <f t="shared" si="20"/>
        <v>2015</v>
      </c>
      <c r="N1265" s="2"/>
    </row>
    <row r="1266" spans="1:14" x14ac:dyDescent="0.25">
      <c r="A1266">
        <v>1312</v>
      </c>
      <c r="B1266" t="s">
        <v>447</v>
      </c>
      <c r="C1266" t="s">
        <v>7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2">
        <v>4470000000</v>
      </c>
      <c r="K1266" t="s">
        <v>78</v>
      </c>
      <c r="L1266" t="s">
        <v>336</v>
      </c>
      <c r="M1266">
        <f t="shared" si="20"/>
        <v>2012</v>
      </c>
      <c r="N1266" s="2"/>
    </row>
    <row r="1267" spans="1:14" x14ac:dyDescent="0.25">
      <c r="A1267">
        <v>1313</v>
      </c>
      <c r="B1267" t="s">
        <v>447</v>
      </c>
      <c r="C1267" t="s">
        <v>10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2">
        <v>2577000000</v>
      </c>
      <c r="K1267" t="s">
        <v>78</v>
      </c>
      <c r="L1267" t="s">
        <v>336</v>
      </c>
      <c r="M1267">
        <f t="shared" si="20"/>
        <v>2013</v>
      </c>
      <c r="N1267" s="2"/>
    </row>
    <row r="1268" spans="1:14" x14ac:dyDescent="0.25">
      <c r="A1268">
        <v>1314</v>
      </c>
      <c r="B1268" t="s">
        <v>447</v>
      </c>
      <c r="C1268" t="s">
        <v>11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2">
        <v>3307000000</v>
      </c>
      <c r="K1268" t="s">
        <v>78</v>
      </c>
      <c r="L1268" t="s">
        <v>336</v>
      </c>
      <c r="M1268">
        <f t="shared" si="20"/>
        <v>2014</v>
      </c>
      <c r="N1268" s="2"/>
    </row>
    <row r="1269" spans="1:14" x14ac:dyDescent="0.25">
      <c r="A1269">
        <v>1315</v>
      </c>
      <c r="B1269" t="s">
        <v>447</v>
      </c>
      <c r="C1269" t="s">
        <v>12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2">
        <v>4436000000</v>
      </c>
      <c r="K1269" t="s">
        <v>78</v>
      </c>
      <c r="L1269" t="s">
        <v>336</v>
      </c>
      <c r="M1269">
        <f t="shared" si="20"/>
        <v>2015</v>
      </c>
      <c r="N1269" s="2"/>
    </row>
    <row r="1270" spans="1:14" x14ac:dyDescent="0.25">
      <c r="A1270">
        <v>1316</v>
      </c>
      <c r="B1270" t="s">
        <v>448</v>
      </c>
      <c r="C1270" t="s">
        <v>7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2">
        <v>654900000</v>
      </c>
      <c r="K1270" t="s">
        <v>14</v>
      </c>
      <c r="L1270" t="s">
        <v>284</v>
      </c>
      <c r="M1270">
        <f t="shared" si="20"/>
        <v>2013</v>
      </c>
      <c r="N1270" s="2"/>
    </row>
    <row r="1271" spans="1:14" x14ac:dyDescent="0.25">
      <c r="A1271">
        <v>1317</v>
      </c>
      <c r="B1271" t="s">
        <v>448</v>
      </c>
      <c r="C1271" t="s">
        <v>10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2">
        <v>545800000</v>
      </c>
      <c r="K1271" t="s">
        <v>14</v>
      </c>
      <c r="L1271" t="s">
        <v>284</v>
      </c>
      <c r="M1271">
        <f t="shared" si="20"/>
        <v>2014</v>
      </c>
      <c r="N1271" s="2"/>
    </row>
    <row r="1272" spans="1:14" x14ac:dyDescent="0.25">
      <c r="A1272">
        <v>1318</v>
      </c>
      <c r="B1272" t="s">
        <v>448</v>
      </c>
      <c r="C1272" t="s">
        <v>11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2">
        <v>613100000</v>
      </c>
      <c r="K1272" t="s">
        <v>14</v>
      </c>
      <c r="L1272" t="s">
        <v>284</v>
      </c>
      <c r="M1272">
        <f t="shared" si="20"/>
        <v>2015</v>
      </c>
      <c r="N1272" s="2"/>
    </row>
    <row r="1273" spans="1:14" x14ac:dyDescent="0.25">
      <c r="A1273">
        <v>1319</v>
      </c>
      <c r="B1273" t="s">
        <v>448</v>
      </c>
      <c r="C1273" t="s">
        <v>12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2">
        <v>743900000</v>
      </c>
      <c r="K1273" t="s">
        <v>14</v>
      </c>
      <c r="L1273" t="s">
        <v>284</v>
      </c>
      <c r="M1273">
        <f t="shared" si="20"/>
        <v>2016</v>
      </c>
      <c r="N1273" s="2"/>
    </row>
    <row r="1274" spans="1:14" x14ac:dyDescent="0.25">
      <c r="A1274">
        <v>1320</v>
      </c>
      <c r="B1274" t="s">
        <v>449</v>
      </c>
      <c r="C1274" t="s">
        <v>7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2">
        <v>465122000</v>
      </c>
      <c r="K1274" t="s">
        <v>8</v>
      </c>
      <c r="L1274" t="s">
        <v>159</v>
      </c>
      <c r="M1274">
        <f t="shared" si="20"/>
        <v>2012</v>
      </c>
      <c r="N1274" s="2"/>
    </row>
    <row r="1275" spans="1:14" x14ac:dyDescent="0.25">
      <c r="A1275">
        <v>1321</v>
      </c>
      <c r="B1275" t="s">
        <v>449</v>
      </c>
      <c r="C1275" t="s">
        <v>10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2">
        <v>475999000</v>
      </c>
      <c r="K1275" t="s">
        <v>8</v>
      </c>
      <c r="L1275" t="s">
        <v>159</v>
      </c>
      <c r="M1275">
        <f t="shared" si="20"/>
        <v>2013</v>
      </c>
      <c r="N1275" s="2"/>
    </row>
    <row r="1276" spans="1:14" x14ac:dyDescent="0.25">
      <c r="A1276">
        <v>1322</v>
      </c>
      <c r="B1276" t="s">
        <v>449</v>
      </c>
      <c r="C1276" t="s">
        <v>11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2">
        <v>429060000</v>
      </c>
      <c r="K1276" t="s">
        <v>8</v>
      </c>
      <c r="L1276" t="s">
        <v>159</v>
      </c>
      <c r="M1276">
        <f t="shared" si="20"/>
        <v>2014</v>
      </c>
      <c r="N1276" s="2"/>
    </row>
    <row r="1277" spans="1:14" x14ac:dyDescent="0.25">
      <c r="A1277">
        <v>1323</v>
      </c>
      <c r="B1277" t="s">
        <v>449</v>
      </c>
      <c r="C1277" t="s">
        <v>12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2">
        <v>295954000</v>
      </c>
      <c r="K1277" t="s">
        <v>8</v>
      </c>
      <c r="L1277" t="s">
        <v>159</v>
      </c>
      <c r="M1277">
        <f t="shared" si="20"/>
        <v>2015</v>
      </c>
      <c r="N1277" s="2"/>
    </row>
    <row r="1278" spans="1:14" x14ac:dyDescent="0.25">
      <c r="A1278">
        <v>1324</v>
      </c>
      <c r="B1278" t="s">
        <v>450</v>
      </c>
      <c r="C1278" t="s">
        <v>7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2">
        <v>2502000000</v>
      </c>
      <c r="K1278" t="s">
        <v>54</v>
      </c>
      <c r="L1278" t="s">
        <v>82</v>
      </c>
      <c r="M1278">
        <f t="shared" si="20"/>
        <v>2012</v>
      </c>
      <c r="N1278" s="2"/>
    </row>
    <row r="1279" spans="1:14" x14ac:dyDescent="0.25">
      <c r="A1279">
        <v>1325</v>
      </c>
      <c r="B1279" t="s">
        <v>450</v>
      </c>
      <c r="C1279" t="s">
        <v>10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2">
        <v>2625000000</v>
      </c>
      <c r="K1279" t="s">
        <v>54</v>
      </c>
      <c r="L1279" t="s">
        <v>82</v>
      </c>
      <c r="M1279">
        <f t="shared" si="20"/>
        <v>2013</v>
      </c>
      <c r="N1279" s="2"/>
    </row>
    <row r="1280" spans="1:14" x14ac:dyDescent="0.25">
      <c r="A1280">
        <v>1326</v>
      </c>
      <c r="B1280" t="s">
        <v>450</v>
      </c>
      <c r="C1280" t="s">
        <v>11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2">
        <v>2608000000</v>
      </c>
      <c r="K1280" t="s">
        <v>54</v>
      </c>
      <c r="L1280" t="s">
        <v>82</v>
      </c>
      <c r="M1280">
        <f t="shared" si="20"/>
        <v>2014</v>
      </c>
      <c r="N1280" s="2"/>
    </row>
    <row r="1281" spans="1:14" x14ac:dyDescent="0.25">
      <c r="A1281">
        <v>1327</v>
      </c>
      <c r="B1281" t="s">
        <v>450</v>
      </c>
      <c r="C1281" t="s">
        <v>12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2">
        <v>2321000000</v>
      </c>
      <c r="K1281" t="s">
        <v>54</v>
      </c>
      <c r="L1281" t="s">
        <v>82</v>
      </c>
      <c r="M1281">
        <f t="shared" si="20"/>
        <v>2015</v>
      </c>
      <c r="N1281" s="2"/>
    </row>
    <row r="1282" spans="1:14" x14ac:dyDescent="0.25">
      <c r="A1282">
        <v>1331</v>
      </c>
      <c r="B1282" t="s">
        <v>451</v>
      </c>
      <c r="C1282" t="s">
        <v>7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2">
        <v>7230000000</v>
      </c>
      <c r="K1282" t="s">
        <v>17</v>
      </c>
      <c r="L1282" t="s">
        <v>29</v>
      </c>
      <c r="M1282">
        <f t="shared" si="20"/>
        <v>2013</v>
      </c>
      <c r="N1282" s="2"/>
    </row>
    <row r="1283" spans="1:14" x14ac:dyDescent="0.25">
      <c r="A1283">
        <v>1332</v>
      </c>
      <c r="B1283" t="s">
        <v>451</v>
      </c>
      <c r="C1283" t="s">
        <v>10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2">
        <v>7550000000</v>
      </c>
      <c r="K1283" t="s">
        <v>17</v>
      </c>
      <c r="L1283" t="s">
        <v>29</v>
      </c>
      <c r="M1283">
        <f t="shared" si="20"/>
        <v>2014</v>
      </c>
      <c r="N1283" s="2"/>
    </row>
    <row r="1284" spans="1:14" x14ac:dyDescent="0.25">
      <c r="A1284">
        <v>1333</v>
      </c>
      <c r="B1284" t="s">
        <v>451</v>
      </c>
      <c r="C1284" t="s">
        <v>11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2">
        <v>5776000000</v>
      </c>
      <c r="K1284" t="s">
        <v>17</v>
      </c>
      <c r="L1284" t="s">
        <v>29</v>
      </c>
      <c r="M1284">
        <f t="shared" si="20"/>
        <v>2015</v>
      </c>
      <c r="N1284" s="2"/>
    </row>
    <row r="1285" spans="1:14" x14ac:dyDescent="0.25">
      <c r="A1285">
        <v>1334</v>
      </c>
      <c r="B1285" t="s">
        <v>451</v>
      </c>
      <c r="C1285" t="s">
        <v>12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2">
        <v>6495000000</v>
      </c>
      <c r="K1285" t="s">
        <v>17</v>
      </c>
      <c r="L1285" t="s">
        <v>29</v>
      </c>
      <c r="M1285">
        <f t="shared" si="20"/>
        <v>2016</v>
      </c>
      <c r="N1285" s="2"/>
    </row>
    <row r="1286" spans="1:14" x14ac:dyDescent="0.25">
      <c r="A1286">
        <v>1335</v>
      </c>
      <c r="B1286" t="s">
        <v>452</v>
      </c>
      <c r="C1286" t="s">
        <v>7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2">
        <v>27341000</v>
      </c>
      <c r="K1286" t="s">
        <v>17</v>
      </c>
      <c r="L1286" t="s">
        <v>29</v>
      </c>
      <c r="M1286">
        <f t="shared" si="20"/>
        <v>2014</v>
      </c>
      <c r="N1286" s="2"/>
    </row>
    <row r="1287" spans="1:14" x14ac:dyDescent="0.25">
      <c r="A1287">
        <v>1336</v>
      </c>
      <c r="B1287" t="s">
        <v>452</v>
      </c>
      <c r="C1287" t="s">
        <v>10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2">
        <v>122466000</v>
      </c>
      <c r="K1287" t="s">
        <v>17</v>
      </c>
      <c r="L1287" t="s">
        <v>29</v>
      </c>
      <c r="M1287">
        <f t="shared" si="20"/>
        <v>2015</v>
      </c>
      <c r="N1287" s="2"/>
    </row>
    <row r="1288" spans="1:14" x14ac:dyDescent="0.25">
      <c r="A1288">
        <v>1337</v>
      </c>
      <c r="B1288" t="s">
        <v>452</v>
      </c>
      <c r="C1288" t="s">
        <v>11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2">
        <v>11968000</v>
      </c>
      <c r="K1288" t="s">
        <v>17</v>
      </c>
      <c r="L1288" t="s">
        <v>29</v>
      </c>
      <c r="M1288">
        <f t="shared" si="20"/>
        <v>2016</v>
      </c>
      <c r="N1288" s="2"/>
    </row>
    <row r="1289" spans="1:14" x14ac:dyDescent="0.25">
      <c r="A1289">
        <v>1338</v>
      </c>
      <c r="B1289" t="s">
        <v>453</v>
      </c>
      <c r="C1289" t="s">
        <v>7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2">
        <v>397461000</v>
      </c>
      <c r="K1289" t="s">
        <v>8</v>
      </c>
      <c r="L1289" t="s">
        <v>159</v>
      </c>
      <c r="M1289">
        <f t="shared" ref="M1289:M1352" si="21">YEAR(D1289)</f>
        <v>2013</v>
      </c>
      <c r="N1289" s="2"/>
    </row>
    <row r="1290" spans="1:14" x14ac:dyDescent="0.25">
      <c r="A1290">
        <v>1339</v>
      </c>
      <c r="B1290" t="s">
        <v>453</v>
      </c>
      <c r="C1290" t="s">
        <v>10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2">
        <v>355720000</v>
      </c>
      <c r="K1290" t="s">
        <v>8</v>
      </c>
      <c r="L1290" t="s">
        <v>159</v>
      </c>
      <c r="M1290">
        <f t="shared" si="21"/>
        <v>2014</v>
      </c>
      <c r="N1290" s="2"/>
    </row>
    <row r="1291" spans="1:14" x14ac:dyDescent="0.25">
      <c r="A1291">
        <v>1340</v>
      </c>
      <c r="B1291" t="s">
        <v>453</v>
      </c>
      <c r="C1291" t="s">
        <v>11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2">
        <v>523865000</v>
      </c>
      <c r="K1291" t="s">
        <v>8</v>
      </c>
      <c r="L1291" t="s">
        <v>159</v>
      </c>
      <c r="M1291">
        <f t="shared" si="21"/>
        <v>2015</v>
      </c>
      <c r="N1291" s="2"/>
    </row>
    <row r="1292" spans="1:14" x14ac:dyDescent="0.25">
      <c r="A1292">
        <v>1341</v>
      </c>
      <c r="B1292" t="s">
        <v>453</v>
      </c>
      <c r="C1292" t="s">
        <v>12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2">
        <v>545258000</v>
      </c>
      <c r="K1292" t="s">
        <v>8</v>
      </c>
      <c r="L1292" t="s">
        <v>159</v>
      </c>
      <c r="M1292">
        <f t="shared" si="21"/>
        <v>2016</v>
      </c>
      <c r="N1292" s="2"/>
    </row>
    <row r="1293" spans="1:14" x14ac:dyDescent="0.25">
      <c r="A1293">
        <v>1342</v>
      </c>
      <c r="B1293" t="s">
        <v>454</v>
      </c>
      <c r="C1293" t="s">
        <v>7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2">
        <v>788554000</v>
      </c>
      <c r="K1293" t="s">
        <v>14</v>
      </c>
      <c r="L1293" t="s">
        <v>128</v>
      </c>
      <c r="M1293">
        <f t="shared" si="21"/>
        <v>2012</v>
      </c>
      <c r="N1293" s="2"/>
    </row>
    <row r="1294" spans="1:14" x14ac:dyDescent="0.25">
      <c r="A1294">
        <v>1343</v>
      </c>
      <c r="B1294" t="s">
        <v>454</v>
      </c>
      <c r="C1294" t="s">
        <v>10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2">
        <v>855094000</v>
      </c>
      <c r="K1294" t="s">
        <v>14</v>
      </c>
      <c r="L1294" t="s">
        <v>128</v>
      </c>
      <c r="M1294">
        <f t="shared" si="21"/>
        <v>2013</v>
      </c>
      <c r="N1294" s="2"/>
    </row>
    <row r="1295" spans="1:14" x14ac:dyDescent="0.25">
      <c r="A1295">
        <v>1344</v>
      </c>
      <c r="B1295" t="s">
        <v>454</v>
      </c>
      <c r="C1295" t="s">
        <v>11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2">
        <v>946177000</v>
      </c>
      <c r="K1295" t="s">
        <v>14</v>
      </c>
      <c r="L1295" t="s">
        <v>128</v>
      </c>
      <c r="M1295">
        <f t="shared" si="21"/>
        <v>2014</v>
      </c>
      <c r="N1295" s="2"/>
    </row>
    <row r="1296" spans="1:14" x14ac:dyDescent="0.25">
      <c r="A1296">
        <v>1345</v>
      </c>
      <c r="B1296" t="s">
        <v>454</v>
      </c>
      <c r="C1296" t="s">
        <v>12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2">
        <v>1286169000</v>
      </c>
      <c r="K1296" t="s">
        <v>14</v>
      </c>
      <c r="L1296" t="s">
        <v>128</v>
      </c>
      <c r="M1296">
        <f t="shared" si="21"/>
        <v>2015</v>
      </c>
      <c r="N1296" s="2"/>
    </row>
    <row r="1297" spans="1:14" x14ac:dyDescent="0.25">
      <c r="A1297">
        <v>1346</v>
      </c>
      <c r="B1297" t="s">
        <v>455</v>
      </c>
      <c r="C1297" t="s">
        <v>7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2">
        <v>743050000</v>
      </c>
      <c r="K1297" t="s">
        <v>20</v>
      </c>
      <c r="L1297" t="s">
        <v>61</v>
      </c>
      <c r="M1297">
        <f t="shared" si="21"/>
        <v>2013</v>
      </c>
      <c r="N1297" s="2"/>
    </row>
    <row r="1298" spans="1:14" x14ac:dyDescent="0.25">
      <c r="A1298">
        <v>1347</v>
      </c>
      <c r="B1298" t="s">
        <v>455</v>
      </c>
      <c r="C1298" t="s">
        <v>10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2">
        <v>823919000</v>
      </c>
      <c r="K1298" t="s">
        <v>20</v>
      </c>
      <c r="L1298" t="s">
        <v>61</v>
      </c>
      <c r="M1298">
        <f t="shared" si="21"/>
        <v>2014</v>
      </c>
      <c r="N1298" s="2"/>
    </row>
    <row r="1299" spans="1:14" x14ac:dyDescent="0.25">
      <c r="A1299">
        <v>1348</v>
      </c>
      <c r="B1299" t="s">
        <v>455</v>
      </c>
      <c r="C1299" t="s">
        <v>11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2">
        <v>1251916000</v>
      </c>
      <c r="K1299" t="s">
        <v>20</v>
      </c>
      <c r="L1299" t="s">
        <v>61</v>
      </c>
      <c r="M1299">
        <f t="shared" si="21"/>
        <v>2015</v>
      </c>
      <c r="N1299" s="2"/>
    </row>
    <row r="1300" spans="1:14" x14ac:dyDescent="0.25">
      <c r="A1300">
        <v>1349</v>
      </c>
      <c r="B1300" t="s">
        <v>455</v>
      </c>
      <c r="C1300" t="s">
        <v>12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2">
        <v>1330741000</v>
      </c>
      <c r="K1300" t="s">
        <v>20</v>
      </c>
      <c r="L1300" t="s">
        <v>61</v>
      </c>
      <c r="M1300">
        <f t="shared" si="21"/>
        <v>2016</v>
      </c>
      <c r="N1300" s="2"/>
    </row>
    <row r="1301" spans="1:14" x14ac:dyDescent="0.25">
      <c r="A1301">
        <v>1350</v>
      </c>
      <c r="B1301" t="s">
        <v>456</v>
      </c>
      <c r="C1301" t="s">
        <v>7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2">
        <v>396577000</v>
      </c>
      <c r="K1301" t="s">
        <v>8</v>
      </c>
      <c r="L1301" t="s">
        <v>457</v>
      </c>
      <c r="M1301">
        <f t="shared" si="21"/>
        <v>2013</v>
      </c>
      <c r="N1301" s="2"/>
    </row>
    <row r="1302" spans="1:14" x14ac:dyDescent="0.25">
      <c r="A1302">
        <v>1351</v>
      </c>
      <c r="B1302" t="s">
        <v>456</v>
      </c>
      <c r="C1302" t="s">
        <v>10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2">
        <v>496625000</v>
      </c>
      <c r="K1302" t="s">
        <v>8</v>
      </c>
      <c r="L1302" t="s">
        <v>457</v>
      </c>
      <c r="M1302">
        <f t="shared" si="21"/>
        <v>2014</v>
      </c>
      <c r="N1302" s="2"/>
    </row>
    <row r="1303" spans="1:14" x14ac:dyDescent="0.25">
      <c r="A1303">
        <v>1352</v>
      </c>
      <c r="B1303" t="s">
        <v>456</v>
      </c>
      <c r="C1303" t="s">
        <v>11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2">
        <v>580480000</v>
      </c>
      <c r="K1303" t="s">
        <v>8</v>
      </c>
      <c r="L1303" t="s">
        <v>457</v>
      </c>
      <c r="M1303">
        <f t="shared" si="21"/>
        <v>2015</v>
      </c>
      <c r="N1303" s="2"/>
    </row>
    <row r="1304" spans="1:14" x14ac:dyDescent="0.25">
      <c r="A1304">
        <v>1353</v>
      </c>
      <c r="B1304" t="s">
        <v>456</v>
      </c>
      <c r="C1304" t="s">
        <v>12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2">
        <v>553222000</v>
      </c>
      <c r="K1304" t="s">
        <v>8</v>
      </c>
      <c r="L1304" t="s">
        <v>457</v>
      </c>
      <c r="M1304">
        <f t="shared" si="21"/>
        <v>2016</v>
      </c>
      <c r="N1304" s="2"/>
    </row>
    <row r="1305" spans="1:14" x14ac:dyDescent="0.25">
      <c r="A1305">
        <v>1354</v>
      </c>
      <c r="B1305" t="s">
        <v>458</v>
      </c>
      <c r="C1305" t="s">
        <v>7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2">
        <v>204180000</v>
      </c>
      <c r="K1305" t="s">
        <v>17</v>
      </c>
      <c r="L1305" t="s">
        <v>395</v>
      </c>
      <c r="M1305">
        <f t="shared" si="21"/>
        <v>2013</v>
      </c>
      <c r="N1305" s="2"/>
    </row>
    <row r="1306" spans="1:14" x14ac:dyDescent="0.25">
      <c r="A1306">
        <v>1355</v>
      </c>
      <c r="B1306" t="s">
        <v>458</v>
      </c>
      <c r="C1306" t="s">
        <v>10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2">
        <v>234460000</v>
      </c>
      <c r="K1306" t="s">
        <v>17</v>
      </c>
      <c r="L1306" t="s">
        <v>395</v>
      </c>
      <c r="M1306">
        <f t="shared" si="21"/>
        <v>2014</v>
      </c>
      <c r="N1306" s="2"/>
    </row>
    <row r="1307" spans="1:14" x14ac:dyDescent="0.25">
      <c r="A1307">
        <v>1356</v>
      </c>
      <c r="B1307" t="s">
        <v>458</v>
      </c>
      <c r="C1307" t="s">
        <v>11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2">
        <v>249994000</v>
      </c>
      <c r="K1307" t="s">
        <v>17</v>
      </c>
      <c r="L1307" t="s">
        <v>395</v>
      </c>
      <c r="M1307">
        <f t="shared" si="21"/>
        <v>2015</v>
      </c>
      <c r="N1307" s="2"/>
    </row>
    <row r="1308" spans="1:14" x14ac:dyDescent="0.25">
      <c r="A1308">
        <v>1357</v>
      </c>
      <c r="B1308" t="s">
        <v>458</v>
      </c>
      <c r="C1308" t="s">
        <v>12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2">
        <v>288048000</v>
      </c>
      <c r="K1308" t="s">
        <v>17</v>
      </c>
      <c r="L1308" t="s">
        <v>395</v>
      </c>
      <c r="M1308">
        <f t="shared" si="21"/>
        <v>2016</v>
      </c>
      <c r="N1308" s="2"/>
    </row>
    <row r="1309" spans="1:14" x14ac:dyDescent="0.25">
      <c r="A1309">
        <v>1358</v>
      </c>
      <c r="B1309" t="s">
        <v>459</v>
      </c>
      <c r="C1309" t="s">
        <v>7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2">
        <v>1158000000</v>
      </c>
      <c r="K1309" t="s">
        <v>14</v>
      </c>
      <c r="L1309" t="s">
        <v>284</v>
      </c>
      <c r="M1309">
        <f t="shared" si="21"/>
        <v>2013</v>
      </c>
      <c r="N1309" s="2"/>
    </row>
    <row r="1310" spans="1:14" x14ac:dyDescent="0.25">
      <c r="A1310">
        <v>1359</v>
      </c>
      <c r="B1310" t="s">
        <v>459</v>
      </c>
      <c r="C1310" t="s">
        <v>10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2">
        <v>1133000000</v>
      </c>
      <c r="K1310" t="s">
        <v>14</v>
      </c>
      <c r="L1310" t="s">
        <v>284</v>
      </c>
      <c r="M1310">
        <f t="shared" si="21"/>
        <v>2014</v>
      </c>
      <c r="N1310" s="2"/>
    </row>
    <row r="1311" spans="1:14" x14ac:dyDescent="0.25">
      <c r="A1311">
        <v>1360</v>
      </c>
      <c r="B1311" t="s">
        <v>459</v>
      </c>
      <c r="C1311" t="s">
        <v>11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2">
        <v>1052000000</v>
      </c>
      <c r="K1311" t="s">
        <v>14</v>
      </c>
      <c r="L1311" t="s">
        <v>284</v>
      </c>
      <c r="M1311">
        <f t="shared" si="21"/>
        <v>2015</v>
      </c>
      <c r="N1311" s="2"/>
    </row>
    <row r="1312" spans="1:14" x14ac:dyDescent="0.25">
      <c r="A1312">
        <v>1361</v>
      </c>
      <c r="B1312" t="s">
        <v>459</v>
      </c>
      <c r="C1312" t="s">
        <v>12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2">
        <v>774000000</v>
      </c>
      <c r="K1312" t="s">
        <v>14</v>
      </c>
      <c r="L1312" t="s">
        <v>284</v>
      </c>
      <c r="M1312">
        <f t="shared" si="21"/>
        <v>2016</v>
      </c>
      <c r="N1312" s="2"/>
    </row>
    <row r="1313" spans="1:14" x14ac:dyDescent="0.25">
      <c r="A1313">
        <v>1362</v>
      </c>
      <c r="B1313" t="s">
        <v>460</v>
      </c>
      <c r="C1313" t="s">
        <v>7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2">
        <v>1036100000</v>
      </c>
      <c r="K1313" t="s">
        <v>8</v>
      </c>
      <c r="L1313" t="s">
        <v>159</v>
      </c>
      <c r="M1313">
        <f t="shared" si="21"/>
        <v>2013</v>
      </c>
      <c r="N1313" s="2"/>
    </row>
    <row r="1314" spans="1:14" x14ac:dyDescent="0.25">
      <c r="A1314">
        <v>1363</v>
      </c>
      <c r="B1314" t="s">
        <v>460</v>
      </c>
      <c r="C1314" t="s">
        <v>10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2">
        <v>1183800000</v>
      </c>
      <c r="K1314" t="s">
        <v>8</v>
      </c>
      <c r="L1314" t="s">
        <v>159</v>
      </c>
      <c r="M1314">
        <f t="shared" si="21"/>
        <v>2014</v>
      </c>
      <c r="N1314" s="2"/>
    </row>
    <row r="1315" spans="1:14" x14ac:dyDescent="0.25">
      <c r="A1315">
        <v>1364</v>
      </c>
      <c r="B1315" t="s">
        <v>460</v>
      </c>
      <c r="C1315" t="s">
        <v>11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2">
        <v>1196700000</v>
      </c>
      <c r="K1315" t="s">
        <v>8</v>
      </c>
      <c r="L1315" t="s">
        <v>159</v>
      </c>
      <c r="M1315">
        <f t="shared" si="21"/>
        <v>2015</v>
      </c>
      <c r="N1315" s="2"/>
    </row>
    <row r="1316" spans="1:14" x14ac:dyDescent="0.25">
      <c r="A1316">
        <v>1365</v>
      </c>
      <c r="B1316" t="s">
        <v>460</v>
      </c>
      <c r="C1316" t="s">
        <v>12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2">
        <v>1008100000</v>
      </c>
      <c r="K1316" t="s">
        <v>8</v>
      </c>
      <c r="L1316" t="s">
        <v>159</v>
      </c>
      <c r="M1316">
        <f t="shared" si="21"/>
        <v>2016</v>
      </c>
      <c r="N1316" s="2"/>
    </row>
    <row r="1317" spans="1:14" x14ac:dyDescent="0.25">
      <c r="A1317">
        <v>1366</v>
      </c>
      <c r="B1317" t="s">
        <v>461</v>
      </c>
      <c r="C1317" t="s">
        <v>7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2">
        <v>757587000</v>
      </c>
      <c r="K1317" t="s">
        <v>8</v>
      </c>
      <c r="L1317" t="s">
        <v>159</v>
      </c>
      <c r="M1317">
        <f t="shared" si="21"/>
        <v>2012</v>
      </c>
      <c r="N1317" s="2"/>
    </row>
    <row r="1318" spans="1:14" x14ac:dyDescent="0.25">
      <c r="A1318">
        <v>1367</v>
      </c>
      <c r="B1318" t="s">
        <v>461</v>
      </c>
      <c r="C1318" t="s">
        <v>10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2">
        <v>842361000</v>
      </c>
      <c r="K1318" t="s">
        <v>8</v>
      </c>
      <c r="L1318" t="s">
        <v>159</v>
      </c>
      <c r="M1318">
        <f t="shared" si="21"/>
        <v>2013</v>
      </c>
      <c r="N1318" s="2"/>
    </row>
    <row r="1319" spans="1:14" x14ac:dyDescent="0.25">
      <c r="A1319">
        <v>1368</v>
      </c>
      <c r="B1319" t="s">
        <v>461</v>
      </c>
      <c r="C1319" t="s">
        <v>11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2">
        <v>999473000</v>
      </c>
      <c r="K1319" t="s">
        <v>8</v>
      </c>
      <c r="L1319" t="s">
        <v>159</v>
      </c>
      <c r="M1319">
        <f t="shared" si="21"/>
        <v>2014</v>
      </c>
      <c r="N1319" s="2"/>
    </row>
    <row r="1320" spans="1:14" x14ac:dyDescent="0.25">
      <c r="A1320">
        <v>1369</v>
      </c>
      <c r="B1320" t="s">
        <v>461</v>
      </c>
      <c r="C1320" t="s">
        <v>12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2">
        <v>1027918000</v>
      </c>
      <c r="K1320" t="s">
        <v>8</v>
      </c>
      <c r="L1320" t="s">
        <v>159</v>
      </c>
      <c r="M1320">
        <f t="shared" si="21"/>
        <v>2015</v>
      </c>
      <c r="N1320" s="2"/>
    </row>
    <row r="1321" spans="1:14" x14ac:dyDescent="0.25">
      <c r="A1321">
        <v>1370</v>
      </c>
      <c r="B1321" t="s">
        <v>462</v>
      </c>
      <c r="C1321" t="s">
        <v>7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2">
        <v>1271751000</v>
      </c>
      <c r="K1321" t="s">
        <v>14</v>
      </c>
      <c r="L1321" t="s">
        <v>252</v>
      </c>
      <c r="M1321">
        <f t="shared" si="21"/>
        <v>2013</v>
      </c>
      <c r="N1321" s="2"/>
    </row>
    <row r="1322" spans="1:14" x14ac:dyDescent="0.25">
      <c r="A1322">
        <v>1371</v>
      </c>
      <c r="B1322" t="s">
        <v>462</v>
      </c>
      <c r="C1322" t="s">
        <v>10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2">
        <v>1343063000</v>
      </c>
      <c r="K1322" t="s">
        <v>14</v>
      </c>
      <c r="L1322" t="s">
        <v>252</v>
      </c>
      <c r="M1322">
        <f t="shared" si="21"/>
        <v>2014</v>
      </c>
      <c r="N1322" s="2"/>
    </row>
    <row r="1323" spans="1:14" x14ac:dyDescent="0.25">
      <c r="A1323">
        <v>1372</v>
      </c>
      <c r="B1323" t="s">
        <v>462</v>
      </c>
      <c r="C1323" t="s">
        <v>11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2">
        <v>1488350000</v>
      </c>
      <c r="K1323" t="s">
        <v>14</v>
      </c>
      <c r="L1323" t="s">
        <v>252</v>
      </c>
      <c r="M1323">
        <f t="shared" si="21"/>
        <v>2015</v>
      </c>
      <c r="N1323" s="2"/>
    </row>
    <row r="1324" spans="1:14" x14ac:dyDescent="0.25">
      <c r="A1324">
        <v>1373</v>
      </c>
      <c r="B1324" t="s">
        <v>462</v>
      </c>
      <c r="C1324" t="s">
        <v>12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2">
        <v>1624371000</v>
      </c>
      <c r="K1324" t="s">
        <v>14</v>
      </c>
      <c r="L1324" t="s">
        <v>252</v>
      </c>
      <c r="M1324">
        <f t="shared" si="21"/>
        <v>2016</v>
      </c>
      <c r="N1324" s="2"/>
    </row>
    <row r="1325" spans="1:14" x14ac:dyDescent="0.25">
      <c r="A1325">
        <v>1374</v>
      </c>
      <c r="B1325" t="s">
        <v>463</v>
      </c>
      <c r="C1325" t="s">
        <v>7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2">
        <v>344987000</v>
      </c>
      <c r="K1325" t="s">
        <v>78</v>
      </c>
      <c r="L1325" t="s">
        <v>79</v>
      </c>
      <c r="M1325">
        <f t="shared" si="21"/>
        <v>2012</v>
      </c>
      <c r="N1325" s="2"/>
    </row>
    <row r="1326" spans="1:14" x14ac:dyDescent="0.25">
      <c r="A1326">
        <v>1375</v>
      </c>
      <c r="B1326" t="s">
        <v>463</v>
      </c>
      <c r="C1326" t="s">
        <v>10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2">
        <v>432030000</v>
      </c>
      <c r="K1326" t="s">
        <v>78</v>
      </c>
      <c r="L1326" t="s">
        <v>79</v>
      </c>
      <c r="M1326">
        <f t="shared" si="21"/>
        <v>2013</v>
      </c>
      <c r="N1326" s="2"/>
    </row>
    <row r="1327" spans="1:14" x14ac:dyDescent="0.25">
      <c r="A1327">
        <v>1376</v>
      </c>
      <c r="B1327" t="s">
        <v>463</v>
      </c>
      <c r="C1327" t="s">
        <v>11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2">
        <v>693951000</v>
      </c>
      <c r="K1327" t="s">
        <v>78</v>
      </c>
      <c r="L1327" t="s">
        <v>79</v>
      </c>
      <c r="M1327">
        <f t="shared" si="21"/>
        <v>2014</v>
      </c>
      <c r="N1327" s="2"/>
    </row>
    <row r="1328" spans="1:14" x14ac:dyDescent="0.25">
      <c r="A1328">
        <v>1377</v>
      </c>
      <c r="B1328" t="s">
        <v>463</v>
      </c>
      <c r="C1328" t="s">
        <v>12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2">
        <v>-213737000</v>
      </c>
      <c r="K1328" t="s">
        <v>78</v>
      </c>
      <c r="L1328" t="s">
        <v>79</v>
      </c>
      <c r="M1328">
        <f t="shared" si="21"/>
        <v>2015</v>
      </c>
      <c r="N1328" s="2"/>
    </row>
    <row r="1329" spans="1:14" x14ac:dyDescent="0.25">
      <c r="A1329">
        <v>1378</v>
      </c>
      <c r="B1329" t="s">
        <v>464</v>
      </c>
      <c r="C1329" t="s">
        <v>7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2">
        <v>1217000000</v>
      </c>
      <c r="K1329" t="s">
        <v>8</v>
      </c>
      <c r="L1329" t="s">
        <v>159</v>
      </c>
      <c r="M1329">
        <f t="shared" si="21"/>
        <v>2013</v>
      </c>
      <c r="N1329" s="2"/>
    </row>
    <row r="1330" spans="1:14" x14ac:dyDescent="0.25">
      <c r="A1330">
        <v>1379</v>
      </c>
      <c r="B1330" t="s">
        <v>464</v>
      </c>
      <c r="C1330" t="s">
        <v>10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2">
        <v>1254900000</v>
      </c>
      <c r="K1330" t="s">
        <v>8</v>
      </c>
      <c r="L1330" t="s">
        <v>159</v>
      </c>
      <c r="M1330">
        <f t="shared" si="21"/>
        <v>2014</v>
      </c>
      <c r="N1330" s="2"/>
    </row>
    <row r="1331" spans="1:14" x14ac:dyDescent="0.25">
      <c r="A1331">
        <v>1380</v>
      </c>
      <c r="B1331" t="s">
        <v>464</v>
      </c>
      <c r="C1331" t="s">
        <v>11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2">
        <v>1558800000</v>
      </c>
      <c r="K1331" t="s">
        <v>8</v>
      </c>
      <c r="L1331" t="s">
        <v>159</v>
      </c>
      <c r="M1331">
        <f t="shared" si="21"/>
        <v>2015</v>
      </c>
      <c r="N1331" s="2"/>
    </row>
    <row r="1332" spans="1:14" x14ac:dyDescent="0.25">
      <c r="A1332">
        <v>1381</v>
      </c>
      <c r="B1332" t="s">
        <v>464</v>
      </c>
      <c r="C1332" t="s">
        <v>12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2">
        <v>1578100000</v>
      </c>
      <c r="K1332" t="s">
        <v>8</v>
      </c>
      <c r="L1332" t="s">
        <v>159</v>
      </c>
      <c r="M1332">
        <f t="shared" si="21"/>
        <v>2016</v>
      </c>
      <c r="N1332" s="2"/>
    </row>
    <row r="1333" spans="1:14" x14ac:dyDescent="0.25">
      <c r="A1333">
        <v>1382</v>
      </c>
      <c r="B1333" t="s">
        <v>465</v>
      </c>
      <c r="C1333" t="s">
        <v>7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2">
        <v>2207300000</v>
      </c>
      <c r="K1333" t="s">
        <v>14</v>
      </c>
      <c r="L1333" t="s">
        <v>150</v>
      </c>
      <c r="M1333">
        <f t="shared" si="21"/>
        <v>2013</v>
      </c>
      <c r="N1333" s="2"/>
    </row>
    <row r="1334" spans="1:14" x14ac:dyDescent="0.25">
      <c r="A1334">
        <v>1383</v>
      </c>
      <c r="B1334" t="s">
        <v>465</v>
      </c>
      <c r="C1334" t="s">
        <v>10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2">
        <v>2792600000</v>
      </c>
      <c r="K1334" t="s">
        <v>14</v>
      </c>
      <c r="L1334" t="s">
        <v>150</v>
      </c>
      <c r="M1334">
        <f t="shared" si="21"/>
        <v>2014</v>
      </c>
      <c r="N1334" s="2"/>
    </row>
    <row r="1335" spans="1:14" x14ac:dyDescent="0.25">
      <c r="A1335">
        <v>1384</v>
      </c>
      <c r="B1335" t="s">
        <v>465</v>
      </c>
      <c r="C1335" t="s">
        <v>11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2">
        <v>3351100000</v>
      </c>
      <c r="K1335" t="s">
        <v>14</v>
      </c>
      <c r="L1335" t="s">
        <v>150</v>
      </c>
      <c r="M1335">
        <f t="shared" si="21"/>
        <v>2015</v>
      </c>
      <c r="N1335" s="2"/>
    </row>
    <row r="1336" spans="1:14" x14ac:dyDescent="0.25">
      <c r="A1336">
        <v>1385</v>
      </c>
      <c r="B1336" t="s">
        <v>465</v>
      </c>
      <c r="C1336" t="s">
        <v>12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2">
        <v>3853700000</v>
      </c>
      <c r="K1336" t="s">
        <v>14</v>
      </c>
      <c r="L1336" t="s">
        <v>150</v>
      </c>
      <c r="M1336">
        <f t="shared" si="21"/>
        <v>2016</v>
      </c>
      <c r="N1336" s="2"/>
    </row>
    <row r="1337" spans="1:14" x14ac:dyDescent="0.25">
      <c r="A1337">
        <v>1386</v>
      </c>
      <c r="B1337" t="s">
        <v>466</v>
      </c>
      <c r="C1337" t="s">
        <v>7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2">
        <v>859000000</v>
      </c>
      <c r="K1337" t="s">
        <v>37</v>
      </c>
      <c r="L1337" t="s">
        <v>38</v>
      </c>
      <c r="M1337">
        <f t="shared" si="21"/>
        <v>2012</v>
      </c>
      <c r="N1337" s="2"/>
    </row>
    <row r="1338" spans="1:14" x14ac:dyDescent="0.25">
      <c r="A1338">
        <v>1387</v>
      </c>
      <c r="B1338" t="s">
        <v>466</v>
      </c>
      <c r="C1338" t="s">
        <v>10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2">
        <v>910000000</v>
      </c>
      <c r="K1338" t="s">
        <v>37</v>
      </c>
      <c r="L1338" t="s">
        <v>38</v>
      </c>
      <c r="M1338">
        <f t="shared" si="21"/>
        <v>2013</v>
      </c>
      <c r="N1338" s="2"/>
    </row>
    <row r="1339" spans="1:14" x14ac:dyDescent="0.25">
      <c r="A1339">
        <v>1388</v>
      </c>
      <c r="B1339" t="s">
        <v>466</v>
      </c>
      <c r="C1339" t="s">
        <v>11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2">
        <v>1007000000</v>
      </c>
      <c r="K1339" t="s">
        <v>37</v>
      </c>
      <c r="L1339" t="s">
        <v>38</v>
      </c>
      <c r="M1339">
        <f t="shared" si="21"/>
        <v>2014</v>
      </c>
      <c r="N1339" s="2"/>
    </row>
    <row r="1340" spans="1:14" x14ac:dyDescent="0.25">
      <c r="A1340">
        <v>1389</v>
      </c>
      <c r="B1340" t="s">
        <v>466</v>
      </c>
      <c r="C1340" t="s">
        <v>12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2">
        <v>1074000000</v>
      </c>
      <c r="K1340" t="s">
        <v>37</v>
      </c>
      <c r="L1340" t="s">
        <v>38</v>
      </c>
      <c r="M1340">
        <f t="shared" si="21"/>
        <v>2015</v>
      </c>
      <c r="N1340" s="2"/>
    </row>
    <row r="1341" spans="1:14" x14ac:dyDescent="0.25">
      <c r="A1341">
        <v>1394</v>
      </c>
      <c r="B1341" t="s">
        <v>467</v>
      </c>
      <c r="C1341" t="s">
        <v>7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2">
        <v>1575000000</v>
      </c>
      <c r="K1341" t="s">
        <v>78</v>
      </c>
      <c r="L1341" t="s">
        <v>336</v>
      </c>
      <c r="M1341">
        <f t="shared" si="21"/>
        <v>2012</v>
      </c>
      <c r="N1341" s="2"/>
    </row>
    <row r="1342" spans="1:14" x14ac:dyDescent="0.25">
      <c r="A1342">
        <v>1395</v>
      </c>
      <c r="B1342" t="s">
        <v>467</v>
      </c>
      <c r="C1342" t="s">
        <v>10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2">
        <v>1666000000</v>
      </c>
      <c r="K1342" t="s">
        <v>78</v>
      </c>
      <c r="L1342" t="s">
        <v>336</v>
      </c>
      <c r="M1342">
        <f t="shared" si="21"/>
        <v>2013</v>
      </c>
      <c r="N1342" s="2"/>
    </row>
    <row r="1343" spans="1:14" x14ac:dyDescent="0.25">
      <c r="A1343">
        <v>1396</v>
      </c>
      <c r="B1343" t="s">
        <v>467</v>
      </c>
      <c r="C1343" t="s">
        <v>11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2">
        <v>1924000000</v>
      </c>
      <c r="K1343" t="s">
        <v>78</v>
      </c>
      <c r="L1343" t="s">
        <v>336</v>
      </c>
      <c r="M1343">
        <f t="shared" si="21"/>
        <v>2014</v>
      </c>
      <c r="N1343" s="2"/>
    </row>
    <row r="1344" spans="1:14" x14ac:dyDescent="0.25">
      <c r="A1344">
        <v>1397</v>
      </c>
      <c r="B1344" t="s">
        <v>467</v>
      </c>
      <c r="C1344" t="s">
        <v>12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2">
        <v>1782000000</v>
      </c>
      <c r="K1344" t="s">
        <v>78</v>
      </c>
      <c r="L1344" t="s">
        <v>336</v>
      </c>
      <c r="M1344">
        <f t="shared" si="21"/>
        <v>2015</v>
      </c>
      <c r="N1344" s="2"/>
    </row>
    <row r="1345" spans="1:14" x14ac:dyDescent="0.25">
      <c r="A1345">
        <v>1398</v>
      </c>
      <c r="B1345" t="s">
        <v>468</v>
      </c>
      <c r="C1345" t="s">
        <v>7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2">
        <v>678400000</v>
      </c>
      <c r="K1345" t="s">
        <v>54</v>
      </c>
      <c r="L1345" t="s">
        <v>91</v>
      </c>
      <c r="M1345">
        <f t="shared" si="21"/>
        <v>2013</v>
      </c>
      <c r="N1345" s="2"/>
    </row>
    <row r="1346" spans="1:14" x14ac:dyDescent="0.25">
      <c r="A1346">
        <v>1399</v>
      </c>
      <c r="B1346" t="s">
        <v>468</v>
      </c>
      <c r="C1346" t="s">
        <v>10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2">
        <v>719300000</v>
      </c>
      <c r="K1346" t="s">
        <v>54</v>
      </c>
      <c r="L1346" t="s">
        <v>91</v>
      </c>
      <c r="M1346">
        <f t="shared" si="21"/>
        <v>2014</v>
      </c>
      <c r="N1346" s="2"/>
    </row>
    <row r="1347" spans="1:14" x14ac:dyDescent="0.25">
      <c r="A1347">
        <v>1400</v>
      </c>
      <c r="B1347" t="s">
        <v>468</v>
      </c>
      <c r="C1347" t="s">
        <v>11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2">
        <v>841700000</v>
      </c>
      <c r="K1347" t="s">
        <v>54</v>
      </c>
      <c r="L1347" t="s">
        <v>91</v>
      </c>
      <c r="M1347">
        <f t="shared" si="21"/>
        <v>2015</v>
      </c>
      <c r="N1347" s="2"/>
    </row>
    <row r="1348" spans="1:14" x14ac:dyDescent="0.25">
      <c r="A1348">
        <v>1401</v>
      </c>
      <c r="B1348" t="s">
        <v>468</v>
      </c>
      <c r="C1348" t="s">
        <v>12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2">
        <v>832300000</v>
      </c>
      <c r="K1348" t="s">
        <v>54</v>
      </c>
      <c r="L1348" t="s">
        <v>91</v>
      </c>
      <c r="M1348">
        <f t="shared" si="21"/>
        <v>2016</v>
      </c>
      <c r="N1348" s="2"/>
    </row>
    <row r="1349" spans="1:14" x14ac:dyDescent="0.25">
      <c r="A1349">
        <v>1402</v>
      </c>
      <c r="B1349" t="s">
        <v>469</v>
      </c>
      <c r="C1349" t="s">
        <v>7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2">
        <v>941330000</v>
      </c>
      <c r="K1349" t="s">
        <v>54</v>
      </c>
      <c r="L1349" t="s">
        <v>55</v>
      </c>
      <c r="M1349">
        <f t="shared" si="21"/>
        <v>2012</v>
      </c>
      <c r="N1349" s="2"/>
    </row>
    <row r="1350" spans="1:14" x14ac:dyDescent="0.25">
      <c r="A1350">
        <v>1403</v>
      </c>
      <c r="B1350" t="s">
        <v>469</v>
      </c>
      <c r="C1350" t="s">
        <v>10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2">
        <v>1146366000</v>
      </c>
      <c r="K1350" t="s">
        <v>54</v>
      </c>
      <c r="L1350" t="s">
        <v>55</v>
      </c>
      <c r="M1350">
        <f t="shared" si="21"/>
        <v>2013</v>
      </c>
      <c r="N1350" s="2"/>
    </row>
    <row r="1351" spans="1:14" x14ac:dyDescent="0.25">
      <c r="A1351">
        <v>1404</v>
      </c>
      <c r="B1351" t="s">
        <v>469</v>
      </c>
      <c r="C1351" t="s">
        <v>11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2">
        <v>1304036000</v>
      </c>
      <c r="K1351" t="s">
        <v>54</v>
      </c>
      <c r="L1351" t="s">
        <v>55</v>
      </c>
      <c r="M1351">
        <f t="shared" si="21"/>
        <v>2014</v>
      </c>
      <c r="N1351" s="2"/>
    </row>
    <row r="1352" spans="1:14" x14ac:dyDescent="0.25">
      <c r="A1352">
        <v>1405</v>
      </c>
      <c r="B1352" t="s">
        <v>469</v>
      </c>
      <c r="C1352" t="s">
        <v>12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2">
        <v>1615440000</v>
      </c>
      <c r="K1352" t="s">
        <v>54</v>
      </c>
      <c r="L1352" t="s">
        <v>55</v>
      </c>
      <c r="M1352">
        <f t="shared" si="21"/>
        <v>2015</v>
      </c>
      <c r="N1352" s="2"/>
    </row>
    <row r="1353" spans="1:14" x14ac:dyDescent="0.25">
      <c r="A1353">
        <v>1406</v>
      </c>
      <c r="B1353" t="s">
        <v>470</v>
      </c>
      <c r="C1353" t="s">
        <v>7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2">
        <v>560500000</v>
      </c>
      <c r="K1353" t="s">
        <v>14</v>
      </c>
      <c r="L1353" t="s">
        <v>74</v>
      </c>
      <c r="M1353">
        <f t="shared" ref="M1353:M1416" si="22">YEAR(D1353)</f>
        <v>2013</v>
      </c>
      <c r="N1353" s="2"/>
    </row>
    <row r="1354" spans="1:14" x14ac:dyDescent="0.25">
      <c r="A1354">
        <v>1407</v>
      </c>
      <c r="B1354" t="s">
        <v>470</v>
      </c>
      <c r="C1354" t="s">
        <v>10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2">
        <v>570500000</v>
      </c>
      <c r="K1354" t="s">
        <v>14</v>
      </c>
      <c r="L1354" t="s">
        <v>74</v>
      </c>
      <c r="M1354">
        <f t="shared" si="22"/>
        <v>2014</v>
      </c>
      <c r="N1354" s="2"/>
    </row>
    <row r="1355" spans="1:14" x14ac:dyDescent="0.25">
      <c r="A1355">
        <v>1408</v>
      </c>
      <c r="B1355" t="s">
        <v>470</v>
      </c>
      <c r="C1355" t="s">
        <v>11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2">
        <v>576600000</v>
      </c>
      <c r="K1355" t="s">
        <v>14</v>
      </c>
      <c r="L1355" t="s">
        <v>74</v>
      </c>
      <c r="M1355">
        <f t="shared" si="22"/>
        <v>2015</v>
      </c>
      <c r="N1355" s="2"/>
    </row>
    <row r="1356" spans="1:14" x14ac:dyDescent="0.25">
      <c r="A1356">
        <v>1409</v>
      </c>
      <c r="B1356" t="s">
        <v>470</v>
      </c>
      <c r="C1356" t="s">
        <v>12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2">
        <v>703700000</v>
      </c>
      <c r="K1356" t="s">
        <v>14</v>
      </c>
      <c r="L1356" t="s">
        <v>74</v>
      </c>
      <c r="M1356">
        <f t="shared" si="22"/>
        <v>2016</v>
      </c>
      <c r="N1356" s="2"/>
    </row>
    <row r="1357" spans="1:14" x14ac:dyDescent="0.25">
      <c r="A1357">
        <v>1410</v>
      </c>
      <c r="B1357" t="s">
        <v>471</v>
      </c>
      <c r="C1357" t="s">
        <v>7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2">
        <v>910400000</v>
      </c>
      <c r="K1357" t="s">
        <v>31</v>
      </c>
      <c r="L1357" t="s">
        <v>119</v>
      </c>
      <c r="M1357">
        <f t="shared" si="22"/>
        <v>2013</v>
      </c>
      <c r="N1357" s="2"/>
    </row>
    <row r="1358" spans="1:14" x14ac:dyDescent="0.25">
      <c r="A1358">
        <v>1411</v>
      </c>
      <c r="B1358" t="s">
        <v>471</v>
      </c>
      <c r="C1358" t="s">
        <v>10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2">
        <v>919000000</v>
      </c>
      <c r="K1358" t="s">
        <v>31</v>
      </c>
      <c r="L1358" t="s">
        <v>119</v>
      </c>
      <c r="M1358">
        <f t="shared" si="22"/>
        <v>2014</v>
      </c>
      <c r="N1358" s="2"/>
    </row>
    <row r="1359" spans="1:14" x14ac:dyDescent="0.25">
      <c r="A1359">
        <v>1412</v>
      </c>
      <c r="B1359" t="s">
        <v>471</v>
      </c>
      <c r="C1359" t="s">
        <v>11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2">
        <v>772000000</v>
      </c>
      <c r="K1359" t="s">
        <v>31</v>
      </c>
      <c r="L1359" t="s">
        <v>119</v>
      </c>
      <c r="M1359">
        <f t="shared" si="22"/>
        <v>2015</v>
      </c>
      <c r="N1359" s="2"/>
    </row>
    <row r="1360" spans="1:14" x14ac:dyDescent="0.25">
      <c r="A1360">
        <v>1413</v>
      </c>
      <c r="B1360" t="s">
        <v>471</v>
      </c>
      <c r="C1360" t="s">
        <v>12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2">
        <v>1145300000</v>
      </c>
      <c r="K1360" t="s">
        <v>31</v>
      </c>
      <c r="L1360" t="s">
        <v>119</v>
      </c>
      <c r="M1360">
        <f t="shared" si="22"/>
        <v>2016</v>
      </c>
      <c r="N1360" s="2"/>
    </row>
    <row r="1361" spans="1:14" x14ac:dyDescent="0.25">
      <c r="A1361">
        <v>1414</v>
      </c>
      <c r="B1361" t="s">
        <v>472</v>
      </c>
      <c r="C1361" t="s">
        <v>7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2">
        <v>369081000</v>
      </c>
      <c r="K1361" t="s">
        <v>47</v>
      </c>
      <c r="L1361" t="s">
        <v>473</v>
      </c>
      <c r="M1361">
        <f t="shared" si="22"/>
        <v>2012</v>
      </c>
      <c r="N1361" s="2"/>
    </row>
    <row r="1362" spans="1:14" x14ac:dyDescent="0.25">
      <c r="A1362">
        <v>1415</v>
      </c>
      <c r="B1362" t="s">
        <v>472</v>
      </c>
      <c r="C1362" t="s">
        <v>10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2">
        <v>428956000</v>
      </c>
      <c r="K1362" t="s">
        <v>47</v>
      </c>
      <c r="L1362" t="s">
        <v>473</v>
      </c>
      <c r="M1362">
        <f t="shared" si="22"/>
        <v>2013</v>
      </c>
      <c r="N1362" s="2"/>
    </row>
    <row r="1363" spans="1:14" x14ac:dyDescent="0.25">
      <c r="A1363">
        <v>1416</v>
      </c>
      <c r="B1363" t="s">
        <v>472</v>
      </c>
      <c r="C1363" t="s">
        <v>11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2">
        <v>492363000</v>
      </c>
      <c r="K1363" t="s">
        <v>47</v>
      </c>
      <c r="L1363" t="s">
        <v>473</v>
      </c>
      <c r="M1363">
        <f t="shared" si="22"/>
        <v>2014</v>
      </c>
      <c r="N1363" s="2"/>
    </row>
    <row r="1364" spans="1:14" x14ac:dyDescent="0.25">
      <c r="A1364">
        <v>1417</v>
      </c>
      <c r="B1364" t="s">
        <v>472</v>
      </c>
      <c r="C1364" t="s">
        <v>12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2">
        <v>401131000</v>
      </c>
      <c r="K1364" t="s">
        <v>47</v>
      </c>
      <c r="L1364" t="s">
        <v>473</v>
      </c>
      <c r="M1364">
        <f t="shared" si="22"/>
        <v>2015</v>
      </c>
      <c r="N1364" s="2"/>
    </row>
    <row r="1365" spans="1:14" x14ac:dyDescent="0.25">
      <c r="A1365">
        <v>1418</v>
      </c>
      <c r="B1365" t="s">
        <v>474</v>
      </c>
      <c r="C1365" t="s">
        <v>7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2">
        <v>586200000</v>
      </c>
      <c r="K1365" t="s">
        <v>14</v>
      </c>
      <c r="L1365" t="s">
        <v>475</v>
      </c>
      <c r="M1365">
        <f t="shared" si="22"/>
        <v>2013</v>
      </c>
      <c r="N1365" s="2"/>
    </row>
    <row r="1366" spans="1:14" x14ac:dyDescent="0.25">
      <c r="A1366">
        <v>1419</v>
      </c>
      <c r="B1366" t="s">
        <v>474</v>
      </c>
      <c r="C1366" t="s">
        <v>10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2">
        <v>684700000</v>
      </c>
      <c r="K1366" t="s">
        <v>14</v>
      </c>
      <c r="L1366" t="s">
        <v>475</v>
      </c>
      <c r="M1366">
        <f t="shared" si="22"/>
        <v>2015</v>
      </c>
      <c r="N1366" s="2"/>
    </row>
    <row r="1367" spans="1:14" x14ac:dyDescent="0.25">
      <c r="A1367">
        <v>1420</v>
      </c>
      <c r="B1367" t="s">
        <v>474</v>
      </c>
      <c r="C1367" t="s">
        <v>11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2">
        <v>764800000</v>
      </c>
      <c r="K1367" t="s">
        <v>14</v>
      </c>
      <c r="L1367" t="s">
        <v>475</v>
      </c>
      <c r="M1367">
        <f t="shared" si="22"/>
        <v>2016</v>
      </c>
      <c r="N1367" s="2"/>
    </row>
    <row r="1368" spans="1:14" x14ac:dyDescent="0.25">
      <c r="A1368">
        <v>1421</v>
      </c>
      <c r="B1368" t="s">
        <v>474</v>
      </c>
      <c r="C1368" t="s">
        <v>12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2">
        <v>854200000</v>
      </c>
      <c r="K1368" t="s">
        <v>14</v>
      </c>
      <c r="L1368" t="s">
        <v>475</v>
      </c>
      <c r="M1368">
        <f t="shared" si="22"/>
        <v>2016</v>
      </c>
      <c r="N1368" s="2"/>
    </row>
    <row r="1369" spans="1:14" x14ac:dyDescent="0.25">
      <c r="A1369">
        <v>1422</v>
      </c>
      <c r="B1369" t="s">
        <v>476</v>
      </c>
      <c r="C1369" t="s">
        <v>7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2">
        <v>933282000</v>
      </c>
      <c r="K1369" t="s">
        <v>14</v>
      </c>
      <c r="L1369" t="s">
        <v>199</v>
      </c>
      <c r="M1369">
        <f t="shared" si="22"/>
        <v>2012</v>
      </c>
      <c r="N1369" s="2"/>
    </row>
    <row r="1370" spans="1:14" x14ac:dyDescent="0.25">
      <c r="A1370">
        <v>1423</v>
      </c>
      <c r="B1370" t="s">
        <v>476</v>
      </c>
      <c r="C1370" t="s">
        <v>10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2">
        <v>984880000</v>
      </c>
      <c r="K1370" t="s">
        <v>14</v>
      </c>
      <c r="L1370" t="s">
        <v>199</v>
      </c>
      <c r="M1370">
        <f t="shared" si="22"/>
        <v>2013</v>
      </c>
      <c r="N1370" s="2"/>
    </row>
    <row r="1371" spans="1:14" x14ac:dyDescent="0.25">
      <c r="A1371">
        <v>1424</v>
      </c>
      <c r="B1371" t="s">
        <v>476</v>
      </c>
      <c r="C1371" t="s">
        <v>11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2">
        <v>993179000</v>
      </c>
      <c r="K1371" t="s">
        <v>14</v>
      </c>
      <c r="L1371" t="s">
        <v>199</v>
      </c>
      <c r="M1371">
        <f t="shared" si="22"/>
        <v>2014</v>
      </c>
      <c r="N1371" s="2"/>
    </row>
    <row r="1372" spans="1:14" x14ac:dyDescent="0.25">
      <c r="A1372">
        <v>1425</v>
      </c>
      <c r="B1372" t="s">
        <v>476</v>
      </c>
      <c r="C1372" t="s">
        <v>12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2">
        <v>1108095000</v>
      </c>
      <c r="K1372" t="s">
        <v>14</v>
      </c>
      <c r="L1372" t="s">
        <v>199</v>
      </c>
      <c r="M1372">
        <f t="shared" si="22"/>
        <v>2015</v>
      </c>
      <c r="N1372" s="2"/>
    </row>
    <row r="1373" spans="1:14" x14ac:dyDescent="0.25">
      <c r="A1373">
        <v>1426</v>
      </c>
      <c r="B1373" t="s">
        <v>477</v>
      </c>
      <c r="C1373" t="s">
        <v>7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2">
        <v>4463000000</v>
      </c>
      <c r="K1373" t="s">
        <v>37</v>
      </c>
      <c r="L1373" t="s">
        <v>40</v>
      </c>
      <c r="M1373">
        <f t="shared" si="22"/>
        <v>2012</v>
      </c>
      <c r="N1373" s="2"/>
    </row>
    <row r="1374" spans="1:14" x14ac:dyDescent="0.25">
      <c r="A1374">
        <v>1427</v>
      </c>
      <c r="B1374" t="s">
        <v>477</v>
      </c>
      <c r="C1374" t="s">
        <v>10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2">
        <v>4435000000</v>
      </c>
      <c r="K1374" t="s">
        <v>37</v>
      </c>
      <c r="L1374" t="s">
        <v>40</v>
      </c>
      <c r="M1374">
        <f t="shared" si="22"/>
        <v>2013</v>
      </c>
      <c r="N1374" s="2"/>
    </row>
    <row r="1375" spans="1:14" x14ac:dyDescent="0.25">
      <c r="A1375">
        <v>1428</v>
      </c>
      <c r="B1375" t="s">
        <v>477</v>
      </c>
      <c r="C1375" t="s">
        <v>11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2">
        <v>4510000000</v>
      </c>
      <c r="K1375" t="s">
        <v>37</v>
      </c>
      <c r="L1375" t="s">
        <v>40</v>
      </c>
      <c r="M1375">
        <f t="shared" si="22"/>
        <v>2014</v>
      </c>
      <c r="N1375" s="2"/>
    </row>
    <row r="1376" spans="1:14" x14ac:dyDescent="0.25">
      <c r="A1376">
        <v>1429</v>
      </c>
      <c r="B1376" t="s">
        <v>477</v>
      </c>
      <c r="C1376" t="s">
        <v>12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2">
        <v>4647000000</v>
      </c>
      <c r="K1376" t="s">
        <v>37</v>
      </c>
      <c r="L1376" t="s">
        <v>40</v>
      </c>
      <c r="M1376">
        <f t="shared" si="22"/>
        <v>2015</v>
      </c>
      <c r="N1376" s="2"/>
    </row>
    <row r="1377" spans="1:14" x14ac:dyDescent="0.25">
      <c r="A1377">
        <v>1430</v>
      </c>
      <c r="B1377" t="s">
        <v>478</v>
      </c>
      <c r="C1377" t="s">
        <v>7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2">
        <v>2010708000</v>
      </c>
      <c r="K1377" t="s">
        <v>47</v>
      </c>
      <c r="L1377" t="s">
        <v>48</v>
      </c>
      <c r="M1377">
        <f t="shared" si="22"/>
        <v>2012</v>
      </c>
      <c r="N1377" s="2"/>
    </row>
    <row r="1378" spans="1:14" x14ac:dyDescent="0.25">
      <c r="A1378">
        <v>1431</v>
      </c>
      <c r="B1378" t="s">
        <v>478</v>
      </c>
      <c r="C1378" t="s">
        <v>10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2">
        <v>2195834000</v>
      </c>
      <c r="K1378" t="s">
        <v>47</v>
      </c>
      <c r="L1378" t="s">
        <v>48</v>
      </c>
      <c r="M1378">
        <f t="shared" si="22"/>
        <v>2013</v>
      </c>
      <c r="N1378" s="2"/>
    </row>
    <row r="1379" spans="1:14" x14ac:dyDescent="0.25">
      <c r="A1379">
        <v>1432</v>
      </c>
      <c r="B1379" t="s">
        <v>478</v>
      </c>
      <c r="C1379" t="s">
        <v>11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2">
        <v>2397343000</v>
      </c>
      <c r="K1379" t="s">
        <v>47</v>
      </c>
      <c r="L1379" t="s">
        <v>48</v>
      </c>
      <c r="M1379">
        <f t="shared" si="22"/>
        <v>2014</v>
      </c>
      <c r="N1379" s="2"/>
    </row>
    <row r="1380" spans="1:14" x14ac:dyDescent="0.25">
      <c r="A1380">
        <v>1433</v>
      </c>
      <c r="B1380" t="s">
        <v>478</v>
      </c>
      <c r="C1380" t="s">
        <v>12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2">
        <v>2675508000</v>
      </c>
      <c r="K1380" t="s">
        <v>47</v>
      </c>
      <c r="L1380" t="s">
        <v>48</v>
      </c>
      <c r="M1380">
        <f t="shared" si="22"/>
        <v>2015</v>
      </c>
      <c r="N1380" s="2"/>
    </row>
    <row r="1381" spans="1:14" x14ac:dyDescent="0.25">
      <c r="A1381">
        <v>1438</v>
      </c>
      <c r="B1381" t="s">
        <v>479</v>
      </c>
      <c r="C1381" t="s">
        <v>7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2">
        <v>1528077000</v>
      </c>
      <c r="K1381" t="s">
        <v>14</v>
      </c>
      <c r="L1381" t="s">
        <v>74</v>
      </c>
      <c r="M1381">
        <f t="shared" si="22"/>
        <v>2013</v>
      </c>
      <c r="N1381" s="2"/>
    </row>
    <row r="1382" spans="1:14" x14ac:dyDescent="0.25">
      <c r="A1382">
        <v>1439</v>
      </c>
      <c r="B1382" t="s">
        <v>479</v>
      </c>
      <c r="C1382" t="s">
        <v>10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2">
        <v>1242000000</v>
      </c>
      <c r="K1382" t="s">
        <v>14</v>
      </c>
      <c r="L1382" t="s">
        <v>74</v>
      </c>
      <c r="M1382">
        <f t="shared" si="22"/>
        <v>2014</v>
      </c>
      <c r="N1382" s="2"/>
    </row>
    <row r="1383" spans="1:14" x14ac:dyDescent="0.25">
      <c r="A1383">
        <v>1440</v>
      </c>
      <c r="B1383" t="s">
        <v>479</v>
      </c>
      <c r="C1383" t="s">
        <v>11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2">
        <v>923000000</v>
      </c>
      <c r="K1383" t="s">
        <v>14</v>
      </c>
      <c r="L1383" t="s">
        <v>74</v>
      </c>
      <c r="M1383">
        <f t="shared" si="22"/>
        <v>2015</v>
      </c>
      <c r="N1383" s="2"/>
    </row>
    <row r="1384" spans="1:14" x14ac:dyDescent="0.25">
      <c r="A1384">
        <v>1441</v>
      </c>
      <c r="B1384" t="s">
        <v>479</v>
      </c>
      <c r="C1384" t="s">
        <v>12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2">
        <v>847000000</v>
      </c>
      <c r="K1384" t="s">
        <v>14</v>
      </c>
      <c r="L1384" t="s">
        <v>74</v>
      </c>
      <c r="M1384">
        <f t="shared" si="22"/>
        <v>2016</v>
      </c>
      <c r="N1384" s="2"/>
    </row>
    <row r="1385" spans="1:14" x14ac:dyDescent="0.25">
      <c r="A1385">
        <v>1442</v>
      </c>
      <c r="B1385" t="s">
        <v>480</v>
      </c>
      <c r="C1385" t="s">
        <v>7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2">
        <v>468836000</v>
      </c>
      <c r="K1385" t="s">
        <v>8</v>
      </c>
      <c r="L1385" t="s">
        <v>159</v>
      </c>
      <c r="M1385">
        <f t="shared" si="22"/>
        <v>2012</v>
      </c>
      <c r="N1385" s="2"/>
    </row>
    <row r="1386" spans="1:14" x14ac:dyDescent="0.25">
      <c r="A1386">
        <v>1443</v>
      </c>
      <c r="B1386" t="s">
        <v>480</v>
      </c>
      <c r="C1386" t="s">
        <v>10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2">
        <v>535619000</v>
      </c>
      <c r="K1386" t="s">
        <v>8</v>
      </c>
      <c r="L1386" t="s">
        <v>159</v>
      </c>
      <c r="M1386">
        <f t="shared" si="22"/>
        <v>2013</v>
      </c>
      <c r="N1386" s="2"/>
    </row>
    <row r="1387" spans="1:14" x14ac:dyDescent="0.25">
      <c r="A1387">
        <v>1444</v>
      </c>
      <c r="B1387" t="s">
        <v>480</v>
      </c>
      <c r="C1387" t="s">
        <v>11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2">
        <v>556336000</v>
      </c>
      <c r="K1387" t="s">
        <v>8</v>
      </c>
      <c r="L1387" t="s">
        <v>159</v>
      </c>
      <c r="M1387">
        <f t="shared" si="22"/>
        <v>2014</v>
      </c>
      <c r="N1387" s="2"/>
    </row>
    <row r="1388" spans="1:14" x14ac:dyDescent="0.25">
      <c r="A1388">
        <v>1445</v>
      </c>
      <c r="B1388" t="s">
        <v>480</v>
      </c>
      <c r="C1388" t="s">
        <v>12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2">
        <v>487612000</v>
      </c>
      <c r="K1388" t="s">
        <v>8</v>
      </c>
      <c r="L1388" t="s">
        <v>159</v>
      </c>
      <c r="M1388">
        <f t="shared" si="22"/>
        <v>2015</v>
      </c>
      <c r="N1388" s="2"/>
    </row>
    <row r="1389" spans="1:14" x14ac:dyDescent="0.25">
      <c r="A1389">
        <v>1446</v>
      </c>
      <c r="B1389" t="s">
        <v>481</v>
      </c>
      <c r="C1389" t="s">
        <v>7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2">
        <v>1552000000</v>
      </c>
      <c r="K1389" t="s">
        <v>37</v>
      </c>
      <c r="L1389" t="s">
        <v>38</v>
      </c>
      <c r="M1389">
        <f t="shared" si="22"/>
        <v>2012</v>
      </c>
      <c r="N1389" s="2"/>
    </row>
    <row r="1390" spans="1:14" x14ac:dyDescent="0.25">
      <c r="A1390">
        <v>1447</v>
      </c>
      <c r="B1390" t="s">
        <v>481</v>
      </c>
      <c r="C1390" t="s">
        <v>10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2">
        <v>1684000000</v>
      </c>
      <c r="K1390" t="s">
        <v>37</v>
      </c>
      <c r="L1390" t="s">
        <v>38</v>
      </c>
      <c r="M1390">
        <f t="shared" si="22"/>
        <v>2013</v>
      </c>
      <c r="N1390" s="2"/>
    </row>
    <row r="1391" spans="1:14" x14ac:dyDescent="0.25">
      <c r="A1391">
        <v>1448</v>
      </c>
      <c r="B1391" t="s">
        <v>481</v>
      </c>
      <c r="C1391" t="s">
        <v>11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2">
        <v>1776000000</v>
      </c>
      <c r="K1391" t="s">
        <v>37</v>
      </c>
      <c r="L1391" t="s">
        <v>38</v>
      </c>
      <c r="M1391">
        <f t="shared" si="22"/>
        <v>2014</v>
      </c>
      <c r="N1391" s="2"/>
    </row>
    <row r="1392" spans="1:14" x14ac:dyDescent="0.25">
      <c r="A1392">
        <v>1449</v>
      </c>
      <c r="B1392" t="s">
        <v>481</v>
      </c>
      <c r="C1392" t="s">
        <v>12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2">
        <v>1936000000</v>
      </c>
      <c r="K1392" t="s">
        <v>37</v>
      </c>
      <c r="L1392" t="s">
        <v>38</v>
      </c>
      <c r="M1392">
        <f t="shared" si="22"/>
        <v>2015</v>
      </c>
      <c r="N1392" s="2"/>
    </row>
    <row r="1393" spans="1:14" x14ac:dyDescent="0.25">
      <c r="A1393">
        <v>1450</v>
      </c>
      <c r="B1393" t="s">
        <v>482</v>
      </c>
      <c r="C1393" t="s">
        <v>7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2">
        <v>3297000000</v>
      </c>
      <c r="K1393" t="s">
        <v>42</v>
      </c>
      <c r="L1393" t="s">
        <v>100</v>
      </c>
      <c r="M1393">
        <f t="shared" si="22"/>
        <v>2012</v>
      </c>
      <c r="N1393" s="2"/>
    </row>
    <row r="1394" spans="1:14" x14ac:dyDescent="0.25">
      <c r="A1394">
        <v>1451</v>
      </c>
      <c r="B1394" t="s">
        <v>482</v>
      </c>
      <c r="C1394" t="s">
        <v>10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2">
        <v>1927000000</v>
      </c>
      <c r="K1394" t="s">
        <v>42</v>
      </c>
      <c r="L1394" t="s">
        <v>100</v>
      </c>
      <c r="M1394">
        <f t="shared" si="22"/>
        <v>2013</v>
      </c>
      <c r="N1394" s="2"/>
    </row>
    <row r="1395" spans="1:14" x14ac:dyDescent="0.25">
      <c r="A1395">
        <v>1452</v>
      </c>
      <c r="B1395" t="s">
        <v>482</v>
      </c>
      <c r="C1395" t="s">
        <v>11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2">
        <v>2587000000</v>
      </c>
      <c r="K1395" t="s">
        <v>42</v>
      </c>
      <c r="L1395" t="s">
        <v>100</v>
      </c>
      <c r="M1395">
        <f t="shared" si="22"/>
        <v>2014</v>
      </c>
      <c r="N1395" s="2"/>
    </row>
    <row r="1396" spans="1:14" x14ac:dyDescent="0.25">
      <c r="A1396">
        <v>1453</v>
      </c>
      <c r="B1396" t="s">
        <v>482</v>
      </c>
      <c r="C1396" t="s">
        <v>12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2">
        <v>2989000000</v>
      </c>
      <c r="K1396" t="s">
        <v>42</v>
      </c>
      <c r="L1396" t="s">
        <v>100</v>
      </c>
      <c r="M1396">
        <f t="shared" si="22"/>
        <v>2015</v>
      </c>
      <c r="N1396" s="2"/>
    </row>
    <row r="1397" spans="1:14" x14ac:dyDescent="0.25">
      <c r="A1397">
        <v>1458</v>
      </c>
      <c r="B1397" t="s">
        <v>483</v>
      </c>
      <c r="C1397" t="s">
        <v>7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2">
        <v>2093000000</v>
      </c>
      <c r="K1397" t="s">
        <v>17</v>
      </c>
      <c r="L1397" t="s">
        <v>484</v>
      </c>
      <c r="M1397">
        <f t="shared" si="22"/>
        <v>2013</v>
      </c>
      <c r="N1397" s="2"/>
    </row>
    <row r="1398" spans="1:14" x14ac:dyDescent="0.25">
      <c r="A1398">
        <v>1459</v>
      </c>
      <c r="B1398" t="s">
        <v>483</v>
      </c>
      <c r="C1398" t="s">
        <v>10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2">
        <v>1800000000</v>
      </c>
      <c r="K1398" t="s">
        <v>17</v>
      </c>
      <c r="L1398" t="s">
        <v>484</v>
      </c>
      <c r="M1398">
        <f t="shared" si="22"/>
        <v>2014</v>
      </c>
      <c r="N1398" s="2"/>
    </row>
    <row r="1399" spans="1:14" x14ac:dyDescent="0.25">
      <c r="A1399">
        <v>1460</v>
      </c>
      <c r="B1399" t="s">
        <v>483</v>
      </c>
      <c r="C1399" t="s">
        <v>11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2">
        <v>2090000000</v>
      </c>
      <c r="K1399" t="s">
        <v>17</v>
      </c>
      <c r="L1399" t="s">
        <v>484</v>
      </c>
      <c r="M1399">
        <f t="shared" si="22"/>
        <v>2015</v>
      </c>
      <c r="N1399" s="2"/>
    </row>
    <row r="1400" spans="1:14" x14ac:dyDescent="0.25">
      <c r="A1400">
        <v>1461</v>
      </c>
      <c r="B1400" t="s">
        <v>483</v>
      </c>
      <c r="C1400" t="s">
        <v>12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2">
        <v>620000000</v>
      </c>
      <c r="K1400" t="s">
        <v>17</v>
      </c>
      <c r="L1400" t="s">
        <v>484</v>
      </c>
      <c r="M1400">
        <f t="shared" si="22"/>
        <v>2016</v>
      </c>
      <c r="N1400" s="2"/>
    </row>
    <row r="1401" spans="1:14" x14ac:dyDescent="0.25">
      <c r="A1401">
        <v>1462</v>
      </c>
      <c r="B1401" t="s">
        <v>485</v>
      </c>
      <c r="C1401" t="s">
        <v>7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2">
        <v>522900000</v>
      </c>
      <c r="K1401" t="s">
        <v>31</v>
      </c>
      <c r="L1401" t="s">
        <v>486</v>
      </c>
      <c r="M1401">
        <f t="shared" si="22"/>
        <v>2013</v>
      </c>
      <c r="N1401" s="2"/>
    </row>
    <row r="1402" spans="1:14" x14ac:dyDescent="0.25">
      <c r="A1402">
        <v>1463</v>
      </c>
      <c r="B1402" t="s">
        <v>485</v>
      </c>
      <c r="C1402" t="s">
        <v>10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2">
        <v>1096600000</v>
      </c>
      <c r="K1402" t="s">
        <v>31</v>
      </c>
      <c r="L1402" t="s">
        <v>486</v>
      </c>
      <c r="M1402">
        <f t="shared" si="22"/>
        <v>2014</v>
      </c>
      <c r="N1402" s="2"/>
    </row>
    <row r="1403" spans="1:14" x14ac:dyDescent="0.25">
      <c r="A1403">
        <v>1464</v>
      </c>
      <c r="B1403" t="s">
        <v>485</v>
      </c>
      <c r="C1403" t="s">
        <v>11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2">
        <v>1500200000</v>
      </c>
      <c r="K1403" t="s">
        <v>31</v>
      </c>
      <c r="L1403" t="s">
        <v>486</v>
      </c>
      <c r="M1403">
        <f t="shared" si="22"/>
        <v>2015</v>
      </c>
      <c r="N1403" s="2"/>
    </row>
    <row r="1404" spans="1:14" x14ac:dyDescent="0.25">
      <c r="A1404">
        <v>1465</v>
      </c>
      <c r="B1404" t="s">
        <v>485</v>
      </c>
      <c r="C1404" t="s">
        <v>12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2">
        <v>1765100000</v>
      </c>
      <c r="K1404" t="s">
        <v>31</v>
      </c>
      <c r="L1404" t="s">
        <v>486</v>
      </c>
      <c r="M1404">
        <f t="shared" si="22"/>
        <v>2016</v>
      </c>
      <c r="N1404" s="2"/>
    </row>
    <row r="1405" spans="1:14" x14ac:dyDescent="0.25">
      <c r="A1405">
        <v>1466</v>
      </c>
      <c r="B1405" t="s">
        <v>487</v>
      </c>
      <c r="C1405" t="s">
        <v>7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2">
        <v>943400000</v>
      </c>
      <c r="K1405" t="s">
        <v>14</v>
      </c>
      <c r="L1405" t="s">
        <v>475</v>
      </c>
      <c r="M1405">
        <f t="shared" si="22"/>
        <v>2013</v>
      </c>
      <c r="N1405" s="2"/>
    </row>
    <row r="1406" spans="1:14" x14ac:dyDescent="0.25">
      <c r="A1406">
        <v>1467</v>
      </c>
      <c r="B1406" t="s">
        <v>487</v>
      </c>
      <c r="C1406" t="s">
        <v>10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2">
        <v>1288100000</v>
      </c>
      <c r="K1406" t="s">
        <v>14</v>
      </c>
      <c r="L1406" t="s">
        <v>475</v>
      </c>
      <c r="M1406">
        <f t="shared" si="22"/>
        <v>2015</v>
      </c>
      <c r="N1406" s="2"/>
    </row>
    <row r="1407" spans="1:14" x14ac:dyDescent="0.25">
      <c r="A1407">
        <v>1468</v>
      </c>
      <c r="B1407" t="s">
        <v>487</v>
      </c>
      <c r="C1407" t="s">
        <v>11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2">
        <v>1390900000</v>
      </c>
      <c r="K1407" t="s">
        <v>14</v>
      </c>
      <c r="L1407" t="s">
        <v>475</v>
      </c>
      <c r="M1407">
        <f t="shared" si="22"/>
        <v>2016</v>
      </c>
      <c r="N1407" s="2"/>
    </row>
    <row r="1408" spans="1:14" x14ac:dyDescent="0.25">
      <c r="A1408">
        <v>1469</v>
      </c>
      <c r="B1408" t="s">
        <v>487</v>
      </c>
      <c r="C1408" t="s">
        <v>12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2">
        <v>1468300000</v>
      </c>
      <c r="K1408" t="s">
        <v>14</v>
      </c>
      <c r="L1408" t="s">
        <v>475</v>
      </c>
      <c r="M1408">
        <f t="shared" si="22"/>
        <v>2016</v>
      </c>
      <c r="N1408" s="2"/>
    </row>
    <row r="1409" spans="1:14" x14ac:dyDescent="0.25">
      <c r="A1409">
        <v>1470</v>
      </c>
      <c r="B1409" t="s">
        <v>488</v>
      </c>
      <c r="C1409" t="s">
        <v>7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2">
        <v>351500000</v>
      </c>
      <c r="K1409" t="s">
        <v>17</v>
      </c>
      <c r="L1409" t="s">
        <v>29</v>
      </c>
      <c r="M1409">
        <f t="shared" si="22"/>
        <v>2013</v>
      </c>
      <c r="N1409" s="2"/>
    </row>
    <row r="1410" spans="1:14" x14ac:dyDescent="0.25">
      <c r="A1410">
        <v>1471</v>
      </c>
      <c r="B1410" t="s">
        <v>488</v>
      </c>
      <c r="C1410" t="s">
        <v>10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2">
        <v>565500000</v>
      </c>
      <c r="K1410" t="s">
        <v>17</v>
      </c>
      <c r="L1410" t="s">
        <v>29</v>
      </c>
      <c r="M1410">
        <f t="shared" si="22"/>
        <v>2014</v>
      </c>
      <c r="N1410" s="2"/>
    </row>
    <row r="1411" spans="1:14" x14ac:dyDescent="0.25">
      <c r="A1411">
        <v>1472</v>
      </c>
      <c r="B1411" t="s">
        <v>488</v>
      </c>
      <c r="C1411" t="s">
        <v>11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2">
        <v>1026500000</v>
      </c>
      <c r="K1411" t="s">
        <v>17</v>
      </c>
      <c r="L1411" t="s">
        <v>29</v>
      </c>
      <c r="M1411">
        <f t="shared" si="22"/>
        <v>2015</v>
      </c>
      <c r="N1411" s="2"/>
    </row>
    <row r="1412" spans="1:14" x14ac:dyDescent="0.25">
      <c r="A1412">
        <v>1473</v>
      </c>
      <c r="B1412" t="s">
        <v>488</v>
      </c>
      <c r="C1412" t="s">
        <v>12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2">
        <v>1123500000</v>
      </c>
      <c r="K1412" t="s">
        <v>17</v>
      </c>
      <c r="L1412" t="s">
        <v>29</v>
      </c>
      <c r="M1412">
        <f t="shared" si="22"/>
        <v>2016</v>
      </c>
      <c r="N1412" s="2"/>
    </row>
    <row r="1413" spans="1:14" x14ac:dyDescent="0.25">
      <c r="A1413">
        <v>1474</v>
      </c>
      <c r="B1413" t="s">
        <v>489</v>
      </c>
      <c r="C1413" t="s">
        <v>7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2">
        <v>839000000</v>
      </c>
      <c r="K1413" t="s">
        <v>78</v>
      </c>
      <c r="L1413" t="s">
        <v>79</v>
      </c>
      <c r="M1413">
        <f t="shared" si="22"/>
        <v>2012</v>
      </c>
      <c r="N1413" s="2"/>
    </row>
    <row r="1414" spans="1:14" x14ac:dyDescent="0.25">
      <c r="A1414">
        <v>1475</v>
      </c>
      <c r="B1414" t="s">
        <v>489</v>
      </c>
      <c r="C1414" t="s">
        <v>10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2">
        <v>1204000000</v>
      </c>
      <c r="K1414" t="s">
        <v>78</v>
      </c>
      <c r="L1414" t="s">
        <v>79</v>
      </c>
      <c r="M1414">
        <f t="shared" si="22"/>
        <v>2013</v>
      </c>
      <c r="N1414" s="2"/>
    </row>
    <row r="1415" spans="1:14" x14ac:dyDescent="0.25">
      <c r="A1415">
        <v>1476</v>
      </c>
      <c r="B1415" t="s">
        <v>489</v>
      </c>
      <c r="C1415" t="s">
        <v>11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2">
        <v>1373000000</v>
      </c>
      <c r="K1415" t="s">
        <v>78</v>
      </c>
      <c r="L1415" t="s">
        <v>79</v>
      </c>
      <c r="M1415">
        <f t="shared" si="22"/>
        <v>2014</v>
      </c>
      <c r="N1415" s="2"/>
    </row>
    <row r="1416" spans="1:14" x14ac:dyDescent="0.25">
      <c r="A1416">
        <v>1477</v>
      </c>
      <c r="B1416" t="s">
        <v>489</v>
      </c>
      <c r="C1416" t="s">
        <v>12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2">
        <v>145000000</v>
      </c>
      <c r="K1416" t="s">
        <v>78</v>
      </c>
      <c r="L1416" t="s">
        <v>79</v>
      </c>
      <c r="M1416">
        <f t="shared" si="22"/>
        <v>2015</v>
      </c>
      <c r="N1416" s="2"/>
    </row>
    <row r="1417" spans="1:14" x14ac:dyDescent="0.25">
      <c r="A1417">
        <v>1478</v>
      </c>
      <c r="B1417" t="s">
        <v>490</v>
      </c>
      <c r="C1417" t="s">
        <v>7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2">
        <v>3759000000</v>
      </c>
      <c r="K1417" t="s">
        <v>42</v>
      </c>
      <c r="L1417" t="s">
        <v>95</v>
      </c>
      <c r="M1417">
        <f t="shared" ref="M1417:M1480" si="23">YEAR(D1417)</f>
        <v>2012</v>
      </c>
      <c r="N1417" s="2"/>
    </row>
    <row r="1418" spans="1:14" x14ac:dyDescent="0.25">
      <c r="A1418">
        <v>1479</v>
      </c>
      <c r="B1418" t="s">
        <v>490</v>
      </c>
      <c r="C1418" t="s">
        <v>10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2">
        <v>3510000000</v>
      </c>
      <c r="K1418" t="s">
        <v>42</v>
      </c>
      <c r="L1418" t="s">
        <v>95</v>
      </c>
      <c r="M1418">
        <f t="shared" si="23"/>
        <v>2013</v>
      </c>
      <c r="N1418" s="2"/>
    </row>
    <row r="1419" spans="1:14" x14ac:dyDescent="0.25">
      <c r="A1419">
        <v>1480</v>
      </c>
      <c r="B1419" t="s">
        <v>490</v>
      </c>
      <c r="C1419" t="s">
        <v>11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2">
        <v>3838000000</v>
      </c>
      <c r="K1419" t="s">
        <v>42</v>
      </c>
      <c r="L1419" t="s">
        <v>95</v>
      </c>
      <c r="M1419">
        <f t="shared" si="23"/>
        <v>2014</v>
      </c>
      <c r="N1419" s="2"/>
    </row>
    <row r="1420" spans="1:14" x14ac:dyDescent="0.25">
      <c r="A1420">
        <v>1481</v>
      </c>
      <c r="B1420" t="s">
        <v>490</v>
      </c>
      <c r="C1420" t="s">
        <v>12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2">
        <v>4059000000</v>
      </c>
      <c r="K1420" t="s">
        <v>42</v>
      </c>
      <c r="L1420" t="s">
        <v>95</v>
      </c>
      <c r="M1420">
        <f t="shared" si="23"/>
        <v>2015</v>
      </c>
      <c r="N1420" s="2"/>
    </row>
    <row r="1421" spans="1:14" x14ac:dyDescent="0.25">
      <c r="A1421">
        <v>1482</v>
      </c>
      <c r="B1421" t="s">
        <v>491</v>
      </c>
      <c r="C1421" t="s">
        <v>7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2">
        <v>1256000000</v>
      </c>
      <c r="K1421" t="s">
        <v>20</v>
      </c>
      <c r="L1421" t="s">
        <v>25</v>
      </c>
      <c r="M1421">
        <f t="shared" si="23"/>
        <v>2013</v>
      </c>
      <c r="N1421" s="2"/>
    </row>
    <row r="1422" spans="1:14" x14ac:dyDescent="0.25">
      <c r="A1422">
        <v>1483</v>
      </c>
      <c r="B1422" t="s">
        <v>491</v>
      </c>
      <c r="C1422" t="s">
        <v>10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2">
        <v>1246000000</v>
      </c>
      <c r="K1422" t="s">
        <v>20</v>
      </c>
      <c r="L1422" t="s">
        <v>25</v>
      </c>
      <c r="M1422">
        <f t="shared" si="23"/>
        <v>2014</v>
      </c>
      <c r="N1422" s="2"/>
    </row>
    <row r="1423" spans="1:14" x14ac:dyDescent="0.25">
      <c r="A1423">
        <v>1484</v>
      </c>
      <c r="B1423" t="s">
        <v>491</v>
      </c>
      <c r="C1423" t="s">
        <v>11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2">
        <v>1861000000</v>
      </c>
      <c r="K1423" t="s">
        <v>20</v>
      </c>
      <c r="L1423" t="s">
        <v>25</v>
      </c>
      <c r="M1423">
        <f t="shared" si="23"/>
        <v>2015</v>
      </c>
      <c r="N1423" s="2"/>
    </row>
    <row r="1424" spans="1:14" x14ac:dyDescent="0.25">
      <c r="A1424">
        <v>1485</v>
      </c>
      <c r="B1424" t="s">
        <v>491</v>
      </c>
      <c r="C1424" t="s">
        <v>12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2">
        <v>2166000000</v>
      </c>
      <c r="K1424" t="s">
        <v>20</v>
      </c>
      <c r="L1424" t="s">
        <v>25</v>
      </c>
      <c r="M1424">
        <f t="shared" si="23"/>
        <v>2016</v>
      </c>
      <c r="N1424" s="2"/>
    </row>
    <row r="1425" spans="1:14" x14ac:dyDescent="0.25">
      <c r="A1425">
        <v>1486</v>
      </c>
      <c r="B1425" t="s">
        <v>492</v>
      </c>
      <c r="C1425" t="s">
        <v>7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2">
        <v>1183000000</v>
      </c>
      <c r="K1425" t="s">
        <v>17</v>
      </c>
      <c r="L1425" t="s">
        <v>27</v>
      </c>
      <c r="M1425">
        <f t="shared" si="23"/>
        <v>2013</v>
      </c>
      <c r="N1425" s="2"/>
    </row>
    <row r="1426" spans="1:14" x14ac:dyDescent="0.25">
      <c r="A1426">
        <v>1487</v>
      </c>
      <c r="B1426" t="s">
        <v>492</v>
      </c>
      <c r="C1426" t="s">
        <v>10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2">
        <v>391000000</v>
      </c>
      <c r="K1426" t="s">
        <v>17</v>
      </c>
      <c r="L1426" t="s">
        <v>27</v>
      </c>
      <c r="M1426">
        <f t="shared" si="23"/>
        <v>2014</v>
      </c>
      <c r="N1426" s="2"/>
    </row>
    <row r="1427" spans="1:14" x14ac:dyDescent="0.25">
      <c r="A1427">
        <v>1488</v>
      </c>
      <c r="B1427" t="s">
        <v>492</v>
      </c>
      <c r="C1427" t="s">
        <v>11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2">
        <v>318000000</v>
      </c>
      <c r="K1427" t="s">
        <v>17</v>
      </c>
      <c r="L1427" t="s">
        <v>27</v>
      </c>
      <c r="M1427">
        <f t="shared" si="23"/>
        <v>2015</v>
      </c>
      <c r="N1427" s="2"/>
    </row>
    <row r="1428" spans="1:14" x14ac:dyDescent="0.25">
      <c r="A1428">
        <v>1489</v>
      </c>
      <c r="B1428" t="s">
        <v>492</v>
      </c>
      <c r="C1428" t="s">
        <v>12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2">
        <v>593000000</v>
      </c>
      <c r="K1428" t="s">
        <v>17</v>
      </c>
      <c r="L1428" t="s">
        <v>27</v>
      </c>
      <c r="M1428">
        <f t="shared" si="23"/>
        <v>2016</v>
      </c>
      <c r="N1428" s="2"/>
    </row>
    <row r="1429" spans="1:14" x14ac:dyDescent="0.25">
      <c r="A1429">
        <v>1490</v>
      </c>
      <c r="B1429" t="s">
        <v>493</v>
      </c>
      <c r="C1429" t="s">
        <v>7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2">
        <v>1658478000</v>
      </c>
      <c r="K1429" t="s">
        <v>31</v>
      </c>
      <c r="L1429" t="s">
        <v>494</v>
      </c>
      <c r="M1429">
        <f t="shared" si="23"/>
        <v>2013</v>
      </c>
      <c r="N1429" s="2"/>
    </row>
    <row r="1430" spans="1:14" x14ac:dyDescent="0.25">
      <c r="A1430">
        <v>1491</v>
      </c>
      <c r="B1430" t="s">
        <v>493</v>
      </c>
      <c r="C1430" t="s">
        <v>10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2">
        <v>8181035000</v>
      </c>
      <c r="K1430" t="s">
        <v>31</v>
      </c>
      <c r="L1430" t="s">
        <v>494</v>
      </c>
      <c r="M1430">
        <f t="shared" si="23"/>
        <v>2014</v>
      </c>
      <c r="N1430" s="2"/>
    </row>
    <row r="1431" spans="1:14" x14ac:dyDescent="0.25">
      <c r="A1431">
        <v>1492</v>
      </c>
      <c r="B1431" t="s">
        <v>493</v>
      </c>
      <c r="C1431" t="s">
        <v>11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2">
        <v>8551516000</v>
      </c>
      <c r="K1431" t="s">
        <v>31</v>
      </c>
      <c r="L1431" t="s">
        <v>494</v>
      </c>
      <c r="M1431">
        <f t="shared" si="23"/>
        <v>2015</v>
      </c>
      <c r="N1431" s="2"/>
    </row>
    <row r="1432" spans="1:14" x14ac:dyDescent="0.25">
      <c r="A1432">
        <v>1493</v>
      </c>
      <c r="B1432" t="s">
        <v>493</v>
      </c>
      <c r="C1432" t="s">
        <v>12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2">
        <v>9040472000</v>
      </c>
      <c r="K1432" t="s">
        <v>31</v>
      </c>
      <c r="L1432" t="s">
        <v>494</v>
      </c>
      <c r="M1432">
        <f t="shared" si="23"/>
        <v>2016</v>
      </c>
      <c r="N1432" s="2"/>
    </row>
    <row r="1433" spans="1:14" x14ac:dyDescent="0.25">
      <c r="A1433">
        <v>1494</v>
      </c>
      <c r="B1433" t="s">
        <v>495</v>
      </c>
      <c r="C1433" t="s">
        <v>7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2">
        <v>12997000000</v>
      </c>
      <c r="K1433" t="s">
        <v>177</v>
      </c>
      <c r="L1433" t="s">
        <v>178</v>
      </c>
      <c r="M1433">
        <f t="shared" si="23"/>
        <v>2012</v>
      </c>
      <c r="N1433" s="2"/>
    </row>
    <row r="1434" spans="1:14" x14ac:dyDescent="0.25">
      <c r="A1434">
        <v>1495</v>
      </c>
      <c r="B1434" t="s">
        <v>495</v>
      </c>
      <c r="C1434" t="s">
        <v>10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2">
        <v>30752000000</v>
      </c>
      <c r="K1434" t="s">
        <v>177</v>
      </c>
      <c r="L1434" t="s">
        <v>178</v>
      </c>
      <c r="M1434">
        <f t="shared" si="23"/>
        <v>2013</v>
      </c>
      <c r="N1434" s="2"/>
    </row>
    <row r="1435" spans="1:14" x14ac:dyDescent="0.25">
      <c r="A1435">
        <v>1496</v>
      </c>
      <c r="B1435" t="s">
        <v>495</v>
      </c>
      <c r="C1435" t="s">
        <v>11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2">
        <v>12212000000</v>
      </c>
      <c r="K1435" t="s">
        <v>177</v>
      </c>
      <c r="L1435" t="s">
        <v>178</v>
      </c>
      <c r="M1435">
        <f t="shared" si="23"/>
        <v>2014</v>
      </c>
      <c r="N1435" s="2"/>
    </row>
    <row r="1436" spans="1:14" x14ac:dyDescent="0.25">
      <c r="A1436">
        <v>1497</v>
      </c>
      <c r="B1436" t="s">
        <v>495</v>
      </c>
      <c r="C1436" t="s">
        <v>12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2">
        <v>24785000000</v>
      </c>
      <c r="K1436" t="s">
        <v>177</v>
      </c>
      <c r="L1436" t="s">
        <v>178</v>
      </c>
      <c r="M1436">
        <f t="shared" si="23"/>
        <v>2015</v>
      </c>
      <c r="N1436" s="2"/>
    </row>
    <row r="1437" spans="1:14" x14ac:dyDescent="0.25">
      <c r="A1437">
        <v>1498</v>
      </c>
      <c r="B1437" t="s">
        <v>496</v>
      </c>
      <c r="C1437" t="s">
        <v>7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2">
        <v>466700000</v>
      </c>
      <c r="K1437" t="s">
        <v>31</v>
      </c>
      <c r="L1437" t="s">
        <v>497</v>
      </c>
      <c r="M1437">
        <f t="shared" si="23"/>
        <v>2013</v>
      </c>
      <c r="N1437" s="2"/>
    </row>
    <row r="1438" spans="1:14" x14ac:dyDescent="0.25">
      <c r="A1438">
        <v>1499</v>
      </c>
      <c r="B1438" t="s">
        <v>496</v>
      </c>
      <c r="C1438" t="s">
        <v>10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2">
        <v>489100000</v>
      </c>
      <c r="K1438" t="s">
        <v>31</v>
      </c>
      <c r="L1438" t="s">
        <v>497</v>
      </c>
      <c r="M1438">
        <f t="shared" si="23"/>
        <v>2014</v>
      </c>
      <c r="N1438" s="2"/>
    </row>
    <row r="1439" spans="1:14" x14ac:dyDescent="0.25">
      <c r="A1439">
        <v>1500</v>
      </c>
      <c r="B1439" t="s">
        <v>496</v>
      </c>
      <c r="C1439" t="s">
        <v>11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2">
        <v>352200000</v>
      </c>
      <c r="K1439" t="s">
        <v>31</v>
      </c>
      <c r="L1439" t="s">
        <v>497</v>
      </c>
      <c r="M1439">
        <f t="shared" si="23"/>
        <v>2015</v>
      </c>
      <c r="N1439" s="2"/>
    </row>
    <row r="1440" spans="1:14" x14ac:dyDescent="0.25">
      <c r="A1440">
        <v>1501</v>
      </c>
      <c r="B1440" t="s">
        <v>496</v>
      </c>
      <c r="C1440" t="s">
        <v>12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2">
        <v>284600000</v>
      </c>
      <c r="K1440" t="s">
        <v>31</v>
      </c>
      <c r="L1440" t="s">
        <v>497</v>
      </c>
      <c r="M1440">
        <f t="shared" si="23"/>
        <v>2016</v>
      </c>
      <c r="N1440" s="2"/>
    </row>
    <row r="1441" spans="1:14" x14ac:dyDescent="0.25">
      <c r="A1441">
        <v>1502</v>
      </c>
      <c r="B1441" t="s">
        <v>498</v>
      </c>
      <c r="C1441" t="s">
        <v>7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2">
        <v>580000000</v>
      </c>
      <c r="K1441" t="s">
        <v>17</v>
      </c>
      <c r="L1441" t="s">
        <v>27</v>
      </c>
      <c r="M1441">
        <f t="shared" si="23"/>
        <v>2012</v>
      </c>
      <c r="N1441" s="2"/>
    </row>
    <row r="1442" spans="1:14" x14ac:dyDescent="0.25">
      <c r="A1442">
        <v>1503</v>
      </c>
      <c r="B1442" t="s">
        <v>498</v>
      </c>
      <c r="C1442" t="s">
        <v>10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2">
        <v>532000000</v>
      </c>
      <c r="K1442" t="s">
        <v>17</v>
      </c>
      <c r="L1442" t="s">
        <v>27</v>
      </c>
      <c r="M1442">
        <f t="shared" si="23"/>
        <v>2013</v>
      </c>
      <c r="N1442" s="2"/>
    </row>
    <row r="1443" spans="1:14" x14ac:dyDescent="0.25">
      <c r="A1443">
        <v>1504</v>
      </c>
      <c r="B1443" t="s">
        <v>498</v>
      </c>
      <c r="C1443" t="s">
        <v>11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2">
        <v>503000000</v>
      </c>
      <c r="K1443" t="s">
        <v>17</v>
      </c>
      <c r="L1443" t="s">
        <v>27</v>
      </c>
      <c r="M1443">
        <f t="shared" si="23"/>
        <v>2014</v>
      </c>
      <c r="N1443" s="2"/>
    </row>
    <row r="1444" spans="1:14" x14ac:dyDescent="0.25">
      <c r="A1444">
        <v>1505</v>
      </c>
      <c r="B1444" t="s">
        <v>498</v>
      </c>
      <c r="C1444" t="s">
        <v>12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2">
        <v>283000000</v>
      </c>
      <c r="K1444" t="s">
        <v>17</v>
      </c>
      <c r="L1444" t="s">
        <v>27</v>
      </c>
      <c r="M1444">
        <f t="shared" si="23"/>
        <v>2015</v>
      </c>
      <c r="N1444" s="2"/>
    </row>
    <row r="1445" spans="1:14" x14ac:dyDescent="0.25">
      <c r="A1445">
        <v>1506</v>
      </c>
      <c r="B1445" t="s">
        <v>499</v>
      </c>
      <c r="C1445" t="s">
        <v>7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2">
        <v>749455000</v>
      </c>
      <c r="K1445" t="s">
        <v>8</v>
      </c>
      <c r="L1445" t="s">
        <v>86</v>
      </c>
      <c r="M1445">
        <f t="shared" si="23"/>
        <v>2013</v>
      </c>
      <c r="N1445" s="2"/>
    </row>
    <row r="1446" spans="1:14" x14ac:dyDescent="0.25">
      <c r="A1446">
        <v>1507</v>
      </c>
      <c r="B1446" t="s">
        <v>499</v>
      </c>
      <c r="C1446" t="s">
        <v>10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2">
        <v>927820000</v>
      </c>
      <c r="K1446" t="s">
        <v>8</v>
      </c>
      <c r="L1446" t="s">
        <v>86</v>
      </c>
      <c r="M1446">
        <f t="shared" si="23"/>
        <v>2014</v>
      </c>
      <c r="N1446" s="2"/>
    </row>
    <row r="1447" spans="1:14" x14ac:dyDescent="0.25">
      <c r="A1447">
        <v>1508</v>
      </c>
      <c r="B1447" t="s">
        <v>499</v>
      </c>
      <c r="C1447" t="s">
        <v>11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2">
        <v>1074002000</v>
      </c>
      <c r="K1447" t="s">
        <v>8</v>
      </c>
      <c r="L1447" t="s">
        <v>86</v>
      </c>
      <c r="M1447">
        <f t="shared" si="23"/>
        <v>2015</v>
      </c>
      <c r="N1447" s="2"/>
    </row>
    <row r="1448" spans="1:14" x14ac:dyDescent="0.25">
      <c r="A1448">
        <v>1509</v>
      </c>
      <c r="B1448" t="s">
        <v>499</v>
      </c>
      <c r="C1448" t="s">
        <v>12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2">
        <v>1267760000</v>
      </c>
      <c r="K1448" t="s">
        <v>8</v>
      </c>
      <c r="L1448" t="s">
        <v>86</v>
      </c>
      <c r="M1448">
        <f t="shared" si="23"/>
        <v>2016</v>
      </c>
      <c r="N1448" s="2"/>
    </row>
    <row r="1449" spans="1:14" x14ac:dyDescent="0.25">
      <c r="A1449">
        <v>1510</v>
      </c>
      <c r="B1449" t="s">
        <v>500</v>
      </c>
      <c r="C1449" t="s">
        <v>7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2">
        <v>1621000000</v>
      </c>
      <c r="K1449" t="s">
        <v>17</v>
      </c>
      <c r="L1449" t="s">
        <v>501</v>
      </c>
      <c r="M1449">
        <f t="shared" si="23"/>
        <v>2013</v>
      </c>
      <c r="N1449" s="2"/>
    </row>
    <row r="1450" spans="1:14" x14ac:dyDescent="0.25">
      <c r="A1450">
        <v>1511</v>
      </c>
      <c r="B1450" t="s">
        <v>500</v>
      </c>
      <c r="C1450" t="s">
        <v>10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2">
        <v>1855000000</v>
      </c>
      <c r="K1450" t="s">
        <v>17</v>
      </c>
      <c r="L1450" t="s">
        <v>501</v>
      </c>
      <c r="M1450">
        <f t="shared" si="23"/>
        <v>2014</v>
      </c>
      <c r="N1450" s="2"/>
    </row>
    <row r="1451" spans="1:14" x14ac:dyDescent="0.25">
      <c r="A1451">
        <v>1512</v>
      </c>
      <c r="B1451" t="s">
        <v>500</v>
      </c>
      <c r="C1451" t="s">
        <v>11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2">
        <v>1956000000</v>
      </c>
      <c r="K1451" t="s">
        <v>17</v>
      </c>
      <c r="L1451" t="s">
        <v>501</v>
      </c>
      <c r="M1451">
        <f t="shared" si="23"/>
        <v>2015</v>
      </c>
      <c r="N1451" s="2"/>
    </row>
    <row r="1452" spans="1:14" x14ac:dyDescent="0.25">
      <c r="A1452">
        <v>1513</v>
      </c>
      <c r="B1452" t="s">
        <v>500</v>
      </c>
      <c r="C1452" t="s">
        <v>12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2">
        <v>1926000000</v>
      </c>
      <c r="K1452" t="s">
        <v>17</v>
      </c>
      <c r="L1452" t="s">
        <v>501</v>
      </c>
      <c r="M1452">
        <f t="shared" si="23"/>
        <v>2016</v>
      </c>
      <c r="N1452" s="2"/>
    </row>
    <row r="1453" spans="1:14" x14ac:dyDescent="0.25">
      <c r="A1453">
        <v>1514</v>
      </c>
      <c r="B1453" t="s">
        <v>502</v>
      </c>
      <c r="C1453" t="s">
        <v>7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2">
        <v>911884000</v>
      </c>
      <c r="K1453" t="s">
        <v>14</v>
      </c>
      <c r="L1453" t="s">
        <v>503</v>
      </c>
      <c r="M1453">
        <f t="shared" si="23"/>
        <v>2012</v>
      </c>
      <c r="N1453" s="2"/>
    </row>
    <row r="1454" spans="1:14" x14ac:dyDescent="0.25">
      <c r="A1454">
        <v>1515</v>
      </c>
      <c r="B1454" t="s">
        <v>502</v>
      </c>
      <c r="C1454" t="s">
        <v>10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2">
        <v>333589000</v>
      </c>
      <c r="K1454" t="s">
        <v>14</v>
      </c>
      <c r="L1454" t="s">
        <v>503</v>
      </c>
      <c r="M1454">
        <f t="shared" si="23"/>
        <v>2013</v>
      </c>
      <c r="N1454" s="2"/>
    </row>
    <row r="1455" spans="1:14" x14ac:dyDescent="0.25">
      <c r="A1455">
        <v>1516</v>
      </c>
      <c r="B1455" t="s">
        <v>502</v>
      </c>
      <c r="C1455" t="s">
        <v>11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2">
        <v>752460000</v>
      </c>
      <c r="K1455" t="s">
        <v>14</v>
      </c>
      <c r="L1455" t="s">
        <v>503</v>
      </c>
      <c r="M1455">
        <f t="shared" si="23"/>
        <v>2014</v>
      </c>
      <c r="N1455" s="2"/>
    </row>
    <row r="1456" spans="1:14" x14ac:dyDescent="0.25">
      <c r="A1456">
        <v>1517</v>
      </c>
      <c r="B1456" t="s">
        <v>502</v>
      </c>
      <c r="C1456" t="s">
        <v>12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2">
        <v>854301000</v>
      </c>
      <c r="K1456" t="s">
        <v>14</v>
      </c>
      <c r="L1456" t="s">
        <v>503</v>
      </c>
      <c r="M1456">
        <f t="shared" si="23"/>
        <v>2015</v>
      </c>
      <c r="N1456" s="2"/>
    </row>
    <row r="1457" spans="1:14" x14ac:dyDescent="0.25">
      <c r="A1457">
        <v>1518</v>
      </c>
      <c r="B1457" t="s">
        <v>504</v>
      </c>
      <c r="C1457" t="s">
        <v>7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2">
        <v>5579000000</v>
      </c>
      <c r="K1457" t="s">
        <v>14</v>
      </c>
      <c r="L1457" t="s">
        <v>192</v>
      </c>
      <c r="M1457">
        <f t="shared" si="23"/>
        <v>2013</v>
      </c>
      <c r="N1457" s="2"/>
    </row>
    <row r="1458" spans="1:14" x14ac:dyDescent="0.25">
      <c r="A1458">
        <v>1519</v>
      </c>
      <c r="B1458" t="s">
        <v>504</v>
      </c>
      <c r="C1458" t="s">
        <v>10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2">
        <v>4779000000</v>
      </c>
      <c r="K1458" t="s">
        <v>14</v>
      </c>
      <c r="L1458" t="s">
        <v>192</v>
      </c>
      <c r="M1458">
        <f t="shared" si="23"/>
        <v>2014</v>
      </c>
      <c r="N1458" s="2"/>
    </row>
    <row r="1459" spans="1:14" x14ac:dyDescent="0.25">
      <c r="A1459">
        <v>1520</v>
      </c>
      <c r="B1459" t="s">
        <v>504</v>
      </c>
      <c r="C1459" t="s">
        <v>11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2">
        <v>4535000000</v>
      </c>
      <c r="K1459" t="s">
        <v>14</v>
      </c>
      <c r="L1459" t="s">
        <v>192</v>
      </c>
      <c r="M1459">
        <f t="shared" si="23"/>
        <v>2015</v>
      </c>
      <c r="N1459" s="2"/>
    </row>
    <row r="1460" spans="1:14" x14ac:dyDescent="0.25">
      <c r="A1460">
        <v>1521</v>
      </c>
      <c r="B1460" t="s">
        <v>504</v>
      </c>
      <c r="C1460" t="s">
        <v>12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2">
        <v>4910000000</v>
      </c>
      <c r="K1460" t="s">
        <v>14</v>
      </c>
      <c r="L1460" t="s">
        <v>192</v>
      </c>
      <c r="M1460">
        <f t="shared" si="23"/>
        <v>2016</v>
      </c>
      <c r="N1460" s="2"/>
    </row>
    <row r="1461" spans="1:14" x14ac:dyDescent="0.25">
      <c r="A1461">
        <v>1522</v>
      </c>
      <c r="B1461" t="s">
        <v>505</v>
      </c>
      <c r="C1461" t="s">
        <v>7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2">
        <v>697217000</v>
      </c>
      <c r="K1461" t="s">
        <v>14</v>
      </c>
      <c r="L1461" t="s">
        <v>284</v>
      </c>
      <c r="M1461">
        <f t="shared" si="23"/>
        <v>2013</v>
      </c>
      <c r="N1461" s="2"/>
    </row>
    <row r="1462" spans="1:14" x14ac:dyDescent="0.25">
      <c r="A1462">
        <v>1523</v>
      </c>
      <c r="B1462" t="s">
        <v>505</v>
      </c>
      <c r="C1462" t="s">
        <v>10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2">
        <v>304300000</v>
      </c>
      <c r="K1462" t="s">
        <v>14</v>
      </c>
      <c r="L1462" t="s">
        <v>284</v>
      </c>
      <c r="M1462">
        <f t="shared" si="23"/>
        <v>2014</v>
      </c>
      <c r="N1462" s="2"/>
    </row>
    <row r="1463" spans="1:14" x14ac:dyDescent="0.25">
      <c r="A1463">
        <v>1524</v>
      </c>
      <c r="B1463" t="s">
        <v>505</v>
      </c>
      <c r="C1463" t="s">
        <v>11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2">
        <v>891400000</v>
      </c>
      <c r="K1463" t="s">
        <v>14</v>
      </c>
      <c r="L1463" t="s">
        <v>284</v>
      </c>
      <c r="M1463">
        <f t="shared" si="23"/>
        <v>2015</v>
      </c>
      <c r="N1463" s="2"/>
    </row>
    <row r="1464" spans="1:14" x14ac:dyDescent="0.25">
      <c r="A1464">
        <v>1525</v>
      </c>
      <c r="B1464" t="s">
        <v>505</v>
      </c>
      <c r="C1464" t="s">
        <v>12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2">
        <v>760100000</v>
      </c>
      <c r="K1464" t="s">
        <v>14</v>
      </c>
      <c r="L1464" t="s">
        <v>284</v>
      </c>
      <c r="M1464">
        <f t="shared" si="23"/>
        <v>2016</v>
      </c>
      <c r="N1464" s="2"/>
    </row>
    <row r="1465" spans="1:14" x14ac:dyDescent="0.25">
      <c r="A1465">
        <v>1526</v>
      </c>
      <c r="B1465" t="s">
        <v>506</v>
      </c>
      <c r="C1465" t="s">
        <v>7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2">
        <v>3106526000</v>
      </c>
      <c r="K1465" t="s">
        <v>14</v>
      </c>
      <c r="L1465" t="s">
        <v>252</v>
      </c>
      <c r="M1465">
        <f t="shared" si="23"/>
        <v>2013</v>
      </c>
      <c r="N1465" s="2"/>
    </row>
    <row r="1466" spans="1:14" x14ac:dyDescent="0.25">
      <c r="A1466">
        <v>1527</v>
      </c>
      <c r="B1466" t="s">
        <v>506</v>
      </c>
      <c r="C1466" t="s">
        <v>10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2">
        <v>3350570000</v>
      </c>
      <c r="K1466" t="s">
        <v>14</v>
      </c>
      <c r="L1466" t="s">
        <v>252</v>
      </c>
      <c r="M1466">
        <f t="shared" si="23"/>
        <v>2014</v>
      </c>
      <c r="N1466" s="2"/>
    </row>
    <row r="1467" spans="1:14" x14ac:dyDescent="0.25">
      <c r="A1467">
        <v>1528</v>
      </c>
      <c r="B1467" t="s">
        <v>506</v>
      </c>
      <c r="C1467" t="s">
        <v>11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2">
        <v>3606501000</v>
      </c>
      <c r="K1467" t="s">
        <v>14</v>
      </c>
      <c r="L1467" t="s">
        <v>252</v>
      </c>
      <c r="M1467">
        <f t="shared" si="23"/>
        <v>2015</v>
      </c>
      <c r="N1467" s="2"/>
    </row>
    <row r="1468" spans="1:14" x14ac:dyDescent="0.25">
      <c r="A1468">
        <v>1529</v>
      </c>
      <c r="B1468" t="s">
        <v>506</v>
      </c>
      <c r="C1468" t="s">
        <v>12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2">
        <v>3704700000</v>
      </c>
      <c r="K1468" t="s">
        <v>14</v>
      </c>
      <c r="L1468" t="s">
        <v>252</v>
      </c>
      <c r="M1468">
        <f t="shared" si="23"/>
        <v>2016</v>
      </c>
      <c r="N1468" s="2"/>
    </row>
    <row r="1469" spans="1:14" x14ac:dyDescent="0.25">
      <c r="A1469">
        <v>1530</v>
      </c>
      <c r="B1469" t="s">
        <v>507</v>
      </c>
      <c r="C1469" t="s">
        <v>7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2">
        <v>846505000</v>
      </c>
      <c r="K1469" t="s">
        <v>42</v>
      </c>
      <c r="L1469" t="s">
        <v>43</v>
      </c>
      <c r="M1469">
        <f t="shared" si="23"/>
        <v>2012</v>
      </c>
      <c r="N1469" s="2"/>
    </row>
    <row r="1470" spans="1:14" x14ac:dyDescent="0.25">
      <c r="A1470">
        <v>1531</v>
      </c>
      <c r="B1470" t="s">
        <v>507</v>
      </c>
      <c r="C1470" t="s">
        <v>10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2">
        <v>835776000</v>
      </c>
      <c r="K1470" t="s">
        <v>42</v>
      </c>
      <c r="L1470" t="s">
        <v>43</v>
      </c>
      <c r="M1470">
        <f t="shared" si="23"/>
        <v>2013</v>
      </c>
      <c r="N1470" s="2"/>
    </row>
    <row r="1471" spans="1:14" x14ac:dyDescent="0.25">
      <c r="A1471">
        <v>1532</v>
      </c>
      <c r="B1471" t="s">
        <v>507</v>
      </c>
      <c r="C1471" t="s">
        <v>11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2">
        <v>860803000</v>
      </c>
      <c r="K1471" t="s">
        <v>42</v>
      </c>
      <c r="L1471" t="s">
        <v>43</v>
      </c>
      <c r="M1471">
        <f t="shared" si="23"/>
        <v>2014</v>
      </c>
      <c r="N1471" s="2"/>
    </row>
    <row r="1472" spans="1:14" x14ac:dyDescent="0.25">
      <c r="A1472">
        <v>1533</v>
      </c>
      <c r="B1472" t="s">
        <v>507</v>
      </c>
      <c r="C1472" t="s">
        <v>12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2">
        <v>842829000</v>
      </c>
      <c r="K1472" t="s">
        <v>42</v>
      </c>
      <c r="L1472" t="s">
        <v>43</v>
      </c>
      <c r="M1472">
        <f t="shared" si="23"/>
        <v>2015</v>
      </c>
      <c r="N1472" s="2"/>
    </row>
    <row r="1473" spans="1:14" x14ac:dyDescent="0.25">
      <c r="A1473">
        <v>1534</v>
      </c>
      <c r="B1473" t="s">
        <v>508</v>
      </c>
      <c r="C1473" t="s">
        <v>7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2">
        <v>1564200000</v>
      </c>
      <c r="K1473" t="s">
        <v>20</v>
      </c>
      <c r="L1473" t="s">
        <v>25</v>
      </c>
      <c r="M1473">
        <f t="shared" si="23"/>
        <v>2012</v>
      </c>
      <c r="N1473" s="2"/>
    </row>
    <row r="1474" spans="1:14" x14ac:dyDescent="0.25">
      <c r="A1474">
        <v>1535</v>
      </c>
      <c r="B1474" t="s">
        <v>508</v>
      </c>
      <c r="C1474" t="s">
        <v>10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2">
        <v>1687300000</v>
      </c>
      <c r="K1474" t="s">
        <v>20</v>
      </c>
      <c r="L1474" t="s">
        <v>25</v>
      </c>
      <c r="M1474">
        <f t="shared" si="23"/>
        <v>2013</v>
      </c>
      <c r="N1474" s="2"/>
    </row>
    <row r="1475" spans="1:14" x14ac:dyDescent="0.25">
      <c r="A1475">
        <v>1536</v>
      </c>
      <c r="B1475" t="s">
        <v>508</v>
      </c>
      <c r="C1475" t="s">
        <v>11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2">
        <v>1904800000</v>
      </c>
      <c r="K1475" t="s">
        <v>20</v>
      </c>
      <c r="L1475" t="s">
        <v>25</v>
      </c>
      <c r="M1475">
        <f t="shared" si="23"/>
        <v>2014</v>
      </c>
      <c r="N1475" s="2"/>
    </row>
    <row r="1476" spans="1:14" x14ac:dyDescent="0.25">
      <c r="A1476">
        <v>1537</v>
      </c>
      <c r="B1476" t="s">
        <v>508</v>
      </c>
      <c r="C1476" t="s">
        <v>12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2">
        <v>2451500000</v>
      </c>
      <c r="K1476" t="s">
        <v>20</v>
      </c>
      <c r="L1476" t="s">
        <v>25</v>
      </c>
      <c r="M1476">
        <f t="shared" si="23"/>
        <v>2015</v>
      </c>
      <c r="N1476" s="2"/>
    </row>
    <row r="1477" spans="1:14" x14ac:dyDescent="0.25">
      <c r="A1477">
        <v>1538</v>
      </c>
      <c r="B1477" t="s">
        <v>509</v>
      </c>
      <c r="C1477" t="s">
        <v>7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2">
        <v>296000000</v>
      </c>
      <c r="K1477" t="s">
        <v>14</v>
      </c>
      <c r="L1477" t="s">
        <v>72</v>
      </c>
      <c r="M1477">
        <f t="shared" si="23"/>
        <v>2012</v>
      </c>
      <c r="N1477" s="2"/>
    </row>
    <row r="1478" spans="1:14" x14ac:dyDescent="0.25">
      <c r="A1478">
        <v>1539</v>
      </c>
      <c r="B1478" t="s">
        <v>509</v>
      </c>
      <c r="C1478" t="s">
        <v>10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2">
        <v>294000000</v>
      </c>
      <c r="K1478" t="s">
        <v>14</v>
      </c>
      <c r="L1478" t="s">
        <v>72</v>
      </c>
      <c r="M1478">
        <f t="shared" si="23"/>
        <v>2013</v>
      </c>
      <c r="N1478" s="2"/>
    </row>
    <row r="1479" spans="1:14" x14ac:dyDescent="0.25">
      <c r="A1479">
        <v>1540</v>
      </c>
      <c r="B1479" t="s">
        <v>509</v>
      </c>
      <c r="C1479" t="s">
        <v>11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2">
        <v>340000000</v>
      </c>
      <c r="K1479" t="s">
        <v>14</v>
      </c>
      <c r="L1479" t="s">
        <v>72</v>
      </c>
      <c r="M1479">
        <f t="shared" si="23"/>
        <v>2014</v>
      </c>
      <c r="N1479" s="2"/>
    </row>
    <row r="1480" spans="1:14" x14ac:dyDescent="0.25">
      <c r="A1480">
        <v>1541</v>
      </c>
      <c r="B1480" t="s">
        <v>509</v>
      </c>
      <c r="C1480" t="s">
        <v>12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2">
        <v>232000000</v>
      </c>
      <c r="K1480" t="s">
        <v>14</v>
      </c>
      <c r="L1480" t="s">
        <v>72</v>
      </c>
      <c r="M1480">
        <f t="shared" si="23"/>
        <v>2015</v>
      </c>
      <c r="N1480" s="2"/>
    </row>
    <row r="1481" spans="1:14" x14ac:dyDescent="0.25">
      <c r="A1481">
        <v>1542</v>
      </c>
      <c r="B1481" t="s">
        <v>510</v>
      </c>
      <c r="C1481" t="s">
        <v>7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2">
        <v>5306000000</v>
      </c>
      <c r="K1481" t="s">
        <v>42</v>
      </c>
      <c r="L1481" t="s">
        <v>45</v>
      </c>
      <c r="M1481">
        <f t="shared" ref="M1481:M1544" si="24">YEAR(D1481)</f>
        <v>2013</v>
      </c>
      <c r="N1481" s="2"/>
    </row>
    <row r="1482" spans="1:14" x14ac:dyDescent="0.25">
      <c r="A1482">
        <v>1543</v>
      </c>
      <c r="B1482" t="s">
        <v>510</v>
      </c>
      <c r="C1482" t="s">
        <v>10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2">
        <v>5458000000</v>
      </c>
      <c r="K1482" t="s">
        <v>42</v>
      </c>
      <c r="L1482" t="s">
        <v>45</v>
      </c>
      <c r="M1482">
        <f t="shared" si="24"/>
        <v>2014</v>
      </c>
      <c r="N1482" s="2"/>
    </row>
    <row r="1483" spans="1:14" x14ac:dyDescent="0.25">
      <c r="A1483">
        <v>1544</v>
      </c>
      <c r="B1483" t="s">
        <v>510</v>
      </c>
      <c r="C1483" t="s">
        <v>11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2">
        <v>5113000000</v>
      </c>
      <c r="K1483" t="s">
        <v>42</v>
      </c>
      <c r="L1483" t="s">
        <v>45</v>
      </c>
      <c r="M1483">
        <f t="shared" si="24"/>
        <v>2015</v>
      </c>
      <c r="N1483" s="2"/>
    </row>
    <row r="1484" spans="1:14" x14ac:dyDescent="0.25">
      <c r="A1484">
        <v>1545</v>
      </c>
      <c r="B1484" t="s">
        <v>510</v>
      </c>
      <c r="C1484" t="s">
        <v>12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2">
        <v>4416000000</v>
      </c>
      <c r="K1484" t="s">
        <v>42</v>
      </c>
      <c r="L1484" t="s">
        <v>45</v>
      </c>
      <c r="M1484">
        <f t="shared" si="24"/>
        <v>2016</v>
      </c>
      <c r="N1484" s="2"/>
    </row>
    <row r="1485" spans="1:14" x14ac:dyDescent="0.25">
      <c r="A1485">
        <v>1546</v>
      </c>
      <c r="B1485" t="s">
        <v>511</v>
      </c>
      <c r="C1485" t="s">
        <v>7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2">
        <v>436792000</v>
      </c>
      <c r="K1485" t="s">
        <v>14</v>
      </c>
      <c r="L1485" t="s">
        <v>512</v>
      </c>
      <c r="M1485">
        <f t="shared" si="24"/>
        <v>2012</v>
      </c>
      <c r="N1485" s="2"/>
    </row>
    <row r="1486" spans="1:14" x14ac:dyDescent="0.25">
      <c r="A1486">
        <v>1547</v>
      </c>
      <c r="B1486" t="s">
        <v>511</v>
      </c>
      <c r="C1486" t="s">
        <v>10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2">
        <v>514650000</v>
      </c>
      <c r="K1486" t="s">
        <v>14</v>
      </c>
      <c r="L1486" t="s">
        <v>512</v>
      </c>
      <c r="M1486">
        <f t="shared" si="24"/>
        <v>2013</v>
      </c>
      <c r="N1486" s="2"/>
    </row>
    <row r="1487" spans="1:14" x14ac:dyDescent="0.25">
      <c r="A1487">
        <v>1548</v>
      </c>
      <c r="B1487" t="s">
        <v>511</v>
      </c>
      <c r="C1487" t="s">
        <v>11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2">
        <v>589472000</v>
      </c>
      <c r="K1487" t="s">
        <v>14</v>
      </c>
      <c r="L1487" t="s">
        <v>512</v>
      </c>
      <c r="M1487">
        <f t="shared" si="24"/>
        <v>2014</v>
      </c>
      <c r="N1487" s="2"/>
    </row>
    <row r="1488" spans="1:14" x14ac:dyDescent="0.25">
      <c r="A1488">
        <v>1549</v>
      </c>
      <c r="B1488" t="s">
        <v>511</v>
      </c>
      <c r="C1488" t="s">
        <v>12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2">
        <v>650508000</v>
      </c>
      <c r="K1488" t="s">
        <v>14</v>
      </c>
      <c r="L1488" t="s">
        <v>512</v>
      </c>
      <c r="M1488">
        <f t="shared" si="24"/>
        <v>2015</v>
      </c>
      <c r="N1488" s="2"/>
    </row>
    <row r="1489" spans="1:14" x14ac:dyDescent="0.25">
      <c r="A1489">
        <v>1550</v>
      </c>
      <c r="B1489" t="s">
        <v>513</v>
      </c>
      <c r="C1489" t="s">
        <v>7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2">
        <v>1375000000</v>
      </c>
      <c r="K1489" t="s">
        <v>31</v>
      </c>
      <c r="L1489" t="s">
        <v>119</v>
      </c>
      <c r="M1489">
        <f t="shared" si="24"/>
        <v>2013</v>
      </c>
      <c r="N1489" s="2"/>
    </row>
    <row r="1490" spans="1:14" x14ac:dyDescent="0.25">
      <c r="A1490">
        <v>1551</v>
      </c>
      <c r="B1490" t="s">
        <v>513</v>
      </c>
      <c r="C1490" t="s">
        <v>10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2">
        <v>1430000000</v>
      </c>
      <c r="K1490" t="s">
        <v>31</v>
      </c>
      <c r="L1490" t="s">
        <v>119</v>
      </c>
      <c r="M1490">
        <f t="shared" si="24"/>
        <v>2014</v>
      </c>
      <c r="N1490" s="2"/>
    </row>
    <row r="1491" spans="1:14" x14ac:dyDescent="0.25">
      <c r="A1491">
        <v>1552</v>
      </c>
      <c r="B1491" t="s">
        <v>513</v>
      </c>
      <c r="C1491" t="s">
        <v>11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2">
        <v>2169000000</v>
      </c>
      <c r="K1491" t="s">
        <v>31</v>
      </c>
      <c r="L1491" t="s">
        <v>119</v>
      </c>
      <c r="M1491">
        <f t="shared" si="24"/>
        <v>2015</v>
      </c>
      <c r="N1491" s="2"/>
    </row>
    <row r="1492" spans="1:14" x14ac:dyDescent="0.25">
      <c r="A1492">
        <v>1553</v>
      </c>
      <c r="B1492" t="s">
        <v>513</v>
      </c>
      <c r="C1492" t="s">
        <v>12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2">
        <v>2833000000</v>
      </c>
      <c r="K1492" t="s">
        <v>31</v>
      </c>
      <c r="L1492" t="s">
        <v>119</v>
      </c>
      <c r="M1492">
        <f t="shared" si="24"/>
        <v>2016</v>
      </c>
      <c r="N1492" s="2"/>
    </row>
    <row r="1493" spans="1:14" x14ac:dyDescent="0.25">
      <c r="A1493">
        <v>1554</v>
      </c>
      <c r="B1493" t="s">
        <v>514</v>
      </c>
      <c r="C1493" t="s">
        <v>7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2">
        <v>1644000000</v>
      </c>
      <c r="K1493" t="s">
        <v>78</v>
      </c>
      <c r="L1493" t="s">
        <v>336</v>
      </c>
      <c r="M1493">
        <f t="shared" si="24"/>
        <v>2012</v>
      </c>
      <c r="N1493" s="2"/>
    </row>
    <row r="1494" spans="1:14" x14ac:dyDescent="0.25">
      <c r="A1494">
        <v>1555</v>
      </c>
      <c r="B1494" t="s">
        <v>514</v>
      </c>
      <c r="C1494" t="s">
        <v>10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2">
        <v>779000000</v>
      </c>
      <c r="K1494" t="s">
        <v>78</v>
      </c>
      <c r="L1494" t="s">
        <v>336</v>
      </c>
      <c r="M1494">
        <f t="shared" si="24"/>
        <v>2013</v>
      </c>
      <c r="N1494" s="2"/>
    </row>
    <row r="1495" spans="1:14" x14ac:dyDescent="0.25">
      <c r="A1495">
        <v>1556</v>
      </c>
      <c r="B1495" t="s">
        <v>514</v>
      </c>
      <c r="C1495" t="s">
        <v>11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2">
        <v>1636000000</v>
      </c>
      <c r="K1495" t="s">
        <v>78</v>
      </c>
      <c r="L1495" t="s">
        <v>336</v>
      </c>
      <c r="M1495">
        <f t="shared" si="24"/>
        <v>2014</v>
      </c>
      <c r="N1495" s="2"/>
    </row>
    <row r="1496" spans="1:14" x14ac:dyDescent="0.25">
      <c r="A1496">
        <v>1557</v>
      </c>
      <c r="B1496" t="s">
        <v>514</v>
      </c>
      <c r="C1496" t="s">
        <v>12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2">
        <v>2869000000</v>
      </c>
      <c r="K1496" t="s">
        <v>78</v>
      </c>
      <c r="L1496" t="s">
        <v>336</v>
      </c>
      <c r="M1496">
        <f t="shared" si="24"/>
        <v>2015</v>
      </c>
      <c r="N1496" s="2"/>
    </row>
    <row r="1497" spans="1:14" x14ac:dyDescent="0.25">
      <c r="A1497">
        <v>1558</v>
      </c>
      <c r="B1497" t="s">
        <v>515</v>
      </c>
      <c r="C1497" t="s">
        <v>7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2">
        <v>356619000</v>
      </c>
      <c r="K1497" t="s">
        <v>17</v>
      </c>
      <c r="L1497" t="s">
        <v>52</v>
      </c>
      <c r="M1497">
        <f t="shared" si="24"/>
        <v>2012</v>
      </c>
      <c r="N1497" s="2"/>
    </row>
    <row r="1498" spans="1:14" x14ac:dyDescent="0.25">
      <c r="A1498">
        <v>1559</v>
      </c>
      <c r="B1498" t="s">
        <v>515</v>
      </c>
      <c r="C1498" t="s">
        <v>10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2">
        <v>382500000</v>
      </c>
      <c r="K1498" t="s">
        <v>17</v>
      </c>
      <c r="L1498" t="s">
        <v>52</v>
      </c>
      <c r="M1498">
        <f t="shared" si="24"/>
        <v>2013</v>
      </c>
      <c r="N1498" s="2"/>
    </row>
    <row r="1499" spans="1:14" x14ac:dyDescent="0.25">
      <c r="A1499">
        <v>1560</v>
      </c>
      <c r="B1499" t="s">
        <v>515</v>
      </c>
      <c r="C1499" t="s">
        <v>11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2">
        <v>431640000</v>
      </c>
      <c r="K1499" t="s">
        <v>17</v>
      </c>
      <c r="L1499" t="s">
        <v>52</v>
      </c>
      <c r="M1499">
        <f t="shared" si="24"/>
        <v>2014</v>
      </c>
      <c r="N1499" s="2"/>
    </row>
    <row r="1500" spans="1:14" x14ac:dyDescent="0.25">
      <c r="A1500">
        <v>1561</v>
      </c>
      <c r="B1500" t="s">
        <v>515</v>
      </c>
      <c r="C1500" t="s">
        <v>12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2">
        <v>534107000</v>
      </c>
      <c r="K1500" t="s">
        <v>17</v>
      </c>
      <c r="L1500" t="s">
        <v>52</v>
      </c>
      <c r="M1500">
        <f t="shared" si="24"/>
        <v>2015</v>
      </c>
      <c r="N1500" s="2"/>
    </row>
    <row r="1501" spans="1:14" x14ac:dyDescent="0.25">
      <c r="A1501">
        <v>1562</v>
      </c>
      <c r="B1501" t="s">
        <v>516</v>
      </c>
      <c r="C1501" t="s">
        <v>7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2">
        <v>2687000000</v>
      </c>
      <c r="K1501" t="s">
        <v>17</v>
      </c>
      <c r="L1501" t="s">
        <v>29</v>
      </c>
      <c r="M1501">
        <f t="shared" si="24"/>
        <v>2012</v>
      </c>
      <c r="N1501" s="2"/>
    </row>
    <row r="1502" spans="1:14" x14ac:dyDescent="0.25">
      <c r="A1502">
        <v>1563</v>
      </c>
      <c r="B1502" t="s">
        <v>516</v>
      </c>
      <c r="C1502" t="s">
        <v>10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2">
        <v>2984000000</v>
      </c>
      <c r="K1502" t="s">
        <v>17</v>
      </c>
      <c r="L1502" t="s">
        <v>29</v>
      </c>
      <c r="M1502">
        <f t="shared" si="24"/>
        <v>2013</v>
      </c>
      <c r="N1502" s="2"/>
    </row>
    <row r="1503" spans="1:14" x14ac:dyDescent="0.25">
      <c r="A1503">
        <v>1564</v>
      </c>
      <c r="B1503" t="s">
        <v>516</v>
      </c>
      <c r="C1503" t="s">
        <v>11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2">
        <v>4226000000</v>
      </c>
      <c r="K1503" t="s">
        <v>17</v>
      </c>
      <c r="L1503" t="s">
        <v>29</v>
      </c>
      <c r="M1503">
        <f t="shared" si="24"/>
        <v>2014</v>
      </c>
      <c r="N1503" s="2"/>
    </row>
    <row r="1504" spans="1:14" x14ac:dyDescent="0.25">
      <c r="A1504">
        <v>1565</v>
      </c>
      <c r="B1504" t="s">
        <v>516</v>
      </c>
      <c r="C1504" t="s">
        <v>12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2">
        <v>4532000000</v>
      </c>
      <c r="K1504" t="s">
        <v>17</v>
      </c>
      <c r="L1504" t="s">
        <v>29</v>
      </c>
      <c r="M1504">
        <f t="shared" si="24"/>
        <v>2015</v>
      </c>
      <c r="N1504" s="2"/>
    </row>
    <row r="1505" spans="1:14" x14ac:dyDescent="0.25">
      <c r="A1505">
        <v>1566</v>
      </c>
      <c r="B1505" t="s">
        <v>517</v>
      </c>
      <c r="C1505" t="s">
        <v>7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2">
        <v>1053000000</v>
      </c>
      <c r="K1505" t="s">
        <v>8</v>
      </c>
      <c r="L1505" t="s">
        <v>159</v>
      </c>
      <c r="M1505">
        <f t="shared" si="24"/>
        <v>2012</v>
      </c>
      <c r="N1505" s="2"/>
    </row>
    <row r="1506" spans="1:14" x14ac:dyDescent="0.25">
      <c r="A1506">
        <v>1567</v>
      </c>
      <c r="B1506" t="s">
        <v>517</v>
      </c>
      <c r="C1506" t="s">
        <v>10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2">
        <v>847000000</v>
      </c>
      <c r="K1506" t="s">
        <v>8</v>
      </c>
      <c r="L1506" t="s">
        <v>159</v>
      </c>
      <c r="M1506">
        <f t="shared" si="24"/>
        <v>2013</v>
      </c>
      <c r="N1506" s="2"/>
    </row>
    <row r="1507" spans="1:14" x14ac:dyDescent="0.25">
      <c r="A1507">
        <v>1568</v>
      </c>
      <c r="B1507" t="s">
        <v>517</v>
      </c>
      <c r="C1507" t="s">
        <v>11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2">
        <v>1096000000</v>
      </c>
      <c r="K1507" t="s">
        <v>8</v>
      </c>
      <c r="L1507" t="s">
        <v>159</v>
      </c>
      <c r="M1507">
        <f t="shared" si="24"/>
        <v>2015</v>
      </c>
      <c r="N1507" s="2"/>
    </row>
    <row r="1508" spans="1:14" x14ac:dyDescent="0.25">
      <c r="A1508">
        <v>1569</v>
      </c>
      <c r="B1508" t="s">
        <v>517</v>
      </c>
      <c r="C1508" t="s">
        <v>12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2">
        <v>1140000000</v>
      </c>
      <c r="K1508" t="s">
        <v>8</v>
      </c>
      <c r="L1508" t="s">
        <v>159</v>
      </c>
      <c r="M1508">
        <f t="shared" si="24"/>
        <v>2016</v>
      </c>
      <c r="N1508" s="2"/>
    </row>
    <row r="1509" spans="1:14" x14ac:dyDescent="0.25">
      <c r="A1509">
        <v>1570</v>
      </c>
      <c r="B1509" t="s">
        <v>518</v>
      </c>
      <c r="C1509" t="s">
        <v>7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2">
        <v>208695000</v>
      </c>
      <c r="K1509" t="s">
        <v>14</v>
      </c>
      <c r="L1509" t="s">
        <v>284</v>
      </c>
      <c r="M1509">
        <f t="shared" si="24"/>
        <v>2012</v>
      </c>
      <c r="N1509" s="2"/>
    </row>
    <row r="1510" spans="1:14" x14ac:dyDescent="0.25">
      <c r="A1510">
        <v>1571</v>
      </c>
      <c r="B1510" t="s">
        <v>518</v>
      </c>
      <c r="C1510" t="s">
        <v>10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2">
        <v>265098000</v>
      </c>
      <c r="K1510" t="s">
        <v>14</v>
      </c>
      <c r="L1510" t="s">
        <v>284</v>
      </c>
      <c r="M1510">
        <f t="shared" si="24"/>
        <v>2013</v>
      </c>
      <c r="N1510" s="2"/>
    </row>
    <row r="1511" spans="1:14" x14ac:dyDescent="0.25">
      <c r="A1511">
        <v>1572</v>
      </c>
      <c r="B1511" t="s">
        <v>518</v>
      </c>
      <c r="C1511" t="s">
        <v>11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2">
        <v>353955000</v>
      </c>
      <c r="K1511" t="s">
        <v>14</v>
      </c>
      <c r="L1511" t="s">
        <v>284</v>
      </c>
      <c r="M1511">
        <f t="shared" si="24"/>
        <v>2014</v>
      </c>
      <c r="N1511" s="2"/>
    </row>
    <row r="1512" spans="1:14" x14ac:dyDescent="0.25">
      <c r="A1512">
        <v>1573</v>
      </c>
      <c r="B1512" t="s">
        <v>518</v>
      </c>
      <c r="C1512" t="s">
        <v>12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2">
        <v>408547000</v>
      </c>
      <c r="K1512" t="s">
        <v>14</v>
      </c>
      <c r="L1512" t="s">
        <v>284</v>
      </c>
      <c r="M1512">
        <f t="shared" si="24"/>
        <v>2015</v>
      </c>
      <c r="N1512" s="2"/>
    </row>
    <row r="1513" spans="1:14" x14ac:dyDescent="0.25">
      <c r="A1513">
        <v>1574</v>
      </c>
      <c r="B1513" t="s">
        <v>519</v>
      </c>
      <c r="C1513" t="s">
        <v>7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2">
        <v>208695000</v>
      </c>
      <c r="K1513" t="s">
        <v>14</v>
      </c>
      <c r="L1513" t="s">
        <v>284</v>
      </c>
      <c r="M1513">
        <f t="shared" si="24"/>
        <v>2012</v>
      </c>
      <c r="N1513" s="2"/>
    </row>
    <row r="1514" spans="1:14" x14ac:dyDescent="0.25">
      <c r="A1514">
        <v>1575</v>
      </c>
      <c r="B1514" t="s">
        <v>519</v>
      </c>
      <c r="C1514" t="s">
        <v>10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2">
        <v>265098000</v>
      </c>
      <c r="K1514" t="s">
        <v>14</v>
      </c>
      <c r="L1514" t="s">
        <v>284</v>
      </c>
      <c r="M1514">
        <f t="shared" si="24"/>
        <v>2013</v>
      </c>
      <c r="N1514" s="2"/>
    </row>
    <row r="1515" spans="1:14" x14ac:dyDescent="0.25">
      <c r="A1515">
        <v>1576</v>
      </c>
      <c r="B1515" t="s">
        <v>519</v>
      </c>
      <c r="C1515" t="s">
        <v>11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2">
        <v>353955000</v>
      </c>
      <c r="K1515" t="s">
        <v>14</v>
      </c>
      <c r="L1515" t="s">
        <v>284</v>
      </c>
      <c r="M1515">
        <f t="shared" si="24"/>
        <v>2014</v>
      </c>
      <c r="N1515" s="2"/>
    </row>
    <row r="1516" spans="1:14" x14ac:dyDescent="0.25">
      <c r="A1516">
        <v>1577</v>
      </c>
      <c r="B1516" t="s">
        <v>519</v>
      </c>
      <c r="C1516" t="s">
        <v>12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2">
        <v>408547000</v>
      </c>
      <c r="K1516" t="s">
        <v>14</v>
      </c>
      <c r="L1516" t="s">
        <v>284</v>
      </c>
      <c r="M1516">
        <f t="shared" si="24"/>
        <v>2015</v>
      </c>
      <c r="N1516" s="2"/>
    </row>
    <row r="1517" spans="1:14" x14ac:dyDescent="0.25">
      <c r="A1517">
        <v>1578</v>
      </c>
      <c r="B1517" t="s">
        <v>520</v>
      </c>
      <c r="C1517" t="s">
        <v>7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2">
        <v>1362000000</v>
      </c>
      <c r="K1517" t="s">
        <v>8</v>
      </c>
      <c r="L1517" t="s">
        <v>9</v>
      </c>
      <c r="M1517">
        <f t="shared" si="24"/>
        <v>2012</v>
      </c>
      <c r="N1517" s="2"/>
    </row>
    <row r="1518" spans="1:14" x14ac:dyDescent="0.25">
      <c r="A1518">
        <v>1579</v>
      </c>
      <c r="B1518" t="s">
        <v>520</v>
      </c>
      <c r="C1518" t="s">
        <v>10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2">
        <v>1769000000</v>
      </c>
      <c r="K1518" t="s">
        <v>8</v>
      </c>
      <c r="L1518" t="s">
        <v>9</v>
      </c>
      <c r="M1518">
        <f t="shared" si="24"/>
        <v>2013</v>
      </c>
      <c r="N1518" s="2"/>
    </row>
    <row r="1519" spans="1:14" x14ac:dyDescent="0.25">
      <c r="A1519">
        <v>1580</v>
      </c>
      <c r="B1519" t="s">
        <v>520</v>
      </c>
      <c r="C1519" t="s">
        <v>11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2">
        <v>2816000000</v>
      </c>
      <c r="K1519" t="s">
        <v>8</v>
      </c>
      <c r="L1519" t="s">
        <v>9</v>
      </c>
      <c r="M1519">
        <f t="shared" si="24"/>
        <v>2014</v>
      </c>
      <c r="N1519" s="2"/>
    </row>
    <row r="1520" spans="1:14" x14ac:dyDescent="0.25">
      <c r="A1520">
        <v>1581</v>
      </c>
      <c r="B1520" t="s">
        <v>520</v>
      </c>
      <c r="C1520" t="s">
        <v>12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2">
        <v>5492000000</v>
      </c>
      <c r="K1520" t="s">
        <v>8</v>
      </c>
      <c r="L1520" t="s">
        <v>9</v>
      </c>
      <c r="M1520">
        <f t="shared" si="24"/>
        <v>2015</v>
      </c>
      <c r="N1520" s="2"/>
    </row>
    <row r="1521" spans="1:14" x14ac:dyDescent="0.25">
      <c r="A1521">
        <v>1582</v>
      </c>
      <c r="B1521" t="s">
        <v>521</v>
      </c>
      <c r="C1521" t="s">
        <v>7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2">
        <v>67260000</v>
      </c>
      <c r="K1521" t="s">
        <v>47</v>
      </c>
      <c r="L1521" t="s">
        <v>229</v>
      </c>
      <c r="M1521">
        <f t="shared" si="24"/>
        <v>2012</v>
      </c>
      <c r="N1521" s="2"/>
    </row>
    <row r="1522" spans="1:14" x14ac:dyDescent="0.25">
      <c r="A1522">
        <v>1583</v>
      </c>
      <c r="B1522" t="s">
        <v>521</v>
      </c>
      <c r="C1522" t="s">
        <v>10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2">
        <v>116920000</v>
      </c>
      <c r="K1522" t="s">
        <v>47</v>
      </c>
      <c r="L1522" t="s">
        <v>229</v>
      </c>
      <c r="M1522">
        <f t="shared" si="24"/>
        <v>2013</v>
      </c>
      <c r="N1522" s="2"/>
    </row>
    <row r="1523" spans="1:14" x14ac:dyDescent="0.25">
      <c r="A1523">
        <v>1584</v>
      </c>
      <c r="B1523" t="s">
        <v>521</v>
      </c>
      <c r="C1523" t="s">
        <v>11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2">
        <v>126764000</v>
      </c>
      <c r="K1523" t="s">
        <v>47</v>
      </c>
      <c r="L1523" t="s">
        <v>229</v>
      </c>
      <c r="M1523">
        <f t="shared" si="24"/>
        <v>2014</v>
      </c>
      <c r="N1523" s="2"/>
    </row>
    <row r="1524" spans="1:14" x14ac:dyDescent="0.25">
      <c r="A1524">
        <v>1585</v>
      </c>
      <c r="B1524" t="s">
        <v>521</v>
      </c>
      <c r="C1524" t="s">
        <v>12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2">
        <v>159591000</v>
      </c>
      <c r="K1524" t="s">
        <v>47</v>
      </c>
      <c r="L1524" t="s">
        <v>229</v>
      </c>
      <c r="M1524">
        <f t="shared" si="24"/>
        <v>2015</v>
      </c>
      <c r="N1524" s="2"/>
    </row>
    <row r="1525" spans="1:14" x14ac:dyDescent="0.25">
      <c r="A1525">
        <v>1590</v>
      </c>
      <c r="B1525" t="s">
        <v>522</v>
      </c>
      <c r="C1525" t="s">
        <v>7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2">
        <v>294794000</v>
      </c>
      <c r="K1525" t="s">
        <v>14</v>
      </c>
      <c r="L1525" t="s">
        <v>74</v>
      </c>
      <c r="M1525">
        <f t="shared" si="24"/>
        <v>2013</v>
      </c>
      <c r="N1525" s="2"/>
    </row>
    <row r="1526" spans="1:14" x14ac:dyDescent="0.25">
      <c r="A1526">
        <v>1591</v>
      </c>
      <c r="B1526" t="s">
        <v>522</v>
      </c>
      <c r="C1526" t="s">
        <v>10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2">
        <v>344858000</v>
      </c>
      <c r="K1526" t="s">
        <v>14</v>
      </c>
      <c r="L1526" t="s">
        <v>74</v>
      </c>
      <c r="M1526">
        <f t="shared" si="24"/>
        <v>2014</v>
      </c>
      <c r="N1526" s="2"/>
    </row>
    <row r="1527" spans="1:14" x14ac:dyDescent="0.25">
      <c r="A1527">
        <v>1592</v>
      </c>
      <c r="B1527" t="s">
        <v>522</v>
      </c>
      <c r="C1527" t="s">
        <v>11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2">
        <v>424781000</v>
      </c>
      <c r="K1527" t="s">
        <v>14</v>
      </c>
      <c r="L1527" t="s">
        <v>74</v>
      </c>
      <c r="M1527">
        <f t="shared" si="24"/>
        <v>2015</v>
      </c>
      <c r="N1527" s="2"/>
    </row>
    <row r="1528" spans="1:14" x14ac:dyDescent="0.25">
      <c r="A1528">
        <v>1593</v>
      </c>
      <c r="B1528" t="s">
        <v>522</v>
      </c>
      <c r="C1528" t="s">
        <v>12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2">
        <v>520979000</v>
      </c>
      <c r="K1528" t="s">
        <v>14</v>
      </c>
      <c r="L1528" t="s">
        <v>74</v>
      </c>
      <c r="M1528">
        <f t="shared" si="24"/>
        <v>2016</v>
      </c>
      <c r="N1528" s="2"/>
    </row>
    <row r="1529" spans="1:14" x14ac:dyDescent="0.25">
      <c r="A1529">
        <v>1594</v>
      </c>
      <c r="B1529" t="s">
        <v>523</v>
      </c>
      <c r="C1529" t="s">
        <v>7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2">
        <v>9623000000</v>
      </c>
      <c r="K1529" t="s">
        <v>20</v>
      </c>
      <c r="L1529" t="s">
        <v>76</v>
      </c>
      <c r="M1529">
        <f t="shared" si="24"/>
        <v>2013</v>
      </c>
      <c r="N1529" s="2"/>
    </row>
    <row r="1530" spans="1:14" x14ac:dyDescent="0.25">
      <c r="A1530">
        <v>1595</v>
      </c>
      <c r="B1530" t="s">
        <v>523</v>
      </c>
      <c r="C1530" t="s">
        <v>10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2">
        <v>10274000000</v>
      </c>
      <c r="K1530" t="s">
        <v>20</v>
      </c>
      <c r="L1530" t="s">
        <v>76</v>
      </c>
      <c r="M1530">
        <f t="shared" si="24"/>
        <v>2014</v>
      </c>
      <c r="N1530" s="2"/>
    </row>
    <row r="1531" spans="1:14" x14ac:dyDescent="0.25">
      <c r="A1531">
        <v>1596</v>
      </c>
      <c r="B1531" t="s">
        <v>523</v>
      </c>
      <c r="C1531" t="s">
        <v>11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2">
        <v>11021000000</v>
      </c>
      <c r="K1531" t="s">
        <v>20</v>
      </c>
      <c r="L1531" t="s">
        <v>76</v>
      </c>
      <c r="M1531">
        <f t="shared" si="24"/>
        <v>2015</v>
      </c>
      <c r="N1531" s="2"/>
    </row>
    <row r="1532" spans="1:14" x14ac:dyDescent="0.25">
      <c r="A1532">
        <v>1597</v>
      </c>
      <c r="B1532" t="s">
        <v>523</v>
      </c>
      <c r="C1532" t="s">
        <v>12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2">
        <v>12930000000</v>
      </c>
      <c r="K1532" t="s">
        <v>20</v>
      </c>
      <c r="L1532" t="s">
        <v>76</v>
      </c>
      <c r="M1532">
        <f t="shared" si="24"/>
        <v>2016</v>
      </c>
      <c r="N1532" s="2"/>
    </row>
    <row r="1533" spans="1:14" x14ac:dyDescent="0.25">
      <c r="A1533">
        <v>1598</v>
      </c>
      <c r="B1533" t="s">
        <v>524</v>
      </c>
      <c r="C1533" t="s">
        <v>7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2">
        <v>1394900000</v>
      </c>
      <c r="K1533" t="s">
        <v>42</v>
      </c>
      <c r="L1533" t="s">
        <v>374</v>
      </c>
      <c r="M1533">
        <f t="shared" si="24"/>
        <v>2012</v>
      </c>
      <c r="N1533" s="2"/>
    </row>
    <row r="1534" spans="1:14" x14ac:dyDescent="0.25">
      <c r="A1534">
        <v>1599</v>
      </c>
      <c r="B1534" t="s">
        <v>524</v>
      </c>
      <c r="C1534" t="s">
        <v>10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2">
        <v>1369400000</v>
      </c>
      <c r="K1534" t="s">
        <v>42</v>
      </c>
      <c r="L1534" t="s">
        <v>374</v>
      </c>
      <c r="M1534">
        <f t="shared" si="24"/>
        <v>2013</v>
      </c>
      <c r="N1534" s="2"/>
    </row>
    <row r="1535" spans="1:14" x14ac:dyDescent="0.25">
      <c r="A1535">
        <v>1600</v>
      </c>
      <c r="B1535" t="s">
        <v>524</v>
      </c>
      <c r="C1535" t="s">
        <v>11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2">
        <v>709500000</v>
      </c>
      <c r="K1535" t="s">
        <v>42</v>
      </c>
      <c r="L1535" t="s">
        <v>374</v>
      </c>
      <c r="M1535">
        <f t="shared" si="24"/>
        <v>2014</v>
      </c>
      <c r="N1535" s="2"/>
    </row>
    <row r="1536" spans="1:14" x14ac:dyDescent="0.25">
      <c r="A1536">
        <v>1601</v>
      </c>
      <c r="B1536" t="s">
        <v>524</v>
      </c>
      <c r="C1536" t="s">
        <v>12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2">
        <v>1391100000</v>
      </c>
      <c r="K1536" t="s">
        <v>42</v>
      </c>
      <c r="L1536" t="s">
        <v>374</v>
      </c>
      <c r="M1536">
        <f t="shared" si="24"/>
        <v>2015</v>
      </c>
      <c r="N1536" s="2"/>
    </row>
    <row r="1537" spans="1:14" x14ac:dyDescent="0.25">
      <c r="A1537">
        <v>1602</v>
      </c>
      <c r="B1537" t="s">
        <v>525</v>
      </c>
      <c r="C1537" t="s">
        <v>7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2">
        <v>7446000000</v>
      </c>
      <c r="K1537" t="s">
        <v>8</v>
      </c>
      <c r="L1537" t="s">
        <v>173</v>
      </c>
      <c r="M1537">
        <f t="shared" si="24"/>
        <v>2013</v>
      </c>
      <c r="N1537" s="2"/>
    </row>
    <row r="1538" spans="1:14" x14ac:dyDescent="0.25">
      <c r="A1538">
        <v>1603</v>
      </c>
      <c r="B1538" t="s">
        <v>525</v>
      </c>
      <c r="C1538" t="s">
        <v>10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2">
        <v>8753000000</v>
      </c>
      <c r="K1538" t="s">
        <v>8</v>
      </c>
      <c r="L1538" t="s">
        <v>173</v>
      </c>
      <c r="M1538">
        <f t="shared" si="24"/>
        <v>2014</v>
      </c>
      <c r="N1538" s="2"/>
    </row>
    <row r="1539" spans="1:14" x14ac:dyDescent="0.25">
      <c r="A1539">
        <v>1604</v>
      </c>
      <c r="B1539" t="s">
        <v>525</v>
      </c>
      <c r="C1539" t="s">
        <v>11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2">
        <v>8052000000</v>
      </c>
      <c r="K1539" t="s">
        <v>8</v>
      </c>
      <c r="L1539" t="s">
        <v>173</v>
      </c>
      <c r="M1539">
        <f t="shared" si="24"/>
        <v>2015</v>
      </c>
      <c r="N1539" s="2"/>
    </row>
    <row r="1540" spans="1:14" x14ac:dyDescent="0.25">
      <c r="A1540">
        <v>1605</v>
      </c>
      <c r="B1540" t="s">
        <v>525</v>
      </c>
      <c r="C1540" t="s">
        <v>12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2">
        <v>7272000000</v>
      </c>
      <c r="K1540" t="s">
        <v>8</v>
      </c>
      <c r="L1540" t="s">
        <v>173</v>
      </c>
      <c r="M1540">
        <f t="shared" si="24"/>
        <v>2016</v>
      </c>
      <c r="N1540" s="2"/>
    </row>
    <row r="1541" spans="1:14" x14ac:dyDescent="0.25">
      <c r="A1541">
        <v>1606</v>
      </c>
      <c r="B1541" t="s">
        <v>526</v>
      </c>
      <c r="C1541" t="s">
        <v>7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2">
        <v>1343000000</v>
      </c>
      <c r="K1541" t="s">
        <v>8</v>
      </c>
      <c r="L1541" t="s">
        <v>141</v>
      </c>
      <c r="M1541">
        <f t="shared" si="24"/>
        <v>2012</v>
      </c>
      <c r="N1541" s="2"/>
    </row>
    <row r="1542" spans="1:14" x14ac:dyDescent="0.25">
      <c r="A1542">
        <v>1607</v>
      </c>
      <c r="B1542" t="s">
        <v>526</v>
      </c>
      <c r="C1542" t="s">
        <v>10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2">
        <v>7034000000</v>
      </c>
      <c r="K1542" t="s">
        <v>8</v>
      </c>
      <c r="L1542" t="s">
        <v>141</v>
      </c>
      <c r="M1542">
        <f t="shared" si="24"/>
        <v>2013</v>
      </c>
      <c r="N1542" s="2"/>
    </row>
    <row r="1543" spans="1:14" x14ac:dyDescent="0.25">
      <c r="A1543">
        <v>1608</v>
      </c>
      <c r="B1543" t="s">
        <v>526</v>
      </c>
      <c r="C1543" t="s">
        <v>11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2">
        <v>4968000000</v>
      </c>
      <c r="K1543" t="s">
        <v>8</v>
      </c>
      <c r="L1543" t="s">
        <v>141</v>
      </c>
      <c r="M1543">
        <f t="shared" si="24"/>
        <v>2014</v>
      </c>
      <c r="N1543" s="2"/>
    </row>
    <row r="1544" spans="1:14" x14ac:dyDescent="0.25">
      <c r="A1544">
        <v>1609</v>
      </c>
      <c r="B1544" t="s">
        <v>526</v>
      </c>
      <c r="C1544" t="s">
        <v>12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2">
        <v>7668000000</v>
      </c>
      <c r="K1544" t="s">
        <v>8</v>
      </c>
      <c r="L1544" t="s">
        <v>141</v>
      </c>
      <c r="M1544">
        <f t="shared" si="24"/>
        <v>2015</v>
      </c>
      <c r="N1544" s="2"/>
    </row>
    <row r="1545" spans="1:14" x14ac:dyDescent="0.25">
      <c r="A1545">
        <v>1610</v>
      </c>
      <c r="B1545" t="s">
        <v>527</v>
      </c>
      <c r="C1545" t="s">
        <v>7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2">
        <v>374285000</v>
      </c>
      <c r="K1545" t="s">
        <v>14</v>
      </c>
      <c r="L1545" t="s">
        <v>252</v>
      </c>
      <c r="M1545">
        <f t="shared" ref="M1545:M1608" si="25">YEAR(D1545)</f>
        <v>2013</v>
      </c>
      <c r="N1545" s="2"/>
    </row>
    <row r="1546" spans="1:14" x14ac:dyDescent="0.25">
      <c r="A1546">
        <v>1611</v>
      </c>
      <c r="B1546" t="s">
        <v>527</v>
      </c>
      <c r="C1546" t="s">
        <v>10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2">
        <v>426831000</v>
      </c>
      <c r="K1546" t="s">
        <v>14</v>
      </c>
      <c r="L1546" t="s">
        <v>252</v>
      </c>
      <c r="M1546">
        <f t="shared" si="25"/>
        <v>2014</v>
      </c>
      <c r="N1546" s="2"/>
    </row>
    <row r="1547" spans="1:14" x14ac:dyDescent="0.25">
      <c r="A1547">
        <v>1612</v>
      </c>
      <c r="B1547" t="s">
        <v>527</v>
      </c>
      <c r="C1547" t="s">
        <v>11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2">
        <v>365385000</v>
      </c>
      <c r="K1547" t="s">
        <v>14</v>
      </c>
      <c r="L1547" t="s">
        <v>252</v>
      </c>
      <c r="M1547">
        <f t="shared" si="25"/>
        <v>2015</v>
      </c>
      <c r="N1547" s="2"/>
    </row>
    <row r="1548" spans="1:14" x14ac:dyDescent="0.25">
      <c r="A1548">
        <v>1613</v>
      </c>
      <c r="B1548" t="s">
        <v>527</v>
      </c>
      <c r="C1548" t="s">
        <v>12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2">
        <v>353579000</v>
      </c>
      <c r="K1548" t="s">
        <v>14</v>
      </c>
      <c r="L1548" t="s">
        <v>252</v>
      </c>
      <c r="M1548">
        <f t="shared" si="25"/>
        <v>2016</v>
      </c>
      <c r="N1548" s="2"/>
    </row>
    <row r="1549" spans="1:14" x14ac:dyDescent="0.25">
      <c r="A1549">
        <v>1614</v>
      </c>
      <c r="B1549" t="s">
        <v>528</v>
      </c>
      <c r="C1549" t="s">
        <v>7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2">
        <v>343329000</v>
      </c>
      <c r="K1549" t="s">
        <v>42</v>
      </c>
      <c r="L1549" t="s">
        <v>100</v>
      </c>
      <c r="M1549">
        <f t="shared" si="25"/>
        <v>2013</v>
      </c>
      <c r="N1549" s="2"/>
    </row>
    <row r="1550" spans="1:14" x14ac:dyDescent="0.25">
      <c r="A1550">
        <v>1615</v>
      </c>
      <c r="B1550" t="s">
        <v>528</v>
      </c>
      <c r="C1550" t="s">
        <v>10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2">
        <v>355700000</v>
      </c>
      <c r="K1550" t="s">
        <v>42</v>
      </c>
      <c r="L1550" t="s">
        <v>100</v>
      </c>
      <c r="M1550">
        <f t="shared" si="25"/>
        <v>2014</v>
      </c>
      <c r="N1550" s="2"/>
    </row>
    <row r="1551" spans="1:14" x14ac:dyDescent="0.25">
      <c r="A1551">
        <v>1616</v>
      </c>
      <c r="B1551" t="s">
        <v>528</v>
      </c>
      <c r="C1551" t="s">
        <v>11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2">
        <v>288300000</v>
      </c>
      <c r="K1551" t="s">
        <v>42</v>
      </c>
      <c r="L1551" t="s">
        <v>100</v>
      </c>
      <c r="M1551">
        <f t="shared" si="25"/>
        <v>2015</v>
      </c>
      <c r="N1551" s="2"/>
    </row>
    <row r="1552" spans="1:14" x14ac:dyDescent="0.25">
      <c r="A1552">
        <v>1617</v>
      </c>
      <c r="B1552" t="s">
        <v>528</v>
      </c>
      <c r="C1552" t="s">
        <v>12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2">
        <v>274200000</v>
      </c>
      <c r="K1552" t="s">
        <v>42</v>
      </c>
      <c r="L1552" t="s">
        <v>100</v>
      </c>
      <c r="M1552">
        <f t="shared" si="25"/>
        <v>2016</v>
      </c>
      <c r="N1552" s="2"/>
    </row>
    <row r="1553" spans="1:14" x14ac:dyDescent="0.25">
      <c r="A1553">
        <v>1618</v>
      </c>
      <c r="B1553" t="s">
        <v>529</v>
      </c>
      <c r="C1553" t="s">
        <v>7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2">
        <v>8549000000</v>
      </c>
      <c r="K1553" t="s">
        <v>8</v>
      </c>
      <c r="L1553" t="s">
        <v>159</v>
      </c>
      <c r="M1553">
        <f t="shared" si="25"/>
        <v>2013</v>
      </c>
      <c r="N1553" s="2"/>
    </row>
    <row r="1554" spans="1:14" x14ac:dyDescent="0.25">
      <c r="A1554">
        <v>1619</v>
      </c>
      <c r="B1554" t="s">
        <v>529</v>
      </c>
      <c r="C1554" t="s">
        <v>10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2">
        <v>9593000000</v>
      </c>
      <c r="K1554" t="s">
        <v>8</v>
      </c>
      <c r="L1554" t="s">
        <v>159</v>
      </c>
      <c r="M1554">
        <f t="shared" si="25"/>
        <v>2014</v>
      </c>
      <c r="N1554" s="2"/>
    </row>
    <row r="1555" spans="1:14" x14ac:dyDescent="0.25">
      <c r="A1555">
        <v>1620</v>
      </c>
      <c r="B1555" t="s">
        <v>529</v>
      </c>
      <c r="C1555" t="s">
        <v>11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2">
        <v>7291000000</v>
      </c>
      <c r="K1555" t="s">
        <v>8</v>
      </c>
      <c r="L1555" t="s">
        <v>159</v>
      </c>
      <c r="M1555">
        <f t="shared" si="25"/>
        <v>2015</v>
      </c>
      <c r="N1555" s="2"/>
    </row>
    <row r="1556" spans="1:14" x14ac:dyDescent="0.25">
      <c r="A1556">
        <v>1621</v>
      </c>
      <c r="B1556" t="s">
        <v>529</v>
      </c>
      <c r="C1556" t="s">
        <v>12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2">
        <v>8172000000</v>
      </c>
      <c r="K1556" t="s">
        <v>8</v>
      </c>
      <c r="L1556" t="s">
        <v>159</v>
      </c>
      <c r="M1556">
        <f t="shared" si="25"/>
        <v>2016</v>
      </c>
      <c r="N1556" s="2"/>
    </row>
    <row r="1557" spans="1:14" x14ac:dyDescent="0.25">
      <c r="A1557">
        <v>1622</v>
      </c>
      <c r="B1557" t="s">
        <v>530</v>
      </c>
      <c r="C1557" t="s">
        <v>7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2">
        <v>7242000000</v>
      </c>
      <c r="K1557" t="s">
        <v>17</v>
      </c>
      <c r="L1557" t="s">
        <v>52</v>
      </c>
      <c r="M1557">
        <f t="shared" si="25"/>
        <v>2013</v>
      </c>
      <c r="N1557" s="2"/>
    </row>
    <row r="1558" spans="1:14" x14ac:dyDescent="0.25">
      <c r="A1558">
        <v>1623</v>
      </c>
      <c r="B1558" t="s">
        <v>530</v>
      </c>
      <c r="C1558" t="s">
        <v>10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2">
        <v>8150000000</v>
      </c>
      <c r="K1558" t="s">
        <v>17</v>
      </c>
      <c r="L1558" t="s">
        <v>52</v>
      </c>
      <c r="M1558">
        <f t="shared" si="25"/>
        <v>2014</v>
      </c>
      <c r="N1558" s="2"/>
    </row>
    <row r="1559" spans="1:14" x14ac:dyDescent="0.25">
      <c r="A1559">
        <v>1624</v>
      </c>
      <c r="B1559" t="s">
        <v>530</v>
      </c>
      <c r="C1559" t="s">
        <v>11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2">
        <v>9078000000</v>
      </c>
      <c r="K1559" t="s">
        <v>17</v>
      </c>
      <c r="L1559" t="s">
        <v>52</v>
      </c>
      <c r="M1559">
        <f t="shared" si="25"/>
        <v>2015</v>
      </c>
      <c r="N1559" s="2"/>
    </row>
    <row r="1560" spans="1:14" x14ac:dyDescent="0.25">
      <c r="A1560">
        <v>1625</v>
      </c>
      <c r="B1560" t="s">
        <v>530</v>
      </c>
      <c r="C1560" t="s">
        <v>12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2">
        <v>7885000000</v>
      </c>
      <c r="K1560" t="s">
        <v>17</v>
      </c>
      <c r="L1560" t="s">
        <v>52</v>
      </c>
      <c r="M1560">
        <f t="shared" si="25"/>
        <v>2016</v>
      </c>
      <c r="N1560" s="2"/>
    </row>
    <row r="1561" spans="1:14" x14ac:dyDescent="0.25">
      <c r="A1561">
        <v>1626</v>
      </c>
      <c r="B1561" t="s">
        <v>531</v>
      </c>
      <c r="C1561" t="s">
        <v>7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2">
        <v>608890000</v>
      </c>
      <c r="K1561" t="s">
        <v>20</v>
      </c>
      <c r="L1561" t="s">
        <v>25</v>
      </c>
      <c r="M1561">
        <f t="shared" si="25"/>
        <v>2013</v>
      </c>
      <c r="N1561" s="2"/>
    </row>
    <row r="1562" spans="1:14" x14ac:dyDescent="0.25">
      <c r="A1562">
        <v>1627</v>
      </c>
      <c r="B1562" t="s">
        <v>531</v>
      </c>
      <c r="C1562" t="s">
        <v>10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2">
        <v>596300000</v>
      </c>
      <c r="K1562" t="s">
        <v>20</v>
      </c>
      <c r="L1562" t="s">
        <v>25</v>
      </c>
      <c r="M1562">
        <f t="shared" si="25"/>
        <v>2014</v>
      </c>
      <c r="N1562" s="2"/>
    </row>
    <row r="1563" spans="1:14" x14ac:dyDescent="0.25">
      <c r="A1563">
        <v>1628</v>
      </c>
      <c r="B1563" t="s">
        <v>531</v>
      </c>
      <c r="C1563" t="s">
        <v>11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2">
        <v>549000000</v>
      </c>
      <c r="K1563" t="s">
        <v>20</v>
      </c>
      <c r="L1563" t="s">
        <v>25</v>
      </c>
      <c r="M1563">
        <f t="shared" si="25"/>
        <v>2015</v>
      </c>
      <c r="N1563" s="2"/>
    </row>
    <row r="1564" spans="1:14" x14ac:dyDescent="0.25">
      <c r="A1564">
        <v>1629</v>
      </c>
      <c r="B1564" t="s">
        <v>531</v>
      </c>
      <c r="C1564" t="s">
        <v>12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2">
        <v>550800000</v>
      </c>
      <c r="K1564" t="s">
        <v>20</v>
      </c>
      <c r="L1564" t="s">
        <v>25</v>
      </c>
      <c r="M1564">
        <f t="shared" si="25"/>
        <v>2016</v>
      </c>
      <c r="N1564" s="2"/>
    </row>
    <row r="1565" spans="1:14" x14ac:dyDescent="0.25">
      <c r="A1565">
        <v>1630</v>
      </c>
      <c r="B1565" t="s">
        <v>532</v>
      </c>
      <c r="C1565" t="s">
        <v>7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2">
        <v>1465267000</v>
      </c>
      <c r="K1565" t="s">
        <v>14</v>
      </c>
      <c r="L1565" t="s">
        <v>284</v>
      </c>
      <c r="M1565">
        <f t="shared" si="25"/>
        <v>2012</v>
      </c>
      <c r="N1565" s="2"/>
    </row>
    <row r="1566" spans="1:14" x14ac:dyDescent="0.25">
      <c r="A1566">
        <v>1631</v>
      </c>
      <c r="B1566" t="s">
        <v>532</v>
      </c>
      <c r="C1566" t="s">
        <v>10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2">
        <v>1647147000</v>
      </c>
      <c r="K1566" t="s">
        <v>14</v>
      </c>
      <c r="L1566" t="s">
        <v>284</v>
      </c>
      <c r="M1566">
        <f t="shared" si="25"/>
        <v>2013</v>
      </c>
      <c r="N1566" s="2"/>
    </row>
    <row r="1567" spans="1:14" x14ac:dyDescent="0.25">
      <c r="A1567">
        <v>1632</v>
      </c>
      <c r="B1567" t="s">
        <v>532</v>
      </c>
      <c r="C1567" t="s">
        <v>11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2">
        <v>1834086000</v>
      </c>
      <c r="K1567" t="s">
        <v>14</v>
      </c>
      <c r="L1567" t="s">
        <v>284</v>
      </c>
      <c r="M1567">
        <f t="shared" si="25"/>
        <v>2015</v>
      </c>
      <c r="N1567" s="2"/>
    </row>
    <row r="1568" spans="1:14" x14ac:dyDescent="0.25">
      <c r="A1568">
        <v>1633</v>
      </c>
      <c r="B1568" t="s">
        <v>532</v>
      </c>
      <c r="C1568" t="s">
        <v>12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2">
        <v>1804558000</v>
      </c>
      <c r="K1568" t="s">
        <v>14</v>
      </c>
      <c r="L1568" t="s">
        <v>284</v>
      </c>
      <c r="M1568">
        <f t="shared" si="25"/>
        <v>2016</v>
      </c>
      <c r="N1568" s="2"/>
    </row>
    <row r="1569" spans="1:14" x14ac:dyDescent="0.25">
      <c r="A1569">
        <v>1634</v>
      </c>
      <c r="B1569" t="s">
        <v>533</v>
      </c>
      <c r="C1569" t="s">
        <v>7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2">
        <v>3929000000</v>
      </c>
      <c r="K1569" t="s">
        <v>14</v>
      </c>
      <c r="L1569" t="s">
        <v>199</v>
      </c>
      <c r="M1569">
        <f t="shared" si="25"/>
        <v>2013</v>
      </c>
      <c r="N1569" s="2"/>
    </row>
    <row r="1570" spans="1:14" x14ac:dyDescent="0.25">
      <c r="A1570">
        <v>1635</v>
      </c>
      <c r="B1570" t="s">
        <v>533</v>
      </c>
      <c r="C1570" t="s">
        <v>10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2">
        <v>4125000000</v>
      </c>
      <c r="K1570" t="s">
        <v>14</v>
      </c>
      <c r="L1570" t="s">
        <v>199</v>
      </c>
      <c r="M1570">
        <f t="shared" si="25"/>
        <v>2014</v>
      </c>
      <c r="N1570" s="2"/>
    </row>
    <row r="1571" spans="1:14" x14ac:dyDescent="0.25">
      <c r="A1571">
        <v>1636</v>
      </c>
      <c r="B1571" t="s">
        <v>533</v>
      </c>
      <c r="C1571" t="s">
        <v>11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2">
        <v>3318000000</v>
      </c>
      <c r="K1571" t="s">
        <v>14</v>
      </c>
      <c r="L1571" t="s">
        <v>199</v>
      </c>
      <c r="M1571">
        <f t="shared" si="25"/>
        <v>2015</v>
      </c>
      <c r="N1571" s="2"/>
    </row>
    <row r="1572" spans="1:14" x14ac:dyDescent="0.25">
      <c r="A1572">
        <v>1637</v>
      </c>
      <c r="B1572" t="s">
        <v>533</v>
      </c>
      <c r="C1572" t="s">
        <v>12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2">
        <v>2732000000</v>
      </c>
      <c r="K1572" t="s">
        <v>14</v>
      </c>
      <c r="L1572" t="s">
        <v>199</v>
      </c>
      <c r="M1572">
        <f t="shared" si="25"/>
        <v>2016</v>
      </c>
      <c r="N1572" s="2"/>
    </row>
    <row r="1573" spans="1:14" x14ac:dyDescent="0.25">
      <c r="A1573">
        <v>1638</v>
      </c>
      <c r="B1573" t="s">
        <v>534</v>
      </c>
      <c r="C1573" t="s">
        <v>7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2">
        <v>5130000000</v>
      </c>
      <c r="K1573" t="s">
        <v>78</v>
      </c>
      <c r="L1573" t="s">
        <v>336</v>
      </c>
      <c r="M1573">
        <f t="shared" si="25"/>
        <v>2012</v>
      </c>
      <c r="N1573" s="2"/>
    </row>
    <row r="1574" spans="1:14" x14ac:dyDescent="0.25">
      <c r="A1574">
        <v>1639</v>
      </c>
      <c r="B1574" t="s">
        <v>534</v>
      </c>
      <c r="C1574" t="s">
        <v>10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2">
        <v>3957000000</v>
      </c>
      <c r="K1574" t="s">
        <v>78</v>
      </c>
      <c r="L1574" t="s">
        <v>336</v>
      </c>
      <c r="M1574">
        <f t="shared" si="25"/>
        <v>2013</v>
      </c>
      <c r="N1574" s="2"/>
    </row>
    <row r="1575" spans="1:14" x14ac:dyDescent="0.25">
      <c r="A1575">
        <v>1640</v>
      </c>
      <c r="B1575" t="s">
        <v>534</v>
      </c>
      <c r="C1575" t="s">
        <v>11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2">
        <v>5902000000</v>
      </c>
      <c r="K1575" t="s">
        <v>78</v>
      </c>
      <c r="L1575" t="s">
        <v>336</v>
      </c>
      <c r="M1575">
        <f t="shared" si="25"/>
        <v>2014</v>
      </c>
      <c r="N1575" s="2"/>
    </row>
    <row r="1576" spans="1:14" x14ac:dyDescent="0.25">
      <c r="A1576">
        <v>1641</v>
      </c>
      <c r="B1576" t="s">
        <v>534</v>
      </c>
      <c r="C1576" t="s">
        <v>12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2">
        <v>6358000000</v>
      </c>
      <c r="K1576" t="s">
        <v>78</v>
      </c>
      <c r="L1576" t="s">
        <v>336</v>
      </c>
      <c r="M1576">
        <f t="shared" si="25"/>
        <v>2015</v>
      </c>
      <c r="N1576" s="2"/>
    </row>
    <row r="1577" spans="1:14" x14ac:dyDescent="0.25">
      <c r="A1577">
        <v>1642</v>
      </c>
      <c r="B1577" t="s">
        <v>535</v>
      </c>
      <c r="C1577" t="s">
        <v>7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2">
        <v>25883000</v>
      </c>
      <c r="K1577" t="s">
        <v>54</v>
      </c>
      <c r="L1577" t="s">
        <v>382</v>
      </c>
      <c r="M1577">
        <f t="shared" si="25"/>
        <v>2012</v>
      </c>
      <c r="N1577" s="2"/>
    </row>
    <row r="1578" spans="1:14" x14ac:dyDescent="0.25">
      <c r="A1578">
        <v>1643</v>
      </c>
      <c r="B1578" t="s">
        <v>535</v>
      </c>
      <c r="C1578" t="s">
        <v>10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2">
        <v>152663000</v>
      </c>
      <c r="K1578" t="s">
        <v>54</v>
      </c>
      <c r="L1578" t="s">
        <v>382</v>
      </c>
      <c r="M1578">
        <f t="shared" si="25"/>
        <v>2013</v>
      </c>
      <c r="N1578" s="2"/>
    </row>
    <row r="1579" spans="1:14" x14ac:dyDescent="0.25">
      <c r="A1579">
        <v>1644</v>
      </c>
      <c r="B1579" t="s">
        <v>535</v>
      </c>
      <c r="C1579" t="s">
        <v>11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2">
        <v>295224000</v>
      </c>
      <c r="K1579" t="s">
        <v>54</v>
      </c>
      <c r="L1579" t="s">
        <v>382</v>
      </c>
      <c r="M1579">
        <f t="shared" si="25"/>
        <v>2014</v>
      </c>
      <c r="N1579" s="2"/>
    </row>
    <row r="1580" spans="1:14" x14ac:dyDescent="0.25">
      <c r="A1580">
        <v>1645</v>
      </c>
      <c r="B1580" t="s">
        <v>535</v>
      </c>
      <c r="C1580" t="s">
        <v>12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2">
        <v>544839000</v>
      </c>
      <c r="K1580" t="s">
        <v>54</v>
      </c>
      <c r="L1580" t="s">
        <v>382</v>
      </c>
      <c r="M1580">
        <f t="shared" si="25"/>
        <v>2015</v>
      </c>
      <c r="N1580" s="2"/>
    </row>
    <row r="1581" spans="1:14" x14ac:dyDescent="0.25">
      <c r="A1581">
        <v>1646</v>
      </c>
      <c r="B1581" t="s">
        <v>536</v>
      </c>
      <c r="C1581" t="s">
        <v>7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2">
        <v>699408000</v>
      </c>
      <c r="K1581" t="s">
        <v>47</v>
      </c>
      <c r="L1581" t="s">
        <v>48</v>
      </c>
      <c r="M1581">
        <f t="shared" si="25"/>
        <v>2013</v>
      </c>
      <c r="N1581" s="2"/>
    </row>
    <row r="1582" spans="1:14" x14ac:dyDescent="0.25">
      <c r="A1582">
        <v>1647</v>
      </c>
      <c r="B1582" t="s">
        <v>536</v>
      </c>
      <c r="C1582" t="s">
        <v>10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2">
        <v>708328000</v>
      </c>
      <c r="K1582" t="s">
        <v>47</v>
      </c>
      <c r="L1582" t="s">
        <v>48</v>
      </c>
      <c r="M1582">
        <f t="shared" si="25"/>
        <v>2014</v>
      </c>
      <c r="N1582" s="2"/>
    </row>
    <row r="1583" spans="1:14" x14ac:dyDescent="0.25">
      <c r="A1583">
        <v>1648</v>
      </c>
      <c r="B1583" t="s">
        <v>536</v>
      </c>
      <c r="C1583" t="s">
        <v>11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2">
        <v>772759000</v>
      </c>
      <c r="K1583" t="s">
        <v>47</v>
      </c>
      <c r="L1583" t="s">
        <v>48</v>
      </c>
      <c r="M1583">
        <f t="shared" si="25"/>
        <v>2015</v>
      </c>
      <c r="N1583" s="2"/>
    </row>
    <row r="1584" spans="1:14" x14ac:dyDescent="0.25">
      <c r="A1584">
        <v>1649</v>
      </c>
      <c r="B1584" t="s">
        <v>536</v>
      </c>
      <c r="C1584" t="s">
        <v>12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2">
        <v>737528000</v>
      </c>
      <c r="K1584" t="s">
        <v>47</v>
      </c>
      <c r="L1584" t="s">
        <v>48</v>
      </c>
      <c r="M1584">
        <f t="shared" si="25"/>
        <v>2016</v>
      </c>
      <c r="N1584" s="2"/>
    </row>
    <row r="1585" spans="1:14" x14ac:dyDescent="0.25">
      <c r="A1585">
        <v>1650</v>
      </c>
      <c r="B1585" t="s">
        <v>537</v>
      </c>
      <c r="C1585" t="s">
        <v>7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2">
        <v>572228000</v>
      </c>
      <c r="K1585" t="s">
        <v>8</v>
      </c>
      <c r="L1585" t="s">
        <v>206</v>
      </c>
      <c r="M1585">
        <f t="shared" si="25"/>
        <v>2012</v>
      </c>
      <c r="N1585" s="2"/>
    </row>
    <row r="1586" spans="1:14" x14ac:dyDescent="0.25">
      <c r="A1586">
        <v>1651</v>
      </c>
      <c r="B1586" t="s">
        <v>537</v>
      </c>
      <c r="C1586" t="s">
        <v>10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2">
        <v>614267000</v>
      </c>
      <c r="K1586" t="s">
        <v>8</v>
      </c>
      <c r="L1586" t="s">
        <v>206</v>
      </c>
      <c r="M1586">
        <f t="shared" si="25"/>
        <v>2013</v>
      </c>
      <c r="N1586" s="2"/>
    </row>
    <row r="1587" spans="1:14" x14ac:dyDescent="0.25">
      <c r="A1587">
        <v>1652</v>
      </c>
      <c r="B1587" t="s">
        <v>537</v>
      </c>
      <c r="C1587" t="s">
        <v>11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2">
        <v>660446000</v>
      </c>
      <c r="K1587" t="s">
        <v>8</v>
      </c>
      <c r="L1587" t="s">
        <v>206</v>
      </c>
      <c r="M1587">
        <f t="shared" si="25"/>
        <v>2014</v>
      </c>
      <c r="N1587" s="2"/>
    </row>
    <row r="1588" spans="1:14" x14ac:dyDescent="0.25">
      <c r="A1588">
        <v>1653</v>
      </c>
      <c r="B1588" t="s">
        <v>537</v>
      </c>
      <c r="C1588" t="s">
        <v>12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2">
        <v>736562000</v>
      </c>
      <c r="K1588" t="s">
        <v>8</v>
      </c>
      <c r="L1588" t="s">
        <v>206</v>
      </c>
      <c r="M1588">
        <f t="shared" si="25"/>
        <v>2015</v>
      </c>
      <c r="N1588" s="2"/>
    </row>
    <row r="1589" spans="1:14" x14ac:dyDescent="0.25">
      <c r="A1589">
        <v>1654</v>
      </c>
      <c r="B1589" t="s">
        <v>538</v>
      </c>
      <c r="C1589" t="s">
        <v>7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2">
        <v>457327000</v>
      </c>
      <c r="K1589" t="s">
        <v>17</v>
      </c>
      <c r="L1589" t="s">
        <v>52</v>
      </c>
      <c r="M1589">
        <f t="shared" si="25"/>
        <v>2012</v>
      </c>
      <c r="N1589" s="2"/>
    </row>
    <row r="1590" spans="1:14" x14ac:dyDescent="0.25">
      <c r="A1590">
        <v>1655</v>
      </c>
      <c r="B1590" t="s">
        <v>538</v>
      </c>
      <c r="C1590" t="s">
        <v>10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2">
        <v>528232000</v>
      </c>
      <c r="K1590" t="s">
        <v>17</v>
      </c>
      <c r="L1590" t="s">
        <v>52</v>
      </c>
      <c r="M1590">
        <f t="shared" si="25"/>
        <v>2013</v>
      </c>
      <c r="N1590" s="2"/>
    </row>
    <row r="1591" spans="1:14" x14ac:dyDescent="0.25">
      <c r="A1591">
        <v>1656</v>
      </c>
      <c r="B1591" t="s">
        <v>538</v>
      </c>
      <c r="C1591" t="s">
        <v>11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2">
        <v>564427000</v>
      </c>
      <c r="K1591" t="s">
        <v>17</v>
      </c>
      <c r="L1591" t="s">
        <v>52</v>
      </c>
      <c r="M1591">
        <f t="shared" si="25"/>
        <v>2014</v>
      </c>
      <c r="N1591" s="2"/>
    </row>
    <row r="1592" spans="1:14" x14ac:dyDescent="0.25">
      <c r="A1592">
        <v>1657</v>
      </c>
      <c r="B1592" t="s">
        <v>538</v>
      </c>
      <c r="C1592" t="s">
        <v>12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2">
        <v>605946000</v>
      </c>
      <c r="K1592" t="s">
        <v>17</v>
      </c>
      <c r="L1592" t="s">
        <v>52</v>
      </c>
      <c r="M1592">
        <f t="shared" si="25"/>
        <v>2015</v>
      </c>
      <c r="N1592" s="2"/>
    </row>
    <row r="1593" spans="1:14" x14ac:dyDescent="0.25">
      <c r="A1593">
        <v>1658</v>
      </c>
      <c r="B1593" t="s">
        <v>539</v>
      </c>
      <c r="C1593" t="s">
        <v>7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2">
        <v>48571000</v>
      </c>
      <c r="K1593" t="s">
        <v>20</v>
      </c>
      <c r="L1593" t="s">
        <v>61</v>
      </c>
      <c r="M1593">
        <f t="shared" si="25"/>
        <v>2012</v>
      </c>
      <c r="N1593" s="2"/>
    </row>
    <row r="1594" spans="1:14" x14ac:dyDescent="0.25">
      <c r="A1594">
        <v>1659</v>
      </c>
      <c r="B1594" t="s">
        <v>539</v>
      </c>
      <c r="C1594" t="s">
        <v>10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2">
        <v>-156587000</v>
      </c>
      <c r="K1594" t="s">
        <v>20</v>
      </c>
      <c r="L1594" t="s">
        <v>61</v>
      </c>
      <c r="M1594">
        <f t="shared" si="25"/>
        <v>2013</v>
      </c>
      <c r="N1594" s="2"/>
    </row>
    <row r="1595" spans="1:14" x14ac:dyDescent="0.25">
      <c r="A1595">
        <v>1660</v>
      </c>
      <c r="B1595" t="s">
        <v>539</v>
      </c>
      <c r="C1595" t="s">
        <v>11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2">
        <v>-641487000</v>
      </c>
      <c r="K1595" t="s">
        <v>20</v>
      </c>
      <c r="L1595" t="s">
        <v>61</v>
      </c>
      <c r="M1595">
        <f t="shared" si="25"/>
        <v>2014</v>
      </c>
      <c r="N1595" s="2"/>
    </row>
    <row r="1596" spans="1:14" x14ac:dyDescent="0.25">
      <c r="A1596">
        <v>1661</v>
      </c>
      <c r="B1596" t="s">
        <v>539</v>
      </c>
      <c r="C1596" t="s">
        <v>12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2">
        <v>-464673000</v>
      </c>
      <c r="K1596" t="s">
        <v>20</v>
      </c>
      <c r="L1596" t="s">
        <v>61</v>
      </c>
      <c r="M1596">
        <f t="shared" si="25"/>
        <v>2015</v>
      </c>
      <c r="N1596" s="2"/>
    </row>
    <row r="1597" spans="1:14" x14ac:dyDescent="0.25">
      <c r="A1597">
        <v>1662</v>
      </c>
      <c r="B1597" t="s">
        <v>540</v>
      </c>
      <c r="C1597" t="s">
        <v>7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2">
        <v>634000000</v>
      </c>
      <c r="K1597" t="s">
        <v>47</v>
      </c>
      <c r="L1597" t="s">
        <v>48</v>
      </c>
      <c r="M1597">
        <f t="shared" si="25"/>
        <v>2013</v>
      </c>
      <c r="N1597" s="2"/>
    </row>
    <row r="1598" spans="1:14" x14ac:dyDescent="0.25">
      <c r="A1598">
        <v>1663</v>
      </c>
      <c r="B1598" t="s">
        <v>540</v>
      </c>
      <c r="C1598" t="s">
        <v>10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2">
        <v>687373000</v>
      </c>
      <c r="K1598" t="s">
        <v>47</v>
      </c>
      <c r="L1598" t="s">
        <v>48</v>
      </c>
      <c r="M1598">
        <f t="shared" si="25"/>
        <v>2014</v>
      </c>
      <c r="N1598" s="2"/>
    </row>
    <row r="1599" spans="1:14" x14ac:dyDescent="0.25">
      <c r="A1599">
        <v>1664</v>
      </c>
      <c r="B1599" t="s">
        <v>540</v>
      </c>
      <c r="C1599" t="s">
        <v>11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2">
        <v>835092000</v>
      </c>
      <c r="K1599" t="s">
        <v>47</v>
      </c>
      <c r="L1599" t="s">
        <v>48</v>
      </c>
      <c r="M1599">
        <f t="shared" si="25"/>
        <v>2015</v>
      </c>
      <c r="N1599" s="2"/>
    </row>
    <row r="1600" spans="1:14" x14ac:dyDescent="0.25">
      <c r="A1600">
        <v>1665</v>
      </c>
      <c r="B1600" t="s">
        <v>540</v>
      </c>
      <c r="C1600" t="s">
        <v>12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2">
        <v>964786000</v>
      </c>
      <c r="K1600" t="s">
        <v>47</v>
      </c>
      <c r="L1600" t="s">
        <v>48</v>
      </c>
      <c r="M1600">
        <f t="shared" si="25"/>
        <v>2016</v>
      </c>
      <c r="N1600" s="2"/>
    </row>
    <row r="1601" spans="1:14" x14ac:dyDescent="0.25">
      <c r="A1601">
        <v>1666</v>
      </c>
      <c r="B1601" t="s">
        <v>541</v>
      </c>
      <c r="C1601" t="s">
        <v>7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2">
        <v>13160000000</v>
      </c>
      <c r="K1601" t="s">
        <v>177</v>
      </c>
      <c r="L1601" t="s">
        <v>178</v>
      </c>
      <c r="M1601">
        <f t="shared" si="25"/>
        <v>2012</v>
      </c>
      <c r="N1601" s="2"/>
    </row>
    <row r="1602" spans="1:14" x14ac:dyDescent="0.25">
      <c r="A1602">
        <v>1667</v>
      </c>
      <c r="B1602" t="s">
        <v>541</v>
      </c>
      <c r="C1602" t="s">
        <v>10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2">
        <v>31968000000</v>
      </c>
      <c r="K1602" t="s">
        <v>177</v>
      </c>
      <c r="L1602" t="s">
        <v>178</v>
      </c>
      <c r="M1602">
        <f t="shared" si="25"/>
        <v>2013</v>
      </c>
      <c r="N1602" s="2"/>
    </row>
    <row r="1603" spans="1:14" x14ac:dyDescent="0.25">
      <c r="A1603">
        <v>1668</v>
      </c>
      <c r="B1603" t="s">
        <v>541</v>
      </c>
      <c r="C1603" t="s">
        <v>11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2">
        <v>19599000000</v>
      </c>
      <c r="K1603" t="s">
        <v>177</v>
      </c>
      <c r="L1603" t="s">
        <v>178</v>
      </c>
      <c r="M1603">
        <f t="shared" si="25"/>
        <v>2014</v>
      </c>
      <c r="N1603" s="2"/>
    </row>
    <row r="1604" spans="1:14" x14ac:dyDescent="0.25">
      <c r="A1604">
        <v>1669</v>
      </c>
      <c r="B1604" t="s">
        <v>541</v>
      </c>
      <c r="C1604" t="s">
        <v>12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2">
        <v>33060000000</v>
      </c>
      <c r="K1604" t="s">
        <v>177</v>
      </c>
      <c r="L1604" t="s">
        <v>178</v>
      </c>
      <c r="M1604">
        <f t="shared" si="25"/>
        <v>2015</v>
      </c>
      <c r="N1604" s="2"/>
    </row>
    <row r="1605" spans="1:14" x14ac:dyDescent="0.25">
      <c r="A1605">
        <v>1670</v>
      </c>
      <c r="B1605" t="s">
        <v>542</v>
      </c>
      <c r="C1605" t="s">
        <v>7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2">
        <v>518924000</v>
      </c>
      <c r="K1605" t="s">
        <v>20</v>
      </c>
      <c r="L1605" t="s">
        <v>23</v>
      </c>
      <c r="M1605">
        <f t="shared" si="25"/>
        <v>2012</v>
      </c>
      <c r="N1605" s="2"/>
    </row>
    <row r="1606" spans="1:14" x14ac:dyDescent="0.25">
      <c r="A1606">
        <v>1671</v>
      </c>
      <c r="B1606" t="s">
        <v>542</v>
      </c>
      <c r="C1606" t="s">
        <v>10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2">
        <v>517343000</v>
      </c>
      <c r="K1606" t="s">
        <v>20</v>
      </c>
      <c r="L1606" t="s">
        <v>23</v>
      </c>
      <c r="M1606">
        <f t="shared" si="25"/>
        <v>2013</v>
      </c>
      <c r="N1606" s="2"/>
    </row>
    <row r="1607" spans="1:14" x14ac:dyDescent="0.25">
      <c r="A1607">
        <v>1672</v>
      </c>
      <c r="B1607" t="s">
        <v>542</v>
      </c>
      <c r="C1607" t="s">
        <v>11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2">
        <v>533364000</v>
      </c>
      <c r="K1607" t="s">
        <v>20</v>
      </c>
      <c r="L1607" t="s">
        <v>23</v>
      </c>
      <c r="M1607">
        <f t="shared" si="25"/>
        <v>2014</v>
      </c>
      <c r="N1607" s="2"/>
    </row>
    <row r="1608" spans="1:14" x14ac:dyDescent="0.25">
      <c r="A1608">
        <v>1673</v>
      </c>
      <c r="B1608" t="s">
        <v>542</v>
      </c>
      <c r="C1608" t="s">
        <v>12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2">
        <v>575245000</v>
      </c>
      <c r="K1608" t="s">
        <v>20</v>
      </c>
      <c r="L1608" t="s">
        <v>23</v>
      </c>
      <c r="M1608">
        <f t="shared" si="25"/>
        <v>2015</v>
      </c>
      <c r="N1608" s="2"/>
    </row>
    <row r="1609" spans="1:14" x14ac:dyDescent="0.25">
      <c r="A1609">
        <v>1674</v>
      </c>
      <c r="B1609" t="s">
        <v>543</v>
      </c>
      <c r="C1609" t="s">
        <v>7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2">
        <v>1266000000</v>
      </c>
      <c r="K1609" t="s">
        <v>17</v>
      </c>
      <c r="L1609" t="s">
        <v>484</v>
      </c>
      <c r="M1609">
        <f t="shared" ref="M1609:M1672" si="26">YEAR(D1609)</f>
        <v>2013</v>
      </c>
      <c r="N1609" s="2"/>
    </row>
    <row r="1610" spans="1:14" x14ac:dyDescent="0.25">
      <c r="A1610">
        <v>1675</v>
      </c>
      <c r="B1610" t="s">
        <v>543</v>
      </c>
      <c r="C1610" t="s">
        <v>10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2">
        <v>1791000000</v>
      </c>
      <c r="K1610" t="s">
        <v>17</v>
      </c>
      <c r="L1610" t="s">
        <v>484</v>
      </c>
      <c r="M1610">
        <f t="shared" si="26"/>
        <v>2014</v>
      </c>
      <c r="N1610" s="2"/>
    </row>
    <row r="1611" spans="1:14" x14ac:dyDescent="0.25">
      <c r="A1611">
        <v>1676</v>
      </c>
      <c r="B1611" t="s">
        <v>543</v>
      </c>
      <c r="C1611" t="s">
        <v>11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2">
        <v>1611000000</v>
      </c>
      <c r="K1611" t="s">
        <v>17</v>
      </c>
      <c r="L1611" t="s">
        <v>484</v>
      </c>
      <c r="M1611">
        <f t="shared" si="26"/>
        <v>2015</v>
      </c>
      <c r="N1611" s="2"/>
    </row>
    <row r="1612" spans="1:14" x14ac:dyDescent="0.25">
      <c r="A1612">
        <v>1677</v>
      </c>
      <c r="B1612" t="s">
        <v>543</v>
      </c>
      <c r="C1612" t="s">
        <v>12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2">
        <v>466000000</v>
      </c>
      <c r="K1612" t="s">
        <v>17</v>
      </c>
      <c r="L1612" t="s">
        <v>484</v>
      </c>
      <c r="M1612">
        <f t="shared" si="26"/>
        <v>2016</v>
      </c>
      <c r="N1612" s="2"/>
    </row>
    <row r="1613" spans="1:14" x14ac:dyDescent="0.25">
      <c r="A1613">
        <v>1678</v>
      </c>
      <c r="B1613" t="s">
        <v>544</v>
      </c>
      <c r="C1613" t="s">
        <v>7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2">
        <v>1000300000</v>
      </c>
      <c r="K1613" t="s">
        <v>37</v>
      </c>
      <c r="L1613" t="s">
        <v>40</v>
      </c>
      <c r="M1613">
        <f t="shared" si="26"/>
        <v>2012</v>
      </c>
      <c r="N1613" s="2"/>
    </row>
    <row r="1614" spans="1:14" x14ac:dyDescent="0.25">
      <c r="A1614">
        <v>1679</v>
      </c>
      <c r="B1614" t="s">
        <v>544</v>
      </c>
      <c r="C1614" t="s">
        <v>10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2">
        <v>1080100000</v>
      </c>
      <c r="K1614" t="s">
        <v>37</v>
      </c>
      <c r="L1614" t="s">
        <v>40</v>
      </c>
      <c r="M1614">
        <f t="shared" si="26"/>
        <v>2013</v>
      </c>
      <c r="N1614" s="2"/>
    </row>
    <row r="1615" spans="1:14" x14ac:dyDescent="0.25">
      <c r="A1615">
        <v>1680</v>
      </c>
      <c r="B1615" t="s">
        <v>544</v>
      </c>
      <c r="C1615" t="s">
        <v>11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2">
        <v>1112100000</v>
      </c>
      <c r="K1615" t="s">
        <v>37</v>
      </c>
      <c r="L1615" t="s">
        <v>40</v>
      </c>
      <c r="M1615">
        <f t="shared" si="26"/>
        <v>2014</v>
      </c>
      <c r="N1615" s="2"/>
    </row>
    <row r="1616" spans="1:14" x14ac:dyDescent="0.25">
      <c r="A1616">
        <v>1681</v>
      </c>
      <c r="B1616" t="s">
        <v>544</v>
      </c>
      <c r="C1616" t="s">
        <v>12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2">
        <v>1250500000</v>
      </c>
      <c r="K1616" t="s">
        <v>37</v>
      </c>
      <c r="L1616" t="s">
        <v>40</v>
      </c>
      <c r="M1616">
        <f t="shared" si="26"/>
        <v>2015</v>
      </c>
      <c r="N1616" s="2"/>
    </row>
    <row r="1617" spans="1:14" x14ac:dyDescent="0.25">
      <c r="A1617">
        <v>1682</v>
      </c>
      <c r="B1617" t="s">
        <v>545</v>
      </c>
      <c r="C1617" t="s">
        <v>7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2">
        <v>31905000000</v>
      </c>
      <c r="K1617" t="s">
        <v>42</v>
      </c>
      <c r="L1617" t="s">
        <v>100</v>
      </c>
      <c r="M1617">
        <f t="shared" si="26"/>
        <v>2012</v>
      </c>
      <c r="N1617" s="2"/>
    </row>
    <row r="1618" spans="1:14" x14ac:dyDescent="0.25">
      <c r="A1618">
        <v>1683</v>
      </c>
      <c r="B1618" t="s">
        <v>545</v>
      </c>
      <c r="C1618" t="s">
        <v>10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2">
        <v>35581000000</v>
      </c>
      <c r="K1618" t="s">
        <v>42</v>
      </c>
      <c r="L1618" t="s">
        <v>100</v>
      </c>
      <c r="M1618">
        <f t="shared" si="26"/>
        <v>2013</v>
      </c>
      <c r="N1618" s="2"/>
    </row>
    <row r="1619" spans="1:14" x14ac:dyDescent="0.25">
      <c r="A1619">
        <v>1684</v>
      </c>
      <c r="B1619" t="s">
        <v>545</v>
      </c>
      <c r="C1619" t="s">
        <v>11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2">
        <v>36844000000</v>
      </c>
      <c r="K1619" t="s">
        <v>42</v>
      </c>
      <c r="L1619" t="s">
        <v>100</v>
      </c>
      <c r="M1619">
        <f t="shared" si="26"/>
        <v>2014</v>
      </c>
      <c r="N1619" s="2"/>
    </row>
    <row r="1620" spans="1:14" x14ac:dyDescent="0.25">
      <c r="A1620">
        <v>1685</v>
      </c>
      <c r="B1620" t="s">
        <v>545</v>
      </c>
      <c r="C1620" t="s">
        <v>12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2">
        <v>36654000000</v>
      </c>
      <c r="K1620" t="s">
        <v>42</v>
      </c>
      <c r="L1620" t="s">
        <v>100</v>
      </c>
      <c r="M1620">
        <f t="shared" si="26"/>
        <v>2015</v>
      </c>
      <c r="N1620" s="2"/>
    </row>
    <row r="1621" spans="1:14" x14ac:dyDescent="0.25">
      <c r="A1621">
        <v>1686</v>
      </c>
      <c r="B1621" t="s">
        <v>546</v>
      </c>
      <c r="C1621" t="s">
        <v>7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2">
        <v>947000000</v>
      </c>
      <c r="K1621" t="s">
        <v>31</v>
      </c>
      <c r="L1621" t="s">
        <v>341</v>
      </c>
      <c r="M1621">
        <f t="shared" si="26"/>
        <v>2013</v>
      </c>
      <c r="N1621" s="2"/>
    </row>
    <row r="1622" spans="1:14" x14ac:dyDescent="0.25">
      <c r="A1622">
        <v>1687</v>
      </c>
      <c r="B1622" t="s">
        <v>546</v>
      </c>
      <c r="C1622" t="s">
        <v>10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2">
        <v>1012000000</v>
      </c>
      <c r="K1622" t="s">
        <v>31</v>
      </c>
      <c r="L1622" t="s">
        <v>341</v>
      </c>
      <c r="M1622">
        <f t="shared" si="26"/>
        <v>2014</v>
      </c>
      <c r="N1622" s="2"/>
    </row>
    <row r="1623" spans="1:14" x14ac:dyDescent="0.25">
      <c r="A1623">
        <v>1688</v>
      </c>
      <c r="B1623" t="s">
        <v>546</v>
      </c>
      <c r="C1623" t="s">
        <v>11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2">
        <v>944000000</v>
      </c>
      <c r="K1623" t="s">
        <v>31</v>
      </c>
      <c r="L1623" t="s">
        <v>341</v>
      </c>
      <c r="M1623">
        <f t="shared" si="26"/>
        <v>2015</v>
      </c>
      <c r="N1623" s="2"/>
    </row>
    <row r="1624" spans="1:14" x14ac:dyDescent="0.25">
      <c r="A1624">
        <v>1689</v>
      </c>
      <c r="B1624" t="s">
        <v>546</v>
      </c>
      <c r="C1624" t="s">
        <v>12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2">
        <v>934000000</v>
      </c>
      <c r="K1624" t="s">
        <v>31</v>
      </c>
      <c r="L1624" t="s">
        <v>341</v>
      </c>
      <c r="M1624">
        <f t="shared" si="26"/>
        <v>2016</v>
      </c>
      <c r="N1624" s="2"/>
    </row>
    <row r="1625" spans="1:14" x14ac:dyDescent="0.25">
      <c r="A1625">
        <v>1690</v>
      </c>
      <c r="B1625" t="s">
        <v>547</v>
      </c>
      <c r="C1625" t="s">
        <v>7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2">
        <v>1445000000</v>
      </c>
      <c r="K1625" t="s">
        <v>14</v>
      </c>
      <c r="L1625" t="s">
        <v>475</v>
      </c>
      <c r="M1625">
        <f t="shared" si="26"/>
        <v>2013</v>
      </c>
      <c r="N1625" s="2"/>
    </row>
    <row r="1626" spans="1:14" x14ac:dyDescent="0.25">
      <c r="A1626">
        <v>1691</v>
      </c>
      <c r="B1626" t="s">
        <v>547</v>
      </c>
      <c r="C1626" t="s">
        <v>10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2">
        <v>1324000000</v>
      </c>
      <c r="K1626" t="s">
        <v>14</v>
      </c>
      <c r="L1626" t="s">
        <v>475</v>
      </c>
      <c r="M1626">
        <f t="shared" si="26"/>
        <v>2014</v>
      </c>
      <c r="N1626" s="2"/>
    </row>
    <row r="1627" spans="1:14" x14ac:dyDescent="0.25">
      <c r="A1627">
        <v>1692</v>
      </c>
      <c r="B1627" t="s">
        <v>547</v>
      </c>
      <c r="C1627" t="s">
        <v>11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2">
        <v>1486000000</v>
      </c>
      <c r="K1627" t="s">
        <v>14</v>
      </c>
      <c r="L1627" t="s">
        <v>475</v>
      </c>
      <c r="M1627">
        <f t="shared" si="26"/>
        <v>2015</v>
      </c>
      <c r="N1627" s="2"/>
    </row>
    <row r="1628" spans="1:14" x14ac:dyDescent="0.25">
      <c r="A1628">
        <v>1693</v>
      </c>
      <c r="B1628" t="s">
        <v>547</v>
      </c>
      <c r="C1628" t="s">
        <v>12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2">
        <v>1527000000</v>
      </c>
      <c r="K1628" t="s">
        <v>14</v>
      </c>
      <c r="L1628" t="s">
        <v>475</v>
      </c>
      <c r="M1628">
        <f t="shared" si="26"/>
        <v>2016</v>
      </c>
      <c r="N1628" s="2"/>
    </row>
    <row r="1629" spans="1:14" x14ac:dyDescent="0.25">
      <c r="A1629">
        <v>1698</v>
      </c>
      <c r="B1629" t="s">
        <v>548</v>
      </c>
      <c r="C1629" t="s">
        <v>7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2">
        <v>2070000000</v>
      </c>
      <c r="K1629" t="s">
        <v>8</v>
      </c>
      <c r="L1629" t="s">
        <v>549</v>
      </c>
      <c r="M1629">
        <f t="shared" si="26"/>
        <v>2013</v>
      </c>
      <c r="N1629" s="2"/>
    </row>
    <row r="1630" spans="1:14" x14ac:dyDescent="0.25">
      <c r="A1630">
        <v>1699</v>
      </c>
      <c r="B1630" t="s">
        <v>548</v>
      </c>
      <c r="C1630" t="s">
        <v>10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2">
        <v>2221000000</v>
      </c>
      <c r="K1630" t="s">
        <v>8</v>
      </c>
      <c r="L1630" t="s">
        <v>549</v>
      </c>
      <c r="M1630">
        <f t="shared" si="26"/>
        <v>2014</v>
      </c>
      <c r="N1630" s="2"/>
    </row>
    <row r="1631" spans="1:14" x14ac:dyDescent="0.25">
      <c r="A1631">
        <v>1700</v>
      </c>
      <c r="B1631" t="s">
        <v>548</v>
      </c>
      <c r="C1631" t="s">
        <v>11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2">
        <v>2142000000</v>
      </c>
      <c r="K1631" t="s">
        <v>8</v>
      </c>
      <c r="L1631" t="s">
        <v>549</v>
      </c>
      <c r="M1631">
        <f t="shared" si="26"/>
        <v>2015</v>
      </c>
      <c r="N1631" s="2"/>
    </row>
    <row r="1632" spans="1:14" x14ac:dyDescent="0.25">
      <c r="A1632">
        <v>1701</v>
      </c>
      <c r="B1632" t="s">
        <v>548</v>
      </c>
      <c r="C1632" t="s">
        <v>12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2">
        <v>2412000000</v>
      </c>
      <c r="K1632" t="s">
        <v>8</v>
      </c>
      <c r="L1632" t="s">
        <v>549</v>
      </c>
      <c r="M1632">
        <f t="shared" si="26"/>
        <v>2016</v>
      </c>
      <c r="N1632" s="2"/>
    </row>
    <row r="1633" spans="1:14" x14ac:dyDescent="0.25">
      <c r="A1633">
        <v>1702</v>
      </c>
      <c r="B1633" t="s">
        <v>550</v>
      </c>
      <c r="C1633" t="s">
        <v>7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2">
        <v>1612000000</v>
      </c>
      <c r="K1633" t="s">
        <v>78</v>
      </c>
      <c r="L1633" t="s">
        <v>79</v>
      </c>
      <c r="M1633">
        <f t="shared" si="26"/>
        <v>2012</v>
      </c>
      <c r="N1633" s="2"/>
    </row>
    <row r="1634" spans="1:14" x14ac:dyDescent="0.25">
      <c r="A1634">
        <v>1703</v>
      </c>
      <c r="B1634" t="s">
        <v>550</v>
      </c>
      <c r="C1634" t="s">
        <v>10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2">
        <v>1375000000</v>
      </c>
      <c r="K1634" t="s">
        <v>78</v>
      </c>
      <c r="L1634" t="s">
        <v>79</v>
      </c>
      <c r="M1634">
        <f t="shared" si="26"/>
        <v>2013</v>
      </c>
      <c r="N1634" s="2"/>
    </row>
    <row r="1635" spans="1:14" x14ac:dyDescent="0.25">
      <c r="A1635">
        <v>1704</v>
      </c>
      <c r="B1635" t="s">
        <v>550</v>
      </c>
      <c r="C1635" t="s">
        <v>11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2">
        <v>1569000000</v>
      </c>
      <c r="K1635" t="s">
        <v>78</v>
      </c>
      <c r="L1635" t="s">
        <v>79</v>
      </c>
      <c r="M1635">
        <f t="shared" si="26"/>
        <v>2014</v>
      </c>
      <c r="N1635" s="2"/>
    </row>
    <row r="1636" spans="1:14" x14ac:dyDescent="0.25">
      <c r="A1636">
        <v>1705</v>
      </c>
      <c r="B1636" t="s">
        <v>550</v>
      </c>
      <c r="C1636" t="s">
        <v>12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2">
        <v>1324000000</v>
      </c>
      <c r="K1636" t="s">
        <v>78</v>
      </c>
      <c r="L1636" t="s">
        <v>79</v>
      </c>
      <c r="M1636">
        <f t="shared" si="26"/>
        <v>2015</v>
      </c>
      <c r="N1636" s="2"/>
    </row>
    <row r="1637" spans="1:14" x14ac:dyDescent="0.25">
      <c r="A1637">
        <v>1706</v>
      </c>
      <c r="B1637" t="s">
        <v>551</v>
      </c>
      <c r="C1637" t="s">
        <v>7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2">
        <v>27725000000</v>
      </c>
      <c r="K1637" t="s">
        <v>31</v>
      </c>
      <c r="L1637" t="s">
        <v>163</v>
      </c>
      <c r="M1637">
        <f t="shared" si="26"/>
        <v>2013</v>
      </c>
      <c r="N1637" s="2"/>
    </row>
    <row r="1638" spans="1:14" x14ac:dyDescent="0.25">
      <c r="A1638">
        <v>1707</v>
      </c>
      <c r="B1638" t="s">
        <v>551</v>
      </c>
      <c r="C1638" t="s">
        <v>10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2">
        <v>26872000000</v>
      </c>
      <c r="K1638" t="s">
        <v>31</v>
      </c>
      <c r="L1638" t="s">
        <v>163</v>
      </c>
      <c r="M1638">
        <f t="shared" si="26"/>
        <v>2014</v>
      </c>
      <c r="N1638" s="2"/>
    </row>
    <row r="1639" spans="1:14" x14ac:dyDescent="0.25">
      <c r="A1639">
        <v>1708</v>
      </c>
      <c r="B1639" t="s">
        <v>551</v>
      </c>
      <c r="C1639" t="s">
        <v>11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2">
        <v>27147000000</v>
      </c>
      <c r="K1639" t="s">
        <v>31</v>
      </c>
      <c r="L1639" t="s">
        <v>163</v>
      </c>
      <c r="M1639">
        <f t="shared" si="26"/>
        <v>2015</v>
      </c>
      <c r="N1639" s="2"/>
    </row>
    <row r="1640" spans="1:14" x14ac:dyDescent="0.25">
      <c r="A1640">
        <v>1709</v>
      </c>
      <c r="B1640" t="s">
        <v>551</v>
      </c>
      <c r="C1640" t="s">
        <v>12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2">
        <v>24105000000</v>
      </c>
      <c r="K1640" t="s">
        <v>31</v>
      </c>
      <c r="L1640" t="s">
        <v>163</v>
      </c>
      <c r="M1640">
        <f t="shared" si="26"/>
        <v>2016</v>
      </c>
      <c r="N1640" s="2"/>
    </row>
    <row r="1641" spans="1:14" x14ac:dyDescent="0.25">
      <c r="A1641">
        <v>1710</v>
      </c>
      <c r="B1641" t="s">
        <v>552</v>
      </c>
      <c r="C1641" t="s">
        <v>7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2">
        <v>910000000</v>
      </c>
      <c r="K1641" t="s">
        <v>54</v>
      </c>
      <c r="L1641" t="s">
        <v>91</v>
      </c>
      <c r="M1641">
        <f t="shared" si="26"/>
        <v>2014</v>
      </c>
      <c r="N1641" s="2"/>
    </row>
    <row r="1642" spans="1:14" x14ac:dyDescent="0.25">
      <c r="A1642">
        <v>1711</v>
      </c>
      <c r="B1642" t="s">
        <v>552</v>
      </c>
      <c r="C1642" t="s">
        <v>10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2">
        <v>993300000</v>
      </c>
      <c r="K1642" t="s">
        <v>54</v>
      </c>
      <c r="L1642" t="s">
        <v>91</v>
      </c>
      <c r="M1642">
        <f t="shared" si="26"/>
        <v>2015</v>
      </c>
      <c r="N1642" s="2"/>
    </row>
    <row r="1643" spans="1:14" x14ac:dyDescent="0.25">
      <c r="A1643">
        <v>1712</v>
      </c>
      <c r="B1643" t="s">
        <v>552</v>
      </c>
      <c r="C1643" t="s">
        <v>11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2">
        <v>796700000</v>
      </c>
      <c r="K1643" t="s">
        <v>54</v>
      </c>
      <c r="L1643" t="s">
        <v>91</v>
      </c>
      <c r="M1643">
        <f t="shared" si="26"/>
        <v>2016</v>
      </c>
      <c r="N1643" s="2"/>
    </row>
    <row r="1644" spans="1:14" x14ac:dyDescent="0.25">
      <c r="A1644">
        <v>1713</v>
      </c>
      <c r="B1644" t="s">
        <v>553</v>
      </c>
      <c r="C1644" t="s">
        <v>7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2">
        <v>1330000000</v>
      </c>
      <c r="K1644" t="s">
        <v>17</v>
      </c>
      <c r="L1644" t="s">
        <v>52</v>
      </c>
      <c r="M1644">
        <f t="shared" si="26"/>
        <v>2012</v>
      </c>
      <c r="N1644" s="2"/>
    </row>
    <row r="1645" spans="1:14" x14ac:dyDescent="0.25">
      <c r="A1645">
        <v>1714</v>
      </c>
      <c r="B1645" t="s">
        <v>553</v>
      </c>
      <c r="C1645" t="s">
        <v>10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2">
        <v>1107400000</v>
      </c>
      <c r="K1645" t="s">
        <v>17</v>
      </c>
      <c r="L1645" t="s">
        <v>52</v>
      </c>
      <c r="M1645">
        <f t="shared" si="26"/>
        <v>2013</v>
      </c>
      <c r="N1645" s="2"/>
    </row>
    <row r="1646" spans="1:14" x14ac:dyDescent="0.25">
      <c r="A1646">
        <v>1715</v>
      </c>
      <c r="B1646" t="s">
        <v>553</v>
      </c>
      <c r="C1646" t="s">
        <v>11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2">
        <v>1140500000</v>
      </c>
      <c r="K1646" t="s">
        <v>17</v>
      </c>
      <c r="L1646" t="s">
        <v>52</v>
      </c>
      <c r="M1646">
        <f t="shared" si="26"/>
        <v>2014</v>
      </c>
      <c r="N1646" s="2"/>
    </row>
    <row r="1647" spans="1:14" x14ac:dyDescent="0.25">
      <c r="A1647">
        <v>1716</v>
      </c>
      <c r="B1647" t="s">
        <v>553</v>
      </c>
      <c r="C1647" t="s">
        <v>12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2">
        <v>1109400000</v>
      </c>
      <c r="K1647" t="s">
        <v>17</v>
      </c>
      <c r="L1647" t="s">
        <v>52</v>
      </c>
      <c r="M1647">
        <f t="shared" si="26"/>
        <v>2015</v>
      </c>
      <c r="N1647" s="2"/>
    </row>
    <row r="1648" spans="1:14" x14ac:dyDescent="0.25">
      <c r="A1648">
        <v>1717</v>
      </c>
      <c r="B1648" t="s">
        <v>554</v>
      </c>
      <c r="C1648" t="s">
        <v>7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2">
        <v>644000000</v>
      </c>
      <c r="K1648" t="s">
        <v>47</v>
      </c>
      <c r="L1648" t="s">
        <v>48</v>
      </c>
      <c r="M1648">
        <f t="shared" si="26"/>
        <v>2012</v>
      </c>
      <c r="N1648" s="2"/>
    </row>
    <row r="1649" spans="1:14" x14ac:dyDescent="0.25">
      <c r="A1649">
        <v>1718</v>
      </c>
      <c r="B1649" t="s">
        <v>554</v>
      </c>
      <c r="C1649" t="s">
        <v>10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2">
        <v>1011000000</v>
      </c>
      <c r="K1649" t="s">
        <v>47</v>
      </c>
      <c r="L1649" t="s">
        <v>48</v>
      </c>
      <c r="M1649">
        <f t="shared" si="26"/>
        <v>2013</v>
      </c>
      <c r="N1649" s="2"/>
    </row>
    <row r="1650" spans="1:14" x14ac:dyDescent="0.25">
      <c r="A1650">
        <v>1719</v>
      </c>
      <c r="B1650" t="s">
        <v>554</v>
      </c>
      <c r="C1650" t="s">
        <v>11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2">
        <v>1364000000</v>
      </c>
      <c r="K1650" t="s">
        <v>47</v>
      </c>
      <c r="L1650" t="s">
        <v>48</v>
      </c>
      <c r="M1650">
        <f t="shared" si="26"/>
        <v>2014</v>
      </c>
      <c r="N1650" s="2"/>
    </row>
    <row r="1651" spans="1:14" x14ac:dyDescent="0.25">
      <c r="A1651">
        <v>1720</v>
      </c>
      <c r="B1651" t="s">
        <v>554</v>
      </c>
      <c r="C1651" t="s">
        <v>12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2">
        <v>944000000</v>
      </c>
      <c r="K1651" t="s">
        <v>47</v>
      </c>
      <c r="L1651" t="s">
        <v>48</v>
      </c>
      <c r="M1651">
        <f t="shared" si="26"/>
        <v>2015</v>
      </c>
      <c r="N1651" s="2"/>
    </row>
    <row r="1652" spans="1:14" x14ac:dyDescent="0.25">
      <c r="A1652">
        <v>1721</v>
      </c>
      <c r="B1652" t="s">
        <v>555</v>
      </c>
      <c r="C1652" t="s">
        <v>7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2">
        <v>867000000</v>
      </c>
      <c r="K1652" t="s">
        <v>14</v>
      </c>
      <c r="L1652" t="s">
        <v>128</v>
      </c>
      <c r="M1652">
        <f t="shared" si="26"/>
        <v>2012</v>
      </c>
      <c r="N1652" s="2"/>
    </row>
    <row r="1653" spans="1:14" x14ac:dyDescent="0.25">
      <c r="A1653">
        <v>1722</v>
      </c>
      <c r="B1653" t="s">
        <v>555</v>
      </c>
      <c r="C1653" t="s">
        <v>10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2">
        <v>928000000</v>
      </c>
      <c r="K1653" t="s">
        <v>14</v>
      </c>
      <c r="L1653" t="s">
        <v>128</v>
      </c>
      <c r="M1653">
        <f t="shared" si="26"/>
        <v>2013</v>
      </c>
      <c r="N1653" s="2"/>
    </row>
    <row r="1654" spans="1:14" x14ac:dyDescent="0.25">
      <c r="A1654">
        <v>1723</v>
      </c>
      <c r="B1654" t="s">
        <v>555</v>
      </c>
      <c r="C1654" t="s">
        <v>11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2">
        <v>987000000</v>
      </c>
      <c r="K1654" t="s">
        <v>14</v>
      </c>
      <c r="L1654" t="s">
        <v>128</v>
      </c>
      <c r="M1654">
        <f t="shared" si="26"/>
        <v>2014</v>
      </c>
      <c r="N1654" s="2"/>
    </row>
    <row r="1655" spans="1:14" x14ac:dyDescent="0.25">
      <c r="A1655">
        <v>1724</v>
      </c>
      <c r="B1655" t="s">
        <v>555</v>
      </c>
      <c r="C1655" t="s">
        <v>12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2">
        <v>1028000000</v>
      </c>
      <c r="K1655" t="s">
        <v>14</v>
      </c>
      <c r="L1655" t="s">
        <v>128</v>
      </c>
      <c r="M1655">
        <f t="shared" si="26"/>
        <v>2015</v>
      </c>
      <c r="N1655" s="2"/>
    </row>
    <row r="1656" spans="1:14" x14ac:dyDescent="0.25">
      <c r="A1656">
        <v>1725</v>
      </c>
      <c r="B1656" t="s">
        <v>556</v>
      </c>
      <c r="C1656" t="s">
        <v>7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2">
        <v>1047833000</v>
      </c>
      <c r="K1656" t="s">
        <v>14</v>
      </c>
      <c r="L1656" t="s">
        <v>557</v>
      </c>
      <c r="M1656">
        <f t="shared" si="26"/>
        <v>2012</v>
      </c>
      <c r="N1656" s="2"/>
    </row>
    <row r="1657" spans="1:14" x14ac:dyDescent="0.25">
      <c r="A1657">
        <v>1726</v>
      </c>
      <c r="B1657" t="s">
        <v>556</v>
      </c>
      <c r="C1657" t="s">
        <v>10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2">
        <v>1305137000</v>
      </c>
      <c r="K1657" t="s">
        <v>14</v>
      </c>
      <c r="L1657" t="s">
        <v>557</v>
      </c>
      <c r="M1657">
        <f t="shared" si="26"/>
        <v>2013</v>
      </c>
      <c r="N1657" s="2"/>
    </row>
    <row r="1658" spans="1:14" x14ac:dyDescent="0.25">
      <c r="A1658">
        <v>1727</v>
      </c>
      <c r="B1658" t="s">
        <v>556</v>
      </c>
      <c r="C1658" t="s">
        <v>11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2">
        <v>1300330000</v>
      </c>
      <c r="K1658" t="s">
        <v>14</v>
      </c>
      <c r="L1658" t="s">
        <v>557</v>
      </c>
      <c r="M1658">
        <f t="shared" si="26"/>
        <v>2014</v>
      </c>
      <c r="N1658" s="2"/>
    </row>
    <row r="1659" spans="1:14" x14ac:dyDescent="0.25">
      <c r="A1659">
        <v>1728</v>
      </c>
      <c r="B1659" t="s">
        <v>556</v>
      </c>
      <c r="C1659" t="s">
        <v>12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2">
        <v>747552000</v>
      </c>
      <c r="K1659" t="s">
        <v>14</v>
      </c>
      <c r="L1659" t="s">
        <v>557</v>
      </c>
      <c r="M1659">
        <f t="shared" si="26"/>
        <v>2015</v>
      </c>
      <c r="N1659" s="2"/>
    </row>
    <row r="1660" spans="1:14" x14ac:dyDescent="0.25">
      <c r="A1660">
        <v>1729</v>
      </c>
      <c r="B1660" t="s">
        <v>558</v>
      </c>
      <c r="C1660" t="s">
        <v>7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2">
        <v>583817000</v>
      </c>
      <c r="K1660" t="s">
        <v>78</v>
      </c>
      <c r="L1660" t="s">
        <v>79</v>
      </c>
      <c r="M1660">
        <f t="shared" si="26"/>
        <v>2012</v>
      </c>
      <c r="N1660" s="2"/>
    </row>
    <row r="1661" spans="1:14" x14ac:dyDescent="0.25">
      <c r="A1661">
        <v>1730</v>
      </c>
      <c r="B1661" t="s">
        <v>558</v>
      </c>
      <c r="C1661" t="s">
        <v>10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2">
        <v>903836000</v>
      </c>
      <c r="K1661" t="s">
        <v>78</v>
      </c>
      <c r="L1661" t="s">
        <v>79</v>
      </c>
      <c r="M1661">
        <f t="shared" si="26"/>
        <v>2013</v>
      </c>
      <c r="N1661" s="2"/>
    </row>
    <row r="1662" spans="1:14" x14ac:dyDescent="0.25">
      <c r="A1662">
        <v>1731</v>
      </c>
      <c r="B1662" t="s">
        <v>558</v>
      </c>
      <c r="C1662" t="s">
        <v>11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2">
        <v>820254000</v>
      </c>
      <c r="K1662" t="s">
        <v>78</v>
      </c>
      <c r="L1662" t="s">
        <v>79</v>
      </c>
      <c r="M1662">
        <f t="shared" si="26"/>
        <v>2014</v>
      </c>
      <c r="N1662" s="2"/>
    </row>
    <row r="1663" spans="1:14" x14ac:dyDescent="0.25">
      <c r="A1663">
        <v>1732</v>
      </c>
      <c r="B1663" t="s">
        <v>558</v>
      </c>
      <c r="C1663" t="s">
        <v>12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2">
        <v>-26045000</v>
      </c>
      <c r="K1663" t="s">
        <v>78</v>
      </c>
      <c r="L1663" t="s">
        <v>79</v>
      </c>
      <c r="M1663">
        <f t="shared" si="26"/>
        <v>2015</v>
      </c>
      <c r="N1663" s="2"/>
    </row>
    <row r="1664" spans="1:14" x14ac:dyDescent="0.25">
      <c r="A1664">
        <v>1733</v>
      </c>
      <c r="B1664" t="s">
        <v>559</v>
      </c>
      <c r="C1664" t="s">
        <v>7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2">
        <v>1822683000</v>
      </c>
      <c r="K1664" t="s">
        <v>37</v>
      </c>
      <c r="L1664" t="s">
        <v>38</v>
      </c>
      <c r="M1664">
        <f t="shared" si="26"/>
        <v>2012</v>
      </c>
      <c r="N1664" s="2"/>
    </row>
    <row r="1665" spans="1:14" x14ac:dyDescent="0.25">
      <c r="A1665">
        <v>1734</v>
      </c>
      <c r="B1665" t="s">
        <v>559</v>
      </c>
      <c r="C1665" t="s">
        <v>10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2">
        <v>1847555000</v>
      </c>
      <c r="K1665" t="s">
        <v>37</v>
      </c>
      <c r="L1665" t="s">
        <v>38</v>
      </c>
      <c r="M1665">
        <f t="shared" si="26"/>
        <v>2013</v>
      </c>
      <c r="N1665" s="2"/>
    </row>
    <row r="1666" spans="1:14" x14ac:dyDescent="0.25">
      <c r="A1666">
        <v>1735</v>
      </c>
      <c r="B1666" t="s">
        <v>559</v>
      </c>
      <c r="C1666" t="s">
        <v>11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2">
        <v>1948130000</v>
      </c>
      <c r="K1666" t="s">
        <v>37</v>
      </c>
      <c r="L1666" t="s">
        <v>38</v>
      </c>
      <c r="M1666">
        <f t="shared" si="26"/>
        <v>2014</v>
      </c>
      <c r="N1666" s="2"/>
    </row>
    <row r="1667" spans="1:14" x14ac:dyDescent="0.25">
      <c r="A1667">
        <v>1736</v>
      </c>
      <c r="B1667" t="s">
        <v>559</v>
      </c>
      <c r="C1667" t="s">
        <v>12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2">
        <v>2000512000</v>
      </c>
      <c r="K1667" t="s">
        <v>37</v>
      </c>
      <c r="L1667" t="s">
        <v>38</v>
      </c>
      <c r="M1667">
        <f t="shared" si="26"/>
        <v>2015</v>
      </c>
      <c r="N1667" s="2"/>
    </row>
    <row r="1668" spans="1:14" x14ac:dyDescent="0.25">
      <c r="A1668">
        <v>1737</v>
      </c>
      <c r="B1668" t="s">
        <v>560</v>
      </c>
      <c r="C1668" t="s">
        <v>7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2">
        <v>893273000</v>
      </c>
      <c r="K1668" t="s">
        <v>42</v>
      </c>
      <c r="L1668" t="s">
        <v>45</v>
      </c>
      <c r="M1668">
        <f t="shared" si="26"/>
        <v>2012</v>
      </c>
      <c r="N1668" s="2"/>
    </row>
    <row r="1669" spans="1:14" x14ac:dyDescent="0.25">
      <c r="A1669">
        <v>1738</v>
      </c>
      <c r="B1669" t="s">
        <v>560</v>
      </c>
      <c r="C1669" t="s">
        <v>10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2">
        <v>1221567000</v>
      </c>
      <c r="K1669" t="s">
        <v>42</v>
      </c>
      <c r="L1669" t="s">
        <v>45</v>
      </c>
      <c r="M1669">
        <f t="shared" si="26"/>
        <v>2013</v>
      </c>
      <c r="N1669" s="2"/>
    </row>
    <row r="1670" spans="1:14" x14ac:dyDescent="0.25">
      <c r="A1670">
        <v>1739</v>
      </c>
      <c r="B1670" t="s">
        <v>560</v>
      </c>
      <c r="C1670" t="s">
        <v>11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2">
        <v>1021478000</v>
      </c>
      <c r="K1670" t="s">
        <v>42</v>
      </c>
      <c r="L1670" t="s">
        <v>45</v>
      </c>
      <c r="M1670">
        <f t="shared" si="26"/>
        <v>2014</v>
      </c>
      <c r="N1670" s="2"/>
    </row>
    <row r="1671" spans="1:14" x14ac:dyDescent="0.25">
      <c r="A1671">
        <v>1740</v>
      </c>
      <c r="B1671" t="s">
        <v>560</v>
      </c>
      <c r="C1671" t="s">
        <v>12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2">
        <v>1142342000</v>
      </c>
      <c r="K1671" t="s">
        <v>42</v>
      </c>
      <c r="L1671" t="s">
        <v>45</v>
      </c>
      <c r="M1671">
        <f t="shared" si="26"/>
        <v>2015</v>
      </c>
      <c r="N1671" s="2"/>
    </row>
    <row r="1672" spans="1:14" x14ac:dyDescent="0.25">
      <c r="A1672">
        <v>1741</v>
      </c>
      <c r="B1672" t="s">
        <v>561</v>
      </c>
      <c r="C1672" t="s">
        <v>7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2">
        <v>580732000</v>
      </c>
      <c r="K1672" t="s">
        <v>17</v>
      </c>
      <c r="L1672" t="s">
        <v>29</v>
      </c>
      <c r="M1672">
        <f t="shared" si="26"/>
        <v>2013</v>
      </c>
      <c r="N1672" s="2"/>
    </row>
    <row r="1673" spans="1:14" x14ac:dyDescent="0.25">
      <c r="A1673">
        <v>1742</v>
      </c>
      <c r="B1673" t="s">
        <v>561</v>
      </c>
      <c r="C1673" t="s">
        <v>10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2">
        <v>758337000</v>
      </c>
      <c r="K1673" t="s">
        <v>17</v>
      </c>
      <c r="L1673" t="s">
        <v>29</v>
      </c>
      <c r="M1673">
        <f t="shared" ref="M1673:M1711" si="27">YEAR(D1673)</f>
        <v>2014</v>
      </c>
      <c r="N1673" s="2"/>
    </row>
    <row r="1674" spans="1:14" x14ac:dyDescent="0.25">
      <c r="A1674">
        <v>1743</v>
      </c>
      <c r="B1674" t="s">
        <v>561</v>
      </c>
      <c r="C1674" t="s">
        <v>11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2">
        <v>779569000</v>
      </c>
      <c r="K1674" t="s">
        <v>17</v>
      </c>
      <c r="L1674" t="s">
        <v>29</v>
      </c>
      <c r="M1674">
        <f t="shared" si="27"/>
        <v>2015</v>
      </c>
      <c r="N1674" s="2"/>
    </row>
    <row r="1675" spans="1:14" x14ac:dyDescent="0.25">
      <c r="A1675">
        <v>1744</v>
      </c>
      <c r="B1675" t="s">
        <v>561</v>
      </c>
      <c r="C1675" t="s">
        <v>12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2">
        <v>669881000</v>
      </c>
      <c r="K1675" t="s">
        <v>17</v>
      </c>
      <c r="L1675" t="s">
        <v>29</v>
      </c>
      <c r="M1675">
        <f t="shared" si="27"/>
        <v>2016</v>
      </c>
      <c r="N1675" s="2"/>
    </row>
    <row r="1676" spans="1:14" x14ac:dyDescent="0.25">
      <c r="A1676">
        <v>1745</v>
      </c>
      <c r="B1676" t="s">
        <v>562</v>
      </c>
      <c r="C1676" t="s">
        <v>7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2">
        <v>51721000000</v>
      </c>
      <c r="K1676" t="s">
        <v>78</v>
      </c>
      <c r="L1676" t="s">
        <v>139</v>
      </c>
      <c r="M1676">
        <f t="shared" si="27"/>
        <v>2012</v>
      </c>
      <c r="N1676" s="2"/>
    </row>
    <row r="1677" spans="1:14" x14ac:dyDescent="0.25">
      <c r="A1677">
        <v>1746</v>
      </c>
      <c r="B1677" t="s">
        <v>562</v>
      </c>
      <c r="C1677" t="s">
        <v>10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2">
        <v>42277000000</v>
      </c>
      <c r="K1677" t="s">
        <v>78</v>
      </c>
      <c r="L1677" t="s">
        <v>139</v>
      </c>
      <c r="M1677">
        <f t="shared" si="27"/>
        <v>2013</v>
      </c>
      <c r="N1677" s="2"/>
    </row>
    <row r="1678" spans="1:14" x14ac:dyDescent="0.25">
      <c r="A1678">
        <v>1747</v>
      </c>
      <c r="B1678" t="s">
        <v>562</v>
      </c>
      <c r="C1678" t="s">
        <v>11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2">
        <v>35751000000</v>
      </c>
      <c r="K1678" t="s">
        <v>78</v>
      </c>
      <c r="L1678" t="s">
        <v>139</v>
      </c>
      <c r="M1678">
        <f t="shared" si="27"/>
        <v>2014</v>
      </c>
      <c r="N1678" s="2"/>
    </row>
    <row r="1679" spans="1:14" x14ac:dyDescent="0.25">
      <c r="A1679">
        <v>1748</v>
      </c>
      <c r="B1679" t="s">
        <v>562</v>
      </c>
      <c r="C1679" t="s">
        <v>12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2">
        <v>14406000000</v>
      </c>
      <c r="K1679" t="s">
        <v>78</v>
      </c>
      <c r="L1679" t="s">
        <v>139</v>
      </c>
      <c r="M1679">
        <f t="shared" si="27"/>
        <v>2015</v>
      </c>
      <c r="N1679" s="2"/>
    </row>
    <row r="1680" spans="1:14" x14ac:dyDescent="0.25">
      <c r="A1680">
        <v>1749</v>
      </c>
      <c r="B1680" t="s">
        <v>563</v>
      </c>
      <c r="C1680" t="s">
        <v>7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2">
        <v>407656000</v>
      </c>
      <c r="K1680" t="s">
        <v>20</v>
      </c>
      <c r="L1680" t="s">
        <v>161</v>
      </c>
      <c r="M1680">
        <f t="shared" si="27"/>
        <v>2012</v>
      </c>
      <c r="N1680" s="2"/>
    </row>
    <row r="1681" spans="1:14" x14ac:dyDescent="0.25">
      <c r="A1681">
        <v>1750</v>
      </c>
      <c r="B1681" t="s">
        <v>563</v>
      </c>
      <c r="C1681" t="s">
        <v>10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2">
        <v>432600000</v>
      </c>
      <c r="K1681" t="s">
        <v>20</v>
      </c>
      <c r="L1681" t="s">
        <v>161</v>
      </c>
      <c r="M1681">
        <f t="shared" si="27"/>
        <v>2013</v>
      </c>
      <c r="N1681" s="2"/>
    </row>
    <row r="1682" spans="1:14" x14ac:dyDescent="0.25">
      <c r="A1682">
        <v>1751</v>
      </c>
      <c r="B1682" t="s">
        <v>563</v>
      </c>
      <c r="C1682" t="s">
        <v>11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2">
        <v>456700000</v>
      </c>
      <c r="K1682" t="s">
        <v>20</v>
      </c>
      <c r="L1682" t="s">
        <v>161</v>
      </c>
      <c r="M1682">
        <f t="shared" si="27"/>
        <v>2014</v>
      </c>
      <c r="N1682" s="2"/>
    </row>
    <row r="1683" spans="1:14" x14ac:dyDescent="0.25">
      <c r="A1683">
        <v>1752</v>
      </c>
      <c r="B1683" t="s">
        <v>563</v>
      </c>
      <c r="C1683" t="s">
        <v>12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2">
        <v>439900000</v>
      </c>
      <c r="K1683" t="s">
        <v>20</v>
      </c>
      <c r="L1683" t="s">
        <v>161</v>
      </c>
      <c r="M1683">
        <f t="shared" si="27"/>
        <v>2015</v>
      </c>
      <c r="N1683" s="2"/>
    </row>
    <row r="1684" spans="1:14" x14ac:dyDescent="0.25">
      <c r="A1684">
        <v>1753</v>
      </c>
      <c r="B1684" t="s">
        <v>564</v>
      </c>
      <c r="C1684" t="s">
        <v>7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2">
        <v>1433000000</v>
      </c>
      <c r="K1684" t="s">
        <v>17</v>
      </c>
      <c r="L1684" t="s">
        <v>171</v>
      </c>
      <c r="M1684">
        <f t="shared" si="27"/>
        <v>2012</v>
      </c>
      <c r="N1684" s="2"/>
    </row>
    <row r="1685" spans="1:14" x14ac:dyDescent="0.25">
      <c r="A1685">
        <v>1754</v>
      </c>
      <c r="B1685" t="s">
        <v>564</v>
      </c>
      <c r="C1685" t="s">
        <v>10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2">
        <v>1358000000</v>
      </c>
      <c r="K1685" t="s">
        <v>17</v>
      </c>
      <c r="L1685" t="s">
        <v>171</v>
      </c>
      <c r="M1685">
        <f t="shared" si="27"/>
        <v>2013</v>
      </c>
      <c r="N1685" s="2"/>
    </row>
    <row r="1686" spans="1:14" x14ac:dyDescent="0.25">
      <c r="A1686">
        <v>1755</v>
      </c>
      <c r="B1686" t="s">
        <v>564</v>
      </c>
      <c r="C1686" t="s">
        <v>11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2">
        <v>1334000000</v>
      </c>
      <c r="K1686" t="s">
        <v>17</v>
      </c>
      <c r="L1686" t="s">
        <v>171</v>
      </c>
      <c r="M1686">
        <f t="shared" si="27"/>
        <v>2014</v>
      </c>
      <c r="N1686" s="2"/>
    </row>
    <row r="1687" spans="1:14" x14ac:dyDescent="0.25">
      <c r="A1687">
        <v>1756</v>
      </c>
      <c r="B1687" t="s">
        <v>564</v>
      </c>
      <c r="C1687" t="s">
        <v>12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2">
        <v>598000000</v>
      </c>
      <c r="K1687" t="s">
        <v>17</v>
      </c>
      <c r="L1687" t="s">
        <v>171</v>
      </c>
      <c r="M1687">
        <f t="shared" si="27"/>
        <v>2015</v>
      </c>
      <c r="N1687" s="2"/>
    </row>
    <row r="1688" spans="1:14" x14ac:dyDescent="0.25">
      <c r="A1688">
        <v>1757</v>
      </c>
      <c r="B1688" t="s">
        <v>565</v>
      </c>
      <c r="C1688" t="s">
        <v>7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2">
        <v>460000000</v>
      </c>
      <c r="K1688" t="s">
        <v>8</v>
      </c>
      <c r="L1688" t="s">
        <v>159</v>
      </c>
      <c r="M1688">
        <f t="shared" si="27"/>
        <v>2012</v>
      </c>
      <c r="N1688" s="2"/>
    </row>
    <row r="1689" spans="1:14" x14ac:dyDescent="0.25">
      <c r="A1689">
        <v>1758</v>
      </c>
      <c r="B1689" t="s">
        <v>565</v>
      </c>
      <c r="C1689" t="s">
        <v>10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2">
        <v>405000000</v>
      </c>
      <c r="K1689" t="s">
        <v>8</v>
      </c>
      <c r="L1689" t="s">
        <v>159</v>
      </c>
      <c r="M1689">
        <f t="shared" si="27"/>
        <v>2013</v>
      </c>
      <c r="N1689" s="2"/>
    </row>
    <row r="1690" spans="1:14" x14ac:dyDescent="0.25">
      <c r="A1690">
        <v>1759</v>
      </c>
      <c r="B1690" t="s">
        <v>565</v>
      </c>
      <c r="C1690" t="s">
        <v>11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2">
        <v>489000000</v>
      </c>
      <c r="K1690" t="s">
        <v>8</v>
      </c>
      <c r="L1690" t="s">
        <v>159</v>
      </c>
      <c r="M1690">
        <f t="shared" si="27"/>
        <v>2014</v>
      </c>
      <c r="N1690" s="2"/>
    </row>
    <row r="1691" spans="1:14" x14ac:dyDescent="0.25">
      <c r="A1691">
        <v>1760</v>
      </c>
      <c r="B1691" t="s">
        <v>565</v>
      </c>
      <c r="C1691" t="s">
        <v>12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2">
        <v>455000000</v>
      </c>
      <c r="K1691" t="s">
        <v>8</v>
      </c>
      <c r="L1691" t="s">
        <v>159</v>
      </c>
      <c r="M1691">
        <f t="shared" si="27"/>
        <v>2015</v>
      </c>
      <c r="N1691" s="2"/>
    </row>
    <row r="1692" spans="1:14" x14ac:dyDescent="0.25">
      <c r="A1692">
        <v>1761</v>
      </c>
      <c r="B1692" t="s">
        <v>566</v>
      </c>
      <c r="C1692" t="s">
        <v>7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2">
        <v>802538000</v>
      </c>
      <c r="K1692" t="s">
        <v>17</v>
      </c>
      <c r="L1692" t="s">
        <v>52</v>
      </c>
      <c r="M1692">
        <f t="shared" si="27"/>
        <v>2012</v>
      </c>
      <c r="N1692" s="2"/>
    </row>
    <row r="1693" spans="1:14" x14ac:dyDescent="0.25">
      <c r="A1693">
        <v>1762</v>
      </c>
      <c r="B1693" t="s">
        <v>566</v>
      </c>
      <c r="C1693" t="s">
        <v>10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2">
        <v>577297000</v>
      </c>
      <c r="K1693" t="s">
        <v>17</v>
      </c>
      <c r="L1693" t="s">
        <v>52</v>
      </c>
      <c r="M1693">
        <f t="shared" si="27"/>
        <v>2013</v>
      </c>
      <c r="N1693" s="2"/>
    </row>
    <row r="1694" spans="1:14" x14ac:dyDescent="0.25">
      <c r="A1694">
        <v>1763</v>
      </c>
      <c r="B1694" t="s">
        <v>566</v>
      </c>
      <c r="C1694" t="s">
        <v>11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2">
        <v>236912000</v>
      </c>
      <c r="K1694" t="s">
        <v>17</v>
      </c>
      <c r="L1694" t="s">
        <v>52</v>
      </c>
      <c r="M1694">
        <f t="shared" si="27"/>
        <v>2014</v>
      </c>
      <c r="N1694" s="2"/>
    </row>
    <row r="1695" spans="1:14" x14ac:dyDescent="0.25">
      <c r="A1695">
        <v>1764</v>
      </c>
      <c r="B1695" t="s">
        <v>566</v>
      </c>
      <c r="C1695" t="s">
        <v>12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2">
        <v>-134934000</v>
      </c>
      <c r="K1695" t="s">
        <v>17</v>
      </c>
      <c r="L1695" t="s">
        <v>52</v>
      </c>
      <c r="M1695">
        <f t="shared" si="27"/>
        <v>2015</v>
      </c>
      <c r="N1695" s="2"/>
    </row>
    <row r="1696" spans="1:14" x14ac:dyDescent="0.25">
      <c r="A1696">
        <v>1765</v>
      </c>
      <c r="B1696" t="s">
        <v>567</v>
      </c>
      <c r="C1696" t="s">
        <v>7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2">
        <v>2331000000</v>
      </c>
      <c r="K1696" t="s">
        <v>14</v>
      </c>
      <c r="L1696" t="s">
        <v>150</v>
      </c>
      <c r="M1696">
        <f t="shared" si="27"/>
        <v>2012</v>
      </c>
      <c r="N1696" s="2"/>
    </row>
    <row r="1697" spans="1:14" x14ac:dyDescent="0.25">
      <c r="A1697">
        <v>1766</v>
      </c>
      <c r="B1697" t="s">
        <v>567</v>
      </c>
      <c r="C1697" t="s">
        <v>10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2">
        <v>2129000000</v>
      </c>
      <c r="K1697" t="s">
        <v>14</v>
      </c>
      <c r="L1697" t="s">
        <v>150</v>
      </c>
      <c r="M1697">
        <f t="shared" si="27"/>
        <v>2013</v>
      </c>
      <c r="N1697" s="2"/>
    </row>
    <row r="1698" spans="1:14" x14ac:dyDescent="0.25">
      <c r="A1698">
        <v>1767</v>
      </c>
      <c r="B1698" t="s">
        <v>567</v>
      </c>
      <c r="C1698" t="s">
        <v>11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2">
        <v>2092000000</v>
      </c>
      <c r="K1698" t="s">
        <v>14</v>
      </c>
      <c r="L1698" t="s">
        <v>150</v>
      </c>
      <c r="M1698">
        <f t="shared" si="27"/>
        <v>2014</v>
      </c>
      <c r="N1698" s="2"/>
    </row>
    <row r="1699" spans="1:14" x14ac:dyDescent="0.25">
      <c r="A1699">
        <v>1768</v>
      </c>
      <c r="B1699" t="s">
        <v>567</v>
      </c>
      <c r="C1699" t="s">
        <v>12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2">
        <v>2000000000</v>
      </c>
      <c r="K1699" t="s">
        <v>14</v>
      </c>
      <c r="L1699" t="s">
        <v>150</v>
      </c>
      <c r="M1699">
        <f t="shared" si="27"/>
        <v>2015</v>
      </c>
      <c r="N1699" s="2"/>
    </row>
    <row r="1700" spans="1:14" x14ac:dyDescent="0.25">
      <c r="A1700">
        <v>1769</v>
      </c>
      <c r="B1700" t="s">
        <v>568</v>
      </c>
      <c r="C1700" t="s">
        <v>7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2">
        <v>1298800000</v>
      </c>
      <c r="K1700" t="s">
        <v>20</v>
      </c>
      <c r="L1700" t="s">
        <v>25</v>
      </c>
      <c r="M1700">
        <f t="shared" si="27"/>
        <v>2012</v>
      </c>
      <c r="N1700" s="2"/>
    </row>
    <row r="1701" spans="1:14" x14ac:dyDescent="0.25">
      <c r="A1701">
        <v>1770</v>
      </c>
      <c r="B1701" t="s">
        <v>568</v>
      </c>
      <c r="C1701" t="s">
        <v>10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2">
        <v>1278900000</v>
      </c>
      <c r="K1701" t="s">
        <v>20</v>
      </c>
      <c r="L1701" t="s">
        <v>25</v>
      </c>
      <c r="M1701">
        <f t="shared" si="27"/>
        <v>2013</v>
      </c>
      <c r="N1701" s="2"/>
    </row>
    <row r="1702" spans="1:14" x14ac:dyDescent="0.25">
      <c r="A1702">
        <v>1771</v>
      </c>
      <c r="B1702" t="s">
        <v>568</v>
      </c>
      <c r="C1702" t="s">
        <v>11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2">
        <v>1378400000</v>
      </c>
      <c r="K1702" t="s">
        <v>20</v>
      </c>
      <c r="L1702" t="s">
        <v>25</v>
      </c>
      <c r="M1702">
        <f t="shared" si="27"/>
        <v>2014</v>
      </c>
      <c r="N1702" s="2"/>
    </row>
    <row r="1703" spans="1:14" x14ac:dyDescent="0.25">
      <c r="A1703">
        <v>1772</v>
      </c>
      <c r="B1703" t="s">
        <v>568</v>
      </c>
      <c r="C1703" t="s">
        <v>12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2">
        <v>1299100000</v>
      </c>
      <c r="K1703" t="s">
        <v>20</v>
      </c>
      <c r="L1703" t="s">
        <v>25</v>
      </c>
      <c r="M1703">
        <f t="shared" si="27"/>
        <v>2015</v>
      </c>
      <c r="N1703" s="2"/>
    </row>
    <row r="1704" spans="1:14" x14ac:dyDescent="0.25">
      <c r="A1704">
        <v>1773</v>
      </c>
      <c r="B1704" t="s">
        <v>569</v>
      </c>
      <c r="C1704" t="s">
        <v>7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2">
        <v>768202000</v>
      </c>
      <c r="K1704" t="s">
        <v>42</v>
      </c>
      <c r="L1704" t="s">
        <v>135</v>
      </c>
      <c r="M1704">
        <f t="shared" si="27"/>
        <v>2012</v>
      </c>
      <c r="N1704" s="2"/>
    </row>
    <row r="1705" spans="1:14" x14ac:dyDescent="0.25">
      <c r="A1705">
        <v>1774</v>
      </c>
      <c r="B1705" t="s">
        <v>569</v>
      </c>
      <c r="C1705" t="s">
        <v>10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72761000</v>
      </c>
      <c r="J1705" s="2">
        <v>447074000</v>
      </c>
      <c r="K1705" t="s">
        <v>42</v>
      </c>
      <c r="L1705" t="s">
        <v>135</v>
      </c>
      <c r="M1705">
        <f t="shared" si="27"/>
        <v>2013</v>
      </c>
      <c r="N1705" s="2"/>
    </row>
    <row r="1706" spans="1:14" x14ac:dyDescent="0.25">
      <c r="A1706">
        <v>1775</v>
      </c>
      <c r="B1706" t="s">
        <v>569</v>
      </c>
      <c r="C1706" t="s">
        <v>11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87159000</v>
      </c>
      <c r="J1706" s="2">
        <v>570367000</v>
      </c>
      <c r="K1706" t="s">
        <v>42</v>
      </c>
      <c r="L1706" t="s">
        <v>135</v>
      </c>
      <c r="M1706">
        <f t="shared" si="27"/>
        <v>2014</v>
      </c>
      <c r="N1706" s="2"/>
    </row>
    <row r="1707" spans="1:14" x14ac:dyDescent="0.25">
      <c r="A1707">
        <v>1776</v>
      </c>
      <c r="B1707" t="s">
        <v>569</v>
      </c>
      <c r="C1707" t="s">
        <v>12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2">
        <v>520726000</v>
      </c>
      <c r="K1707" t="s">
        <v>42</v>
      </c>
      <c r="L1707" t="s">
        <v>135</v>
      </c>
      <c r="M1707">
        <f t="shared" si="27"/>
        <v>2015</v>
      </c>
      <c r="N1707" s="2"/>
    </row>
    <row r="1708" spans="1:14" x14ac:dyDescent="0.25">
      <c r="A1708">
        <v>1777</v>
      </c>
      <c r="B1708" t="s">
        <v>570</v>
      </c>
      <c r="C1708" t="s">
        <v>7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2">
        <v>820000000</v>
      </c>
      <c r="K1708" t="s">
        <v>20</v>
      </c>
      <c r="L1708" t="s">
        <v>21</v>
      </c>
      <c r="M1708">
        <f t="shared" si="27"/>
        <v>2013</v>
      </c>
      <c r="N1708" s="2"/>
    </row>
    <row r="1709" spans="1:14" x14ac:dyDescent="0.25">
      <c r="A1709">
        <v>1778</v>
      </c>
      <c r="B1709" t="s">
        <v>570</v>
      </c>
      <c r="C1709" t="s">
        <v>10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2">
        <v>969000000</v>
      </c>
      <c r="K1709" t="s">
        <v>20</v>
      </c>
      <c r="L1709" t="s">
        <v>21</v>
      </c>
      <c r="M1709">
        <f t="shared" si="27"/>
        <v>2014</v>
      </c>
      <c r="N1709" s="2"/>
    </row>
    <row r="1710" spans="1:14" x14ac:dyDescent="0.25">
      <c r="A1710">
        <v>1779</v>
      </c>
      <c r="B1710" t="s">
        <v>570</v>
      </c>
      <c r="C1710" t="s">
        <v>11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2">
        <v>1070000000</v>
      </c>
      <c r="K1710" t="s">
        <v>20</v>
      </c>
      <c r="L1710" t="s">
        <v>21</v>
      </c>
      <c r="M1710">
        <f t="shared" si="27"/>
        <v>2015</v>
      </c>
      <c r="N1710" s="2"/>
    </row>
    <row r="1711" spans="1:14" x14ac:dyDescent="0.25">
      <c r="A1711">
        <v>1780</v>
      </c>
      <c r="B1711" t="s">
        <v>570</v>
      </c>
      <c r="C1711" t="s">
        <v>12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2">
        <v>1397000000</v>
      </c>
      <c r="K1711" t="s">
        <v>20</v>
      </c>
      <c r="L1711" t="s">
        <v>21</v>
      </c>
      <c r="M1711">
        <f t="shared" si="27"/>
        <v>2016</v>
      </c>
      <c r="N1711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N42"/>
  <sheetViews>
    <sheetView tabSelected="1" topLeftCell="A21" workbookViewId="0">
      <selection activeCell="O20" sqref="O20"/>
    </sheetView>
  </sheetViews>
  <sheetFormatPr defaultRowHeight="15" x14ac:dyDescent="0.25"/>
  <cols>
    <col min="2" max="3" width="11.85546875" bestFit="1" customWidth="1"/>
    <col min="4" max="4" width="10.85546875" bestFit="1" customWidth="1"/>
    <col min="5" max="6" width="11.85546875" bestFit="1" customWidth="1"/>
    <col min="12" max="12" width="13.28515625" bestFit="1" customWidth="1"/>
  </cols>
  <sheetData>
    <row r="1" spans="1:14" x14ac:dyDescent="0.25">
      <c r="A1" s="11" t="s">
        <v>590</v>
      </c>
      <c r="B1" s="11"/>
      <c r="C1" s="11"/>
      <c r="D1" s="4">
        <v>2016</v>
      </c>
    </row>
    <row r="2" spans="1:14" ht="18.75" x14ac:dyDescent="0.3">
      <c r="A2" s="3" t="s">
        <v>571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/>
      <c r="I2" s="12" t="s">
        <v>604</v>
      </c>
    </row>
    <row r="3" spans="1:14" ht="18.75" x14ac:dyDescent="0.3">
      <c r="A3" s="16" t="s">
        <v>572</v>
      </c>
      <c r="B3" cm="1">
        <f t="array" ref="B3">AVERAGE(_xlfn._xlws.FILTER(projectdata!E:E, YEAR = $D$1))</f>
        <v>24577107967.13615</v>
      </c>
      <c r="C3" cm="1">
        <f t="array" ref="C3">AVERAGE(_xlfn._xlws.FILTER(projectdata!F:F, YEAR = $D$1))</f>
        <v>16804116154.929577</v>
      </c>
      <c r="D3" cm="1">
        <f t="array" ref="D3">AVERAGE(_xlfn._xlws.FILTER(projectdata!G:G, YEAR = $D$1))</f>
        <v>3710252239.4366198</v>
      </c>
      <c r="E3" cm="1">
        <f t="array" ref="E3">AVERAGE(_xlfn._xlws.FILTER(projectdata!H:H, YEAR = $D$1))</f>
        <v>553915525.82159626</v>
      </c>
      <c r="F3" cm="1">
        <f t="array" ref="F3">AVERAGE(_xlfn._xlws.FILTER(projectdata!I:I, YEAR = $D$1))</f>
        <v>662565483.56807506</v>
      </c>
      <c r="G3" t="s">
        <v>630</v>
      </c>
      <c r="I3" s="12" t="s">
        <v>605</v>
      </c>
      <c r="J3" s="12"/>
      <c r="K3" s="12"/>
      <c r="L3" s="12"/>
      <c r="M3" s="13"/>
    </row>
    <row r="4" spans="1:14" x14ac:dyDescent="0.25">
      <c r="A4" s="16" t="s">
        <v>601</v>
      </c>
      <c r="B4" cm="1">
        <f t="array" ref="B4">_xlfn.MODE.SNGL(_xlfn._xlws.FILTER(projectdata!E:E, YEAR = $D$1))</f>
        <v>6497000000</v>
      </c>
      <c r="C4" cm="1">
        <f t="array" ref="C4">_xlfn.MODE.SNGL(_xlfn._xlws.FILTER(projectdata!F:F, YEAR = $D$1))</f>
        <v>2432000000</v>
      </c>
      <c r="D4" cm="1">
        <f t="array" ref="D4">_xlfn.MODE.SNGL(_xlfn._xlws.FILTER(projectdata!G:G, YEAR = $D$1))</f>
        <v>0</v>
      </c>
      <c r="E4" cm="1">
        <f t="array" ref="E4">_xlfn.MODE.SNGL(_xlfn._xlws.FILTER(projectdata!H:H, YEAR = $D$1))</f>
        <v>0</v>
      </c>
      <c r="F4" cm="1">
        <f t="array" ref="F4">_xlfn.MODE.SNGL(_xlfn._xlws.FILTER(projectdata!I:I, YEAR = $D$1))</f>
        <v>0</v>
      </c>
      <c r="G4" cm="1">
        <f t="array" ref="G4">_xlfn.MODE.SNGL(_xlfn._xlws.FILTER(projectdata!J:J, YEAR = $D$1))</f>
        <v>2053000000</v>
      </c>
    </row>
    <row r="5" spans="1:14" x14ac:dyDescent="0.25">
      <c r="A5" s="16" t="s">
        <v>574</v>
      </c>
      <c r="B5" cm="1">
        <f t="array" ref="B5">MIN(_xlfn._xlws.FILTER(projectdata!E:E, YEAR = $D$1))</f>
        <v>801591000</v>
      </c>
      <c r="C5" cm="1">
        <f t="array" ref="C5">MIN(_xlfn._xlws.FILTER(projectdata!F:F, YEAR = $D$1))</f>
        <v>0</v>
      </c>
      <c r="D5" cm="1">
        <f t="array" ref="D5">MIN(_xlfn._xlws.FILTER(projectdata!G:G, YEAR = $D$1))</f>
        <v>0</v>
      </c>
      <c r="E5" cm="1">
        <f t="array" ref="E5">MIN(_xlfn._xlws.FILTER(projectdata!H:H, YEAR = $D$1))</f>
        <v>0</v>
      </c>
      <c r="F5" cm="1">
        <f t="array" ref="F5">MIN(_xlfn._xlws.FILTER(projectdata!I:I, YEAR = $D$1))</f>
        <v>0</v>
      </c>
      <c r="G5" cm="1">
        <f t="array" ref="G5">MIN(_xlfn._xlws.FILTER(projectdata!J:J, YEAR = $D$1))</f>
        <v>-1426000000</v>
      </c>
    </row>
    <row r="6" spans="1:14" x14ac:dyDescent="0.25">
      <c r="A6" s="16" t="s">
        <v>576</v>
      </c>
      <c r="B6" cm="1">
        <f t="array" ref="B6">_xlfn.QUARTILE.INC(_xlfn._xlws.FILTER(projectdata!E:E, YEAR = $D$1), 1)</f>
        <v>4860427000</v>
      </c>
      <c r="C6" cm="1">
        <f t="array" ref="C6">_xlfn.QUARTILE.INC(_xlfn._xlws.FILTER(projectdata!F:F, YEAR = $D$1), 1)</f>
        <v>1856500000</v>
      </c>
      <c r="D6" cm="1">
        <f t="array" ref="D6">_xlfn.QUARTILE.INC(_xlfn._xlws.FILTER(projectdata!G:G, YEAR = $D$1), 1)</f>
        <v>815000000</v>
      </c>
      <c r="E6" cm="1">
        <f t="array" ref="E6">_xlfn.QUARTILE.INC(_xlfn._xlws.FILTER(projectdata!H:H, YEAR = $D$1), 1)</f>
        <v>0</v>
      </c>
      <c r="F6" cm="1">
        <f t="array" ref="F6">_xlfn.QUARTILE.INC(_xlfn._xlws.FILTER(projectdata!I:I, YEAR = $D$1), 1)</f>
        <v>0</v>
      </c>
      <c r="G6" cm="1">
        <f t="array" ref="G6">_xlfn.QUARTILE.INC(_xlfn._xlws.FILTER(projectdata!J:J, YEAR = $D$1), 1)</f>
        <v>708587000</v>
      </c>
    </row>
    <row r="7" spans="1:14" x14ac:dyDescent="0.25">
      <c r="A7" s="16" t="s">
        <v>573</v>
      </c>
      <c r="B7" cm="1">
        <f t="array" ref="B7">MEDIAN(_xlfn._xlws.FILTER(projectdata!E:E, YEAR = $D$1))</f>
        <v>10825000000</v>
      </c>
      <c r="C7" cm="1">
        <f t="array" ref="C7">MEDIAN(_xlfn._xlws.FILTER(projectdata!F:F, YEAR = $D$1))</f>
        <v>5392400000</v>
      </c>
      <c r="D7" cm="1">
        <f t="array" ref="D7">MEDIAN(_xlfn._xlws.FILTER(projectdata!G:G, YEAR = $D$1))</f>
        <v>1606217000</v>
      </c>
      <c r="E7" cm="1">
        <f t="array" ref="E7">MEDIAN(_xlfn._xlws.FILTER(projectdata!H:H, YEAR = $D$1))</f>
        <v>0</v>
      </c>
      <c r="F7" cm="1">
        <f t="array" ref="F7">MEDIAN(_xlfn._xlws.FILTER(projectdata!I:I, YEAR = $D$1))</f>
        <v>0</v>
      </c>
      <c r="G7" cm="1">
        <f t="array" ref="G7">MEDIAN(_xlfn._xlws.FILTER(projectdata!J:J, YEAR = $D$1))</f>
        <v>1248000000</v>
      </c>
    </row>
    <row r="8" spans="1:14" x14ac:dyDescent="0.25">
      <c r="A8" s="16" t="s">
        <v>577</v>
      </c>
      <c r="B8" cm="1">
        <f t="array" ref="B8">_xlfn.QUARTILE.INC(_xlfn._xlws.FILTER(projectdata!E:E, YEAR = $D$1), 3)</f>
        <v>19941000000</v>
      </c>
      <c r="C8" cm="1">
        <f t="array" ref="C8">_xlfn.QUARTILE.INC(_xlfn._xlws.FILTER(projectdata!F:F, YEAR = $D$1), 3)</f>
        <v>12734000000</v>
      </c>
      <c r="D8" cm="1">
        <f t="array" ref="D8">_xlfn.QUARTILE.INC(_xlfn._xlws.FILTER(projectdata!G:G, YEAR = $D$1), 3)</f>
        <v>3607000000</v>
      </c>
      <c r="E8" cm="1">
        <f t="array" ref="E8">_xlfn.QUARTILE.INC(_xlfn._xlws.FILTER(projectdata!H:H, YEAR = $D$1), 3)</f>
        <v>384000000</v>
      </c>
      <c r="F8" cm="1">
        <f t="array" ref="F8">_xlfn.QUARTILE.INC(_xlfn._xlws.FILTER(projectdata!I:I, YEAR = $D$1), 3)</f>
        <v>292900000</v>
      </c>
      <c r="G8" cm="1">
        <f t="array" ref="G8">_xlfn.QUARTILE.INC(_xlfn._xlws.FILTER(projectdata!J:J, YEAR = $D$1), 3)</f>
        <v>2987700000</v>
      </c>
    </row>
    <row r="9" spans="1:14" x14ac:dyDescent="0.25">
      <c r="A9" s="16" t="s">
        <v>575</v>
      </c>
      <c r="B9" cm="1">
        <f t="array" ref="B9">MAX(_xlfn._xlws.FILTER(projectdata!E:E, YEAR = $D$1))</f>
        <v>482130000000</v>
      </c>
      <c r="C9" cm="1">
        <f t="array" ref="C9">MAX(_xlfn._xlws.FILTER(projectdata!F:F, YEAR = $D$1))</f>
        <v>360984000000</v>
      </c>
      <c r="D9" cm="1">
        <f t="array" ref="D9">MAX(_xlfn._xlws.FILTER(projectdata!G:G, YEAR = $D$1))</f>
        <v>97041000000</v>
      </c>
      <c r="E9" cm="1">
        <f t="array" ref="E9">MAX(_xlfn._xlws.FILTER(projectdata!H:H, YEAR = $D$1))</f>
        <v>12740000000</v>
      </c>
      <c r="F9" cm="1">
        <f t="array" ref="F9">MAX(_xlfn._xlws.FILTER(projectdata!I:I, YEAR = $D$1))</f>
        <v>54872000000</v>
      </c>
      <c r="G9" cm="1">
        <f t="array" ref="G9">MAX(_xlfn._xlws.FILTER(projectdata!J:J, YEAR = $D$1))</f>
        <v>60024000000</v>
      </c>
      <c r="N9" s="5"/>
    </row>
    <row r="10" spans="1:14" x14ac:dyDescent="0.25">
      <c r="A10" s="16" t="s">
        <v>602</v>
      </c>
      <c r="B10" cm="1">
        <f t="array" ref="B10">_xlfn.STDEV.P(_xlfn._xlws.FILTER(projectdata!E:E, YEAR = $D$1))</f>
        <v>47893567316.841278</v>
      </c>
      <c r="C10" cm="1">
        <f t="array" ref="C10">_xlfn.STDEV.P(_xlfn._xlws.FILTER(projectdata!F:F, YEAR = $D$1))</f>
        <v>37511725775.320641</v>
      </c>
      <c r="D10" cm="1">
        <f t="array" ref="D10">_xlfn.STDEV.P(_xlfn._xlws.FILTER(projectdata!G:G, YEAR = $D$1))</f>
        <v>8104793959.8744793</v>
      </c>
      <c r="E10" cm="1">
        <f t="array" ref="E10">_xlfn.STDEV.P(_xlfn._xlws.FILTER(projectdata!H:H, YEAR = $D$1))</f>
        <v>1636889062.4414778</v>
      </c>
      <c r="F10" cm="1">
        <f t="array" ref="F10">_xlfn.STDEV.P(_xlfn._xlws.FILTER(projectdata!I:I, YEAR = $D$1))</f>
        <v>3857797264.2342911</v>
      </c>
      <c r="G10" cm="1">
        <f t="array" ref="G10">_xlfn.STDEV.P(_xlfn._xlws.FILTER(projectdata!J:J, YEAR = $D$1))</f>
        <v>5495822971.1801653</v>
      </c>
      <c r="N10" s="5"/>
    </row>
    <row r="11" spans="1:14" x14ac:dyDescent="0.25">
      <c r="A11" s="16" t="s">
        <v>603</v>
      </c>
      <c r="B11">
        <f>B8 - B6</f>
        <v>15080573000</v>
      </c>
      <c r="C11">
        <f t="shared" ref="C11:G11" si="0">C8 - C6</f>
        <v>10877500000</v>
      </c>
      <c r="D11">
        <f t="shared" si="0"/>
        <v>2792000000</v>
      </c>
      <c r="E11">
        <f t="shared" si="0"/>
        <v>384000000</v>
      </c>
      <c r="F11">
        <f t="shared" si="0"/>
        <v>292900000</v>
      </c>
      <c r="G11">
        <f t="shared" si="0"/>
        <v>2279113000</v>
      </c>
      <c r="N11" s="5"/>
    </row>
    <row r="12" spans="1:14" x14ac:dyDescent="0.25">
      <c r="A12" s="37" t="s">
        <v>639</v>
      </c>
      <c r="B12" s="38">
        <f>B9 - B5</f>
        <v>481328409000</v>
      </c>
      <c r="C12" s="38">
        <f t="shared" ref="C12:G12" si="1">C9 - C5</f>
        <v>360984000000</v>
      </c>
      <c r="D12" s="38">
        <f t="shared" si="1"/>
        <v>97041000000</v>
      </c>
      <c r="E12" s="38">
        <f t="shared" si="1"/>
        <v>12740000000</v>
      </c>
      <c r="F12" s="38">
        <f t="shared" si="1"/>
        <v>54872000000</v>
      </c>
      <c r="G12" s="38">
        <f t="shared" si="1"/>
        <v>61450000000</v>
      </c>
      <c r="N12" s="5"/>
    </row>
    <row r="13" spans="1:14" x14ac:dyDescent="0.25">
      <c r="A13" s="16" t="s">
        <v>598</v>
      </c>
      <c r="B13" cm="1">
        <f t="array" ref="B13">SUM(_xlfn._xlws.FILTER(projectdata!E:E, YEAR = $D$1))</f>
        <v>5234923997000</v>
      </c>
      <c r="C13" cm="1">
        <f t="array" ref="C13">SUM(_xlfn._xlws.FILTER(projectdata!F:F, YEAR = $D$1))</f>
        <v>3579276741000</v>
      </c>
      <c r="D13" cm="1">
        <f t="array" ref="D13">SUM(_xlfn._xlws.FILTER(projectdata!G:G, YEAR = $D$1))</f>
        <v>790283727000</v>
      </c>
      <c r="E13" cm="1">
        <f t="array" ref="E13">SUM(_xlfn._xlws.FILTER(projectdata!H:H, YEAR = $D$1))</f>
        <v>117984007000</v>
      </c>
      <c r="F13" cm="1">
        <f t="array" ref="F13">SUM(_xlfn._xlws.FILTER(projectdata!I:I, YEAR = $D$1))</f>
        <v>141126448000</v>
      </c>
      <c r="G13" cm="1">
        <f t="array" ref="G13">SUM(_xlfn._xlws.FILTER(projectdata!J:J, YEAR = $D$1))</f>
        <v>606253074000</v>
      </c>
      <c r="N13" s="5"/>
    </row>
    <row r="14" spans="1:14" x14ac:dyDescent="0.25">
      <c r="N14" s="5"/>
    </row>
    <row r="15" spans="1:14" x14ac:dyDescent="0.25">
      <c r="A15" s="11" t="s">
        <v>591</v>
      </c>
      <c r="B15" s="11"/>
      <c r="C15" s="11"/>
      <c r="D15" s="4" t="s">
        <v>17</v>
      </c>
      <c r="N15" s="5"/>
    </row>
    <row r="16" spans="1:14" x14ac:dyDescent="0.25">
      <c r="A16" s="3" t="s">
        <v>571</v>
      </c>
      <c r="B16" s="16" t="s">
        <v>1</v>
      </c>
      <c r="C16" s="16" t="s">
        <v>2</v>
      </c>
      <c r="D16" s="16" t="s">
        <v>3</v>
      </c>
      <c r="E16" s="16" t="s">
        <v>4</v>
      </c>
      <c r="F16" s="16" t="s">
        <v>5</v>
      </c>
      <c r="N16" s="5"/>
    </row>
    <row r="17" spans="1:14" x14ac:dyDescent="0.25">
      <c r="A17" s="16" t="s">
        <v>572</v>
      </c>
      <c r="B17" cm="1">
        <f t="array" ref="B17">AVERAGE(_xlfn._xlws.FILTER(projectdata!E:E, SECTOR = $D$15))</f>
        <v>15925183565.217392</v>
      </c>
      <c r="C17" cm="1">
        <f t="array" ref="C17">AVERAGE(_xlfn._xlws.FILTER(projectdata!F:F, SECTOR = $D$15))</f>
        <v>8209074630.434783</v>
      </c>
      <c r="D17" cm="1">
        <f t="array" ref="D17">AVERAGE(_xlfn._xlws.FILTER(projectdata!G:G, SECTOR = $D$15))</f>
        <v>2653603482.6086955</v>
      </c>
      <c r="E17" cm="1">
        <f t="array" ref="E17">AVERAGE(_xlfn._xlws.FILTER(projectdata!H:H, SECTOR = $D$15))</f>
        <v>1413211465.2173913</v>
      </c>
      <c r="F17" cm="1">
        <f t="array" ref="F17">AVERAGE(_xlfn._xlws.FILTER(projectdata!I:I, SECTOR = $D$15))</f>
        <v>82013221.739130437</v>
      </c>
      <c r="G17" t="s">
        <v>630</v>
      </c>
      <c r="N17" s="5"/>
    </row>
    <row r="18" spans="1:14" x14ac:dyDescent="0.25">
      <c r="A18" s="16" t="s">
        <v>601</v>
      </c>
      <c r="B18" t="e" cm="1">
        <f t="array" ref="B18">_xlfn.MODE.SNGL(_xlfn._xlws.FILTER(projectdata!E:E, SECTOR = $D$15))</f>
        <v>#N/A</v>
      </c>
      <c r="C18" cm="1">
        <f t="array" ref="C18">_xlfn.MODE.SNGL(_xlfn._xlws.FILTER(projectdata!F:F, SECTOR = $D$15))</f>
        <v>0</v>
      </c>
      <c r="D18" cm="1">
        <f t="array" ref="D18">_xlfn.MODE.SNGL(_xlfn._xlws.FILTER(projectdata!G:G, SECTOR = $D$15))</f>
        <v>4020000000</v>
      </c>
      <c r="E18" cm="1">
        <f t="array" ref="E18">_xlfn.MODE.SNGL(_xlfn._xlws.FILTER(projectdata!H:H, SECTOR = $D$15))</f>
        <v>0</v>
      </c>
      <c r="F18" cm="1">
        <f t="array" ref="F18">_xlfn.MODE.SNGL(_xlfn._xlws.FILTER(projectdata!I:I, SECTOR = $D$15))</f>
        <v>0</v>
      </c>
      <c r="G18" cm="1">
        <f t="array" ref="G18">_xlfn.MODE.SNGL(_xlfn._xlws.FILTER(projectdata!J:J, SECTOR = $D$15))</f>
        <v>1183000000</v>
      </c>
      <c r="N18" s="5"/>
    </row>
    <row r="19" spans="1:14" x14ac:dyDescent="0.25">
      <c r="A19" s="16" t="s">
        <v>574</v>
      </c>
      <c r="B19" cm="1">
        <f t="array" ref="B19">MIN(_xlfn._xlws.FILTER(projectdata!E:E, SECTOR = $D$15))</f>
        <v>873592000</v>
      </c>
      <c r="C19" cm="1">
        <f t="array" ref="C19">MIN(_xlfn._xlws.FILTER(projectdata!F:F, SECTOR = $D$15))</f>
        <v>0</v>
      </c>
      <c r="D19" cm="1">
        <f t="array" ref="D19">MIN(_xlfn._xlws.FILTER(projectdata!G:G, SECTOR = $D$15))</f>
        <v>108059000</v>
      </c>
      <c r="E19" cm="1">
        <f t="array" ref="E19">MIN(_xlfn._xlws.FILTER(projectdata!H:H, SECTOR = $D$15))</f>
        <v>0</v>
      </c>
      <c r="F19" cm="1">
        <f t="array" ref="F19">MIN(_xlfn._xlws.FILTER(projectdata!I:I, SECTOR = $D$15))</f>
        <v>0</v>
      </c>
      <c r="G19" cm="1">
        <f t="array" ref="G19">MIN(_xlfn._xlws.FILTER(projectdata!J:J, SECTOR = $D$15))</f>
        <v>-286074000</v>
      </c>
      <c r="N19" s="5"/>
    </row>
    <row r="20" spans="1:14" x14ac:dyDescent="0.25">
      <c r="A20" s="16" t="s">
        <v>576</v>
      </c>
      <c r="B20" cm="1">
        <f t="array" ref="B20">_xlfn.QUARTILE.INC(_xlfn._xlws.FILTER(projectdata!E:E, SECTOR = $D$15), 1)</f>
        <v>2921177500</v>
      </c>
      <c r="C20" cm="1">
        <f t="array" ref="C20">_xlfn.QUARTILE.INC(_xlfn._xlws.FILTER(projectdata!F:F, SECTOR = $D$15), 1)</f>
        <v>944014750</v>
      </c>
      <c r="D20" cm="1">
        <f t="array" ref="D20">_xlfn.QUARTILE.INC(_xlfn._xlws.FILTER(projectdata!G:G, SECTOR = $D$15), 1)</f>
        <v>588081750</v>
      </c>
      <c r="E20" cm="1">
        <f t="array" ref="E20">_xlfn.QUARTILE.INC(_xlfn._xlws.FILTER(projectdata!H:H, SECTOR = $D$15), 1)</f>
        <v>138703250</v>
      </c>
      <c r="F20" cm="1">
        <f t="array" ref="F20">_xlfn.QUARTILE.INC(_xlfn._xlws.FILTER(projectdata!I:I, SECTOR = $D$15), 1)</f>
        <v>0</v>
      </c>
      <c r="G20" cm="1">
        <f t="array" ref="G20">_xlfn.QUARTILE.INC(_xlfn._xlws.FILTER(projectdata!J:J, SECTOR = $D$15), 1)</f>
        <v>458013000</v>
      </c>
      <c r="N20" s="5"/>
    </row>
    <row r="21" spans="1:14" x14ac:dyDescent="0.25">
      <c r="A21" s="16" t="s">
        <v>573</v>
      </c>
      <c r="B21" cm="1">
        <f t="array" ref="B21">MEDIAN(_xlfn._xlws.FILTER(projectdata!E:E, SECTOR = $D$15))</f>
        <v>5039000000</v>
      </c>
      <c r="C21" cm="1">
        <f t="array" ref="C21">MEDIAN(_xlfn._xlws.FILTER(projectdata!F:F, SECTOR = $D$15))</f>
        <v>2163000000</v>
      </c>
      <c r="D21" cm="1">
        <f t="array" ref="D21">MEDIAN(_xlfn._xlws.FILTER(projectdata!G:G, SECTOR = $D$15))</f>
        <v>1127500000</v>
      </c>
      <c r="E21" cm="1">
        <f t="array" ref="E21">MEDIAN(_xlfn._xlws.FILTER(projectdata!H:H, SECTOR = $D$15))</f>
        <v>607550000</v>
      </c>
      <c r="F21" cm="1">
        <f t="array" ref="F21">MEDIAN(_xlfn._xlws.FILTER(projectdata!I:I, SECTOR = $D$15))</f>
        <v>0</v>
      </c>
      <c r="G21" cm="1">
        <f t="array" ref="G21">MEDIAN(_xlfn._xlws.FILTER(projectdata!J:J, SECTOR = $D$15))</f>
        <v>900400000</v>
      </c>
      <c r="N21" s="5"/>
    </row>
    <row r="22" spans="1:14" x14ac:dyDescent="0.25">
      <c r="A22" s="16" t="s">
        <v>577</v>
      </c>
      <c r="B22" cm="1">
        <f t="array" ref="B22">_xlfn.QUARTILE.INC(_xlfn._xlws.FILTER(projectdata!E:E, SECTOR = $D$15), 3)</f>
        <v>12226000000</v>
      </c>
      <c r="C22" cm="1">
        <f t="array" ref="C22">_xlfn.QUARTILE.INC(_xlfn._xlws.FILTER(projectdata!F:F, SECTOR = $D$15), 3)</f>
        <v>5807500000</v>
      </c>
      <c r="D22" cm="1">
        <f t="array" ref="D22">_xlfn.QUARTILE.INC(_xlfn._xlws.FILTER(projectdata!G:G, SECTOR = $D$15), 3)</f>
        <v>2196660000</v>
      </c>
      <c r="E22" cm="1">
        <f t="array" ref="E22">_xlfn.QUARTILE.INC(_xlfn._xlws.FILTER(projectdata!H:H, SECTOR = $D$15), 3)</f>
        <v>1172538750</v>
      </c>
      <c r="F22" cm="1">
        <f t="array" ref="F22">_xlfn.QUARTILE.INC(_xlfn._xlws.FILTER(projectdata!I:I, SECTOR = $D$15), 3)</f>
        <v>62250000</v>
      </c>
      <c r="G22" cm="1">
        <f t="array" ref="G22">_xlfn.QUARTILE.INC(_xlfn._xlws.FILTER(projectdata!J:J, SECTOR = $D$15), 3)</f>
        <v>1990500000</v>
      </c>
      <c r="N22" s="5"/>
    </row>
    <row r="23" spans="1:14" x14ac:dyDescent="0.25">
      <c r="A23" s="16" t="s">
        <v>575</v>
      </c>
      <c r="B23" cm="1">
        <f t="array" ref="B23">MAX(_xlfn._xlws.FILTER(projectdata!E:E, SECTOR = $D$15))</f>
        <v>233715000000</v>
      </c>
      <c r="C23" cm="1">
        <f t="array" ref="C23">MAX(_xlfn._xlws.FILTER(projectdata!F:F, SECTOR = $D$15))</f>
        <v>140089000000</v>
      </c>
      <c r="D23" cm="1">
        <f t="array" ref="D23">MAX(_xlfn._xlws.FILTER(projectdata!G:G, SECTOR = $D$15))</f>
        <v>22629000000</v>
      </c>
      <c r="E23" cm="1">
        <f t="array" ref="E23">MAX(_xlfn._xlws.FILTER(projectdata!H:H, SECTOR = $D$15))</f>
        <v>12740000000</v>
      </c>
      <c r="F23" cm="1">
        <f t="array" ref="F23">MAX(_xlfn._xlws.FILTER(projectdata!I:I, SECTOR = $D$15))</f>
        <v>1873000000</v>
      </c>
      <c r="G23" cm="1">
        <f t="array" ref="G23">MAX(_xlfn._xlws.FILTER(projectdata!J:J, SECTOR = $D$15))</f>
        <v>71230000000</v>
      </c>
      <c r="K23" s="35"/>
    </row>
    <row r="24" spans="1:14" x14ac:dyDescent="0.25">
      <c r="A24" s="16" t="s">
        <v>602</v>
      </c>
      <c r="B24" cm="1">
        <f t="array" ref="B24">_xlfn.STDEV.P(_xlfn._xlws.FILTER(projectdata!E:E, SECTOR = $D$15))</f>
        <v>31996965282.83297</v>
      </c>
      <c r="C24" cm="1">
        <f t="array" ref="C24">_xlfn.STDEV.P(_xlfn._xlws.FILTER(projectdata!F:F, SECTOR = $D$15))</f>
        <v>18861431358.91608</v>
      </c>
      <c r="D24" cm="1">
        <f t="array" ref="D24">_xlfn.STDEV.P(_xlfn._xlws.FILTER(projectdata!G:G, SECTOR = $D$15))</f>
        <v>4380948660.2056637</v>
      </c>
      <c r="E24" cm="1">
        <f t="array" ref="E24">_xlfn.STDEV.P(_xlfn._xlws.FILTER(projectdata!H:H, SECTOR = $D$15))</f>
        <v>2500893299.5576434</v>
      </c>
      <c r="F24" cm="1">
        <f t="array" ref="F24">_xlfn.STDEV.P(_xlfn._xlws.FILTER(projectdata!I:I, SECTOR = $D$15))</f>
        <v>203206302.31975633</v>
      </c>
      <c r="G24" cm="1">
        <f t="array" ref="G24">_xlfn.STDEV.P(_xlfn._xlws.FILTER(projectdata!J:J, SECTOR = $D$15))</f>
        <v>8763593107.0994587</v>
      </c>
    </row>
    <row r="25" spans="1:14" x14ac:dyDescent="0.25">
      <c r="A25" s="16" t="s">
        <v>603</v>
      </c>
      <c r="B25">
        <f>B22 - B20</f>
        <v>9304822500</v>
      </c>
      <c r="C25">
        <f t="shared" ref="C25:G25" si="2">C22 - C20</f>
        <v>4863485250</v>
      </c>
      <c r="D25">
        <f t="shared" si="2"/>
        <v>1608578250</v>
      </c>
      <c r="E25">
        <f t="shared" si="2"/>
        <v>1033835500</v>
      </c>
      <c r="F25">
        <f t="shared" si="2"/>
        <v>62250000</v>
      </c>
      <c r="G25">
        <f t="shared" si="2"/>
        <v>1532487000</v>
      </c>
    </row>
    <row r="26" spans="1:14" x14ac:dyDescent="0.25">
      <c r="A26" s="37" t="s">
        <v>639</v>
      </c>
      <c r="B26" s="38">
        <f>B23 - B19</f>
        <v>232841408000</v>
      </c>
      <c r="C26" s="38">
        <f t="shared" ref="C26:G26" si="3">C23 - C19</f>
        <v>140089000000</v>
      </c>
      <c r="D26" s="38">
        <f t="shared" si="3"/>
        <v>22520941000</v>
      </c>
      <c r="E26" s="38">
        <f t="shared" si="3"/>
        <v>12740000000</v>
      </c>
      <c r="F26" s="38">
        <f t="shared" si="3"/>
        <v>1873000000</v>
      </c>
      <c r="G26" s="38">
        <f t="shared" si="3"/>
        <v>71516074000</v>
      </c>
    </row>
    <row r="27" spans="1:14" x14ac:dyDescent="0.25">
      <c r="A27" s="16" t="s">
        <v>598</v>
      </c>
      <c r="B27" cm="1">
        <f t="array" ref="B27">SUM(_xlfn._xlws.FILTER(projectdata!E:E, SECTOR = $D$15))</f>
        <v>3662792220000</v>
      </c>
      <c r="C27" cm="1">
        <f t="array" ref="C27">SUM(_xlfn._xlws.FILTER(projectdata!F:F, SECTOR = $D$15))</f>
        <v>1888087165000</v>
      </c>
      <c r="D27" cm="1">
        <f t="array" ref="D27">SUM(_xlfn._xlws.FILTER(projectdata!G:G, SECTOR = $D$15))</f>
        <v>610328801000</v>
      </c>
      <c r="E27" cm="1">
        <f t="array" ref="E27">SUM(_xlfn._xlws.FILTER(projectdata!H:H, SECTOR = $D$15))</f>
        <v>325038637000</v>
      </c>
      <c r="F27" cm="1">
        <f t="array" ref="F27">SUM(_xlfn._xlws.FILTER(projectdata!I:I, SECTOR = $D$15))</f>
        <v>18863041000</v>
      </c>
      <c r="G27" cm="1">
        <f t="array" ref="G27">SUM(_xlfn._xlws.FILTER(projectdata!J:J, SECTOR = $D$15))</f>
        <v>820474576000</v>
      </c>
    </row>
    <row r="30" spans="1:14" x14ac:dyDescent="0.25">
      <c r="A30" s="11" t="s">
        <v>599</v>
      </c>
      <c r="B30" s="11"/>
      <c r="C30" s="11"/>
      <c r="D30" s="4">
        <v>2016</v>
      </c>
      <c r="E30" s="10" t="s">
        <v>17</v>
      </c>
    </row>
    <row r="31" spans="1:14" x14ac:dyDescent="0.25">
      <c r="A31" s="3" t="s">
        <v>571</v>
      </c>
      <c r="B31" s="16" t="s">
        <v>1</v>
      </c>
      <c r="C31" s="16" t="s">
        <v>2</v>
      </c>
      <c r="D31" s="16" t="s">
        <v>3</v>
      </c>
      <c r="E31" s="16" t="s">
        <v>4</v>
      </c>
      <c r="F31" s="16" t="s">
        <v>5</v>
      </c>
      <c r="G31" t="s">
        <v>630</v>
      </c>
    </row>
    <row r="32" spans="1:14" x14ac:dyDescent="0.25">
      <c r="A32" s="16" t="s">
        <v>572</v>
      </c>
      <c r="B32" cm="1">
        <f t="array" ref="B32">AVERAGE(_xlfn._xlws.FILTER(projectdata!E:E, (YEAR = $D$30) * (SECTOR = $E$30)))</f>
        <v>18766224707.317074</v>
      </c>
      <c r="C32" cm="1">
        <f t="array" ref="C32">AVERAGE(_xlfn._xlws.FILTER(projectdata!F:F, (YEAR = $D$30) * (SECTOR = $E$30)))</f>
        <v>9546801243.9024391</v>
      </c>
      <c r="D32" cm="1">
        <f t="array" ref="D32">AVERAGE(_xlfn._xlws.FILTER(projectdata!G:G, (YEAR = $D$30) * (SECTOR = $E$30)))</f>
        <v>2894983073.1707315</v>
      </c>
      <c r="E32" cm="1">
        <f t="array" ref="E32">AVERAGE(_xlfn._xlws.FILTER(projectdata!H:H, (YEAR = $D$30) * (SECTOR = $E$30)))</f>
        <v>1965002365.8536584</v>
      </c>
      <c r="F32" cm="1">
        <f t="array" ref="F32">AVERAGE(_xlfn._xlws.FILTER(projectdata!I:I, (YEAR = $D$30) * (SECTOR = $E$30)))</f>
        <v>123002878.04878049</v>
      </c>
      <c r="G32" cm="1">
        <f t="array" ref="G32">AVERAGE(_xlfn._xlws.FILTER(projectdata!J:J, (YEAR = $D$30) * (SECTOR = $E$30)))</f>
        <v>4236435146.3414636</v>
      </c>
    </row>
    <row r="33" spans="1:12" x14ac:dyDescent="0.25">
      <c r="A33" s="16" t="s">
        <v>601</v>
      </c>
      <c r="B33" t="e" cm="1">
        <f t="array" ref="B33">_xlfn.MODE.SNGL(_xlfn._xlws.FILTER(projectdata!E:E, (YEAR = $D$30) * (SECTOR = $E$30)))</f>
        <v>#N/A</v>
      </c>
      <c r="C33" t="e" cm="1">
        <f t="array" ref="C33">_xlfn.MODE.SNGL(_xlfn._xlws.FILTER(projectdata!F:F, (YEAR = $D$30) * (SECTOR = $E$30)))</f>
        <v>#N/A</v>
      </c>
      <c r="D33" t="e" cm="1">
        <f t="array" ref="D33">_xlfn.MODE.SNGL(_xlfn._xlws.FILTER(projectdata!G:G, (YEAR = $D$30) * (SECTOR = $E$30)))</f>
        <v>#N/A</v>
      </c>
      <c r="E33" cm="1">
        <f t="array" ref="E33">_xlfn.MODE.SNGL(_xlfn._xlws.FILTER(projectdata!H:H, (YEAR = $D$30) * (SECTOR = $E$30)))</f>
        <v>0</v>
      </c>
      <c r="F33" cm="1">
        <f t="array" ref="F33">_xlfn.MODE.SNGL(_xlfn._xlws.FILTER(projectdata!I:I, (YEAR = $D$30) * (SECTOR = $E$30)))</f>
        <v>0</v>
      </c>
      <c r="G33" t="e" cm="1">
        <f t="array" ref="G33">_xlfn.MODE.SNGL(_xlfn._xlws.FILTER(projectdata!J:J, (YEAR = $D$30) * (SECTOR = $E$30)))</f>
        <v>#N/A</v>
      </c>
      <c r="L33" s="29"/>
    </row>
    <row r="34" spans="1:12" x14ac:dyDescent="0.25">
      <c r="A34" s="16" t="s">
        <v>574</v>
      </c>
      <c r="B34" cm="1">
        <f t="array" ref="B34" xml:space="preserve"> MIN(_xlfn._xlws.FILTER(projectdata!E:E, (YEAR = $D$30) * (SECTOR = $E$30)))</f>
        <v>1423936000</v>
      </c>
      <c r="C34" cm="1">
        <f t="array" ref="C34" xml:space="preserve"> MIN(_xlfn._xlws.FILTER(projectdata!F:F, (YEAR = $D$30) * (SECTOR = $E$30)))</f>
        <v>0</v>
      </c>
      <c r="D34" cm="1">
        <f t="array" ref="D34" xml:space="preserve"> MIN(_xlfn._xlws.FILTER(projectdata!G:G, (YEAR = $D$30) * (SECTOR = $E$30)))</f>
        <v>170120000</v>
      </c>
      <c r="E34" cm="1">
        <f t="array" ref="E34" xml:space="preserve"> MIN(_xlfn._xlws.FILTER(projectdata!H:H, (YEAR = $D$30) * (SECTOR = $E$30)))</f>
        <v>0</v>
      </c>
      <c r="F34" cm="1">
        <f t="array" ref="F34" xml:space="preserve"> MIN(_xlfn._xlws.FILTER(projectdata!I:I, (YEAR = $D$30) * (SECTOR = $E$30)))</f>
        <v>0</v>
      </c>
      <c r="G34" cm="1">
        <f t="array" ref="G34" xml:space="preserve"> MIN(_xlfn._xlws.FILTER(projectdata!J:J, (YEAR = $D$30) * (SECTOR = $E$30)))</f>
        <v>1300000</v>
      </c>
    </row>
    <row r="35" spans="1:12" x14ac:dyDescent="0.25">
      <c r="A35" s="16" t="s">
        <v>576</v>
      </c>
      <c r="B35" cm="1">
        <f t="array" ref="B35">_xlfn.QUARTILE.INC(_xlfn._xlws.FILTER(projectdata!E:E, (YEAR = $D$30) * (SECTOR = $E$30)), 1)</f>
        <v>3418265000</v>
      </c>
      <c r="C35" cm="1">
        <f t="array" ref="C35">_xlfn.QUARTILE.INC(_xlfn._xlws.FILTER(projectdata!F:F, (YEAR = $D$30) * (SECTOR = $E$30)), 1)</f>
        <v>967870000</v>
      </c>
      <c r="D35" cm="1">
        <f t="array" ref="D35">_xlfn.QUARTILE.INC(_xlfn._xlws.FILTER(projectdata!G:G, (YEAR = $D$30) * (SECTOR = $E$30)), 1)</f>
        <v>635000000</v>
      </c>
      <c r="E35" cm="1">
        <f t="array" ref="E35">_xlfn.QUARTILE.INC(_xlfn._xlws.FILTER(projectdata!H:H, (YEAR = $D$30) * (SECTOR = $E$30)), 1)</f>
        <v>448763000</v>
      </c>
      <c r="F35" cm="1">
        <f t="array" ref="F35">_xlfn.QUARTILE.INC(_xlfn._xlws.FILTER(projectdata!I:I, (YEAR = $D$30) * (SECTOR = $E$30)), 1)</f>
        <v>0</v>
      </c>
      <c r="G35" cm="1">
        <f t="array" ref="G35">_xlfn.QUARTILE.INC(_xlfn._xlws.FILTER(projectdata!J:J, (YEAR = $D$30) * (SECTOR = $E$30)), 1)</f>
        <v>466000000</v>
      </c>
    </row>
    <row r="36" spans="1:12" x14ac:dyDescent="0.25">
      <c r="A36" s="16" t="s">
        <v>573</v>
      </c>
      <c r="B36" cm="1">
        <f t="array" ref="B36">MEDIAN(_xlfn._xlws.FILTER(projectdata!E:E, (YEAR = $D$30) * (SECTOR = $E$30)))</f>
        <v>6667216000</v>
      </c>
      <c r="C36" cm="1">
        <f t="array" ref="C36">MEDIAN(_xlfn._xlws.FILTER(projectdata!F:F, (YEAR = $D$30) * (SECTOR = $E$30)))</f>
        <v>2199000000</v>
      </c>
      <c r="D36" cm="1">
        <f t="array" ref="D36">MEDIAN(_xlfn._xlws.FILTER(projectdata!G:G, (YEAR = $D$30) * (SECTOR = $E$30)))</f>
        <v>1342000000</v>
      </c>
      <c r="E36" cm="1">
        <f t="array" ref="E36">MEDIAN(_xlfn._xlws.FILTER(projectdata!H:H, (YEAR = $D$30) * (SECTOR = $E$30)))</f>
        <v>861000000</v>
      </c>
      <c r="F36" cm="1">
        <f t="array" ref="F36">MEDIAN(_xlfn._xlws.FILTER(projectdata!I:I, (YEAR = $D$30) * (SECTOR = $E$30)))</f>
        <v>6550000</v>
      </c>
      <c r="G36" cm="1">
        <f t="array" ref="G36">MEDIAN(_xlfn._xlws.FILTER(projectdata!J:J, (YEAR = $D$30) * (SECTOR = $E$30)))</f>
        <v>960445000</v>
      </c>
    </row>
    <row r="37" spans="1:12" x14ac:dyDescent="0.25">
      <c r="A37" s="16" t="s">
        <v>577</v>
      </c>
      <c r="B37" cm="1">
        <f t="array" ref="B37">_xlfn.QUARTILE.INC(_xlfn._xlws.FILTER(projectdata!E:E, (YEAR = $D$30) * (SECTOR = $E$30)), 3)</f>
        <v>12994000000</v>
      </c>
      <c r="C37" cm="1">
        <f t="array" ref="C37">_xlfn.QUARTILE.INC(_xlfn._xlws.FILTER(projectdata!F:F, (YEAR = $D$30) * (SECTOR = $E$30)), 3)</f>
        <v>8205000000</v>
      </c>
      <c r="D37" cm="1">
        <f t="array" ref="D37">_xlfn.QUARTILE.INC(_xlfn._xlws.FILTER(projectdata!G:G, (YEAR = $D$30) * (SECTOR = $E$30)), 3)</f>
        <v>3499000000</v>
      </c>
      <c r="E37" cm="1">
        <f t="array" ref="E37">_xlfn.QUARTILE.INC(_xlfn._xlws.FILTER(projectdata!H:H, (YEAR = $D$30) * (SECTOR = $E$30)), 3)</f>
        <v>1540000000</v>
      </c>
      <c r="F37" cm="1">
        <f t="array" ref="F37">_xlfn.QUARTILE.INC(_xlfn._xlws.FILTER(projectdata!I:I, (YEAR = $D$30) * (SECTOR = $E$30)), 3)</f>
        <v>70123000</v>
      </c>
      <c r="G37" cm="1">
        <f t="array" ref="G37">_xlfn.QUARTILE.INC(_xlfn._xlws.FILTER(projectdata!J:J, (YEAR = $D$30) * (SECTOR = $E$30)), 3)</f>
        <v>2325000000</v>
      </c>
    </row>
    <row r="38" spans="1:12" x14ac:dyDescent="0.25">
      <c r="A38" s="16" t="s">
        <v>575</v>
      </c>
      <c r="B38" cm="1">
        <f t="array" ref="B38">MAX(_xlfn._xlws.FILTER(projectdata!E:E,(YEAR=$D$30)*(SECTOR=$E$30)),1)</f>
        <v>215639000000</v>
      </c>
      <c r="C38" cm="1">
        <f t="array" ref="C38">MAX(_xlfn._xlws.FILTER(projectdata!F:F,(YEAR=$D$30)*(SECTOR=$E$30)),1)</f>
        <v>131376000000</v>
      </c>
      <c r="D38" cm="1">
        <f t="array" ref="D38">MAX(_xlfn._xlws.FILTER(projectdata!G:G,(YEAR=$D$30)*(SECTOR=$E$30)),1)</f>
        <v>19260000000</v>
      </c>
      <c r="E38" cm="1">
        <f t="array" ref="E38">MAX(_xlfn._xlws.FILTER(projectdata!H:H,(YEAR=$D$30)*(SECTOR=$E$30)),1)</f>
        <v>12740000000</v>
      </c>
      <c r="F38" cm="1">
        <f t="array" ref="F38">MAX(_xlfn._xlws.FILTER(projectdata!I:I,(YEAR=$D$30)*(SECTOR=$E$30)),1)</f>
        <v>1873000000</v>
      </c>
      <c r="G38" cm="1">
        <f t="array" ref="G38">MAX(_xlfn._xlws.FILTER(projectdata!J:J,(YEAR=$D$30)*(SECTOR=$E$30)),1)</f>
        <v>60024000000</v>
      </c>
    </row>
    <row r="39" spans="1:12" x14ac:dyDescent="0.25">
      <c r="A39" s="16" t="s">
        <v>602</v>
      </c>
      <c r="B39" cm="1">
        <f t="array" ref="B39">_xlfn.STDEV.P(_xlfn._xlws.FILTER(projectdata!E:E,(YEAR=$D$30)*(SECTOR=$E$30)))</f>
        <v>36059626857.690277</v>
      </c>
      <c r="C39" cm="1">
        <f t="array" ref="C39">_xlfn.STDEV.P(_xlfn._xlws.FILTER(projectdata!F:F,(YEAR=$D$30)*(SECTOR=$E$30)))</f>
        <v>21502456100.071861</v>
      </c>
      <c r="D39" cm="1">
        <f t="array" ref="D39">_xlfn.STDEV.P(_xlfn._xlws.FILTER(projectdata!G:G,(YEAR=$D$30)*(SECTOR=$E$30)))</f>
        <v>4010353047.7940836</v>
      </c>
      <c r="E39" cm="1">
        <f t="array" ref="E39">_xlfn.STDEV.P(_xlfn._xlws.FILTER(projectdata!H:H,(YEAR=$D$30)*(SECTOR=$E$30)))</f>
        <v>3069013410.8658643</v>
      </c>
      <c r="F39" cm="1">
        <f t="array" ref="F39">_xlfn.STDEV.P(_xlfn._xlws.FILTER(projectdata!I:I,(YEAR=$D$30)*(SECTOR=$E$30)))</f>
        <v>317394204.37307811</v>
      </c>
      <c r="G39" cm="1">
        <f t="array" ref="G39">_xlfn.STDEV.P(_xlfn._xlws.FILTER(projectdata!J:J,(YEAR=$D$30)*(SECTOR=$E$30)))</f>
        <v>9943167502.5954342</v>
      </c>
      <c r="L39" s="29"/>
    </row>
    <row r="40" spans="1:12" x14ac:dyDescent="0.25">
      <c r="A40" s="16" t="s">
        <v>603</v>
      </c>
      <c r="B40">
        <f>B37 - B35</f>
        <v>9575735000</v>
      </c>
      <c r="C40">
        <f t="shared" ref="C40:F40" si="4">C37 - C35</f>
        <v>7237130000</v>
      </c>
      <c r="D40">
        <f t="shared" si="4"/>
        <v>2864000000</v>
      </c>
      <c r="E40">
        <f t="shared" si="4"/>
        <v>1091237000</v>
      </c>
      <c r="F40">
        <f t="shared" si="4"/>
        <v>70123000</v>
      </c>
      <c r="G40">
        <f t="shared" ref="G40" si="5">G37 - G35</f>
        <v>1859000000</v>
      </c>
      <c r="L40" s="29"/>
    </row>
    <row r="41" spans="1:12" x14ac:dyDescent="0.25">
      <c r="A41" s="37" t="s">
        <v>639</v>
      </c>
      <c r="B41" s="38">
        <f>B38 - B34</f>
        <v>214215064000</v>
      </c>
      <c r="C41" s="38">
        <f t="shared" ref="C41:G41" si="6">C38 - C34</f>
        <v>131376000000</v>
      </c>
      <c r="D41" s="38">
        <f t="shared" si="6"/>
        <v>19089880000</v>
      </c>
      <c r="E41" s="38">
        <f t="shared" si="6"/>
        <v>12740000000</v>
      </c>
      <c r="F41" s="38">
        <f t="shared" si="6"/>
        <v>1873000000</v>
      </c>
      <c r="G41" s="38">
        <f t="shared" si="6"/>
        <v>60022700000</v>
      </c>
      <c r="L41" s="29"/>
    </row>
    <row r="42" spans="1:12" x14ac:dyDescent="0.25">
      <c r="A42" s="16" t="s">
        <v>598</v>
      </c>
      <c r="B42" cm="1">
        <f t="array" ref="B42">SUM(_xlfn._xlws.FILTER(projectdata!E:E, (YEAR = $D$30) * (SECTOR = $E$30)))</f>
        <v>769415213000</v>
      </c>
      <c r="C42" cm="1">
        <f t="array" ref="C42">SUM(_xlfn._xlws.FILTER(projectdata!F:F, (YEAR = $D$30) * (SECTOR = $E$30)))</f>
        <v>391418851000</v>
      </c>
      <c r="D42" cm="1">
        <f t="array" ref="D42">SUM(_xlfn._xlws.FILTER(projectdata!G:G, (YEAR = $D$30) * (SECTOR = $E$30)))</f>
        <v>118694306000</v>
      </c>
      <c r="E42" cm="1">
        <f t="array" ref="E42">SUM(_xlfn._xlws.FILTER(projectdata!H:H, (YEAR = $D$30) * (SECTOR = $E$30)))</f>
        <v>80565097000</v>
      </c>
      <c r="F42" cm="1">
        <f t="array" ref="F42">SUM(_xlfn._xlws.FILTER(projectdata!I:I, (YEAR = $D$30) * (SECTOR = $E$30)))</f>
        <v>5043118000</v>
      </c>
      <c r="G42" cm="1">
        <f t="array" ref="G42">SUM(_xlfn._xlws.FILTER(projectdata!J:J, (YEAR = $D$30) * (SECTOR = $E$30)))</f>
        <v>173693841000</v>
      </c>
    </row>
  </sheetData>
  <dataValidations count="2">
    <dataValidation type="list" allowBlank="1" showInputMessage="1" showErrorMessage="1" sqref="D1 D30" xr:uid="{841FC139-B1F5-4397-81C1-72FF14E49355}">
      <formula1>yr_sel</formula1>
    </dataValidation>
    <dataValidation type="list" allowBlank="1" showInputMessage="1" showErrorMessage="1" sqref="D15 E30" xr:uid="{3CD5CE6E-80EF-4EB7-854E-DAD60D80EC07}">
      <formula1>sec_sel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5665-7A45-44E8-8E97-A74506FE7B3C}">
  <sheetPr>
    <tabColor theme="4"/>
  </sheetPr>
  <dimension ref="A1:H431"/>
  <sheetViews>
    <sheetView workbookViewId="0">
      <selection activeCell="H14" sqref="H14"/>
    </sheetView>
  </sheetViews>
  <sheetFormatPr defaultRowHeight="15" x14ac:dyDescent="0.25"/>
  <cols>
    <col min="4" max="4" width="14.85546875" bestFit="1" customWidth="1"/>
  </cols>
  <sheetData>
    <row r="1" spans="1:8" ht="15.75" x14ac:dyDescent="0.25">
      <c r="A1" s="17" t="s">
        <v>623</v>
      </c>
      <c r="C1" s="34" t="s">
        <v>638</v>
      </c>
      <c r="D1" s="34" t="s">
        <v>6</v>
      </c>
      <c r="E1" s="35"/>
    </row>
    <row r="2" spans="1:8" ht="15.75" x14ac:dyDescent="0.25">
      <c r="A2" s="17"/>
      <c r="C2" s="35"/>
      <c r="D2" s="36" t="s">
        <v>7</v>
      </c>
      <c r="E2" s="36" t="s">
        <v>10</v>
      </c>
      <c r="F2" s="36" t="s">
        <v>11</v>
      </c>
      <c r="G2" s="36" t="s">
        <v>12</v>
      </c>
      <c r="H2" s="35"/>
    </row>
    <row r="3" spans="1:8" x14ac:dyDescent="0.25">
      <c r="A3" t="s">
        <v>608</v>
      </c>
      <c r="D3" s="27" cm="1">
        <f t="array" ref="D3">_xlfn._xlws.FILTER(projectdata!$E:$E,(year_num=task_2!D$2)*(label=task_2!$D$1), NA())</f>
        <v>24855000000</v>
      </c>
      <c r="E3" s="27" cm="1">
        <f t="array" ref="E3">_xlfn._xlws.FILTER(projectdata!$E:$E,(year_num=task_2!E$2)*(label=task_2!$D$1), NA())</f>
        <v>26743000000</v>
      </c>
      <c r="F3" s="27" cm="1">
        <f t="array" ref="F3">_xlfn._xlws.FILTER(projectdata!$E:$E,(year_num=task_2!F$2)*(label=task_2!$D$1), NA())</f>
        <v>42650000000</v>
      </c>
      <c r="G3" s="27" cm="1">
        <f t="array" ref="G3">_xlfn._xlws.FILTER(projectdata!$E:$E,(year_num=task_2!G$2)*(label=task_2!$D$1), NA())</f>
        <v>40990000000</v>
      </c>
      <c r="H3" s="27"/>
    </row>
    <row r="4" spans="1:8" x14ac:dyDescent="0.25">
      <c r="A4" t="s">
        <v>609</v>
      </c>
      <c r="D4" s="27" cm="1">
        <f t="array" ref="D4">_xlfn._xlws.FILTER(projectdata!$F:$F,(year_num=task_2!D$2)*(label=task_2!$D$1), NA())</f>
        <v>10499000000</v>
      </c>
      <c r="E4" s="27" cm="1">
        <f t="array" ref="E4">_xlfn._xlws.FILTER(projectdata!$F:$F,(year_num=task_2!E$2)*(label=task_2!$D$1), NA())</f>
        <v>11019000000</v>
      </c>
      <c r="F4" s="27" cm="1">
        <f t="array" ref="F4">_xlfn._xlws.FILTER(projectdata!$F:$F,(year_num=task_2!F$2)*(label=task_2!$D$1), NA())</f>
        <v>15620000000</v>
      </c>
      <c r="G4" s="27" cm="1">
        <f t="array" ref="G4">_xlfn._xlws.FILTER(projectdata!$F:$F,(year_num=task_2!G$2)*(label=task_2!$D$1), NA())</f>
        <v>11096000000</v>
      </c>
      <c r="H4" s="27"/>
    </row>
    <row r="5" spans="1:8" x14ac:dyDescent="0.25">
      <c r="A5" t="s">
        <v>610</v>
      </c>
      <c r="D5" s="27">
        <f>D3 - D4</f>
        <v>14356000000</v>
      </c>
      <c r="E5" s="27">
        <f t="shared" ref="E5:G5" si="0">E3 - E4</f>
        <v>15724000000</v>
      </c>
      <c r="F5" s="27">
        <f t="shared" si="0"/>
        <v>27030000000</v>
      </c>
      <c r="G5" s="27">
        <f t="shared" si="0"/>
        <v>29894000000</v>
      </c>
      <c r="H5" s="27"/>
    </row>
    <row r="6" spans="1:8" x14ac:dyDescent="0.25">
      <c r="A6" t="s">
        <v>3</v>
      </c>
      <c r="D6" s="27" cm="1">
        <f t="array" ref="D6">_xlfn._xlws.FILTER(projectdata!$G:$G,(year_num=task_2!D$2)*(label=task_2!$D$1), NA())</f>
        <v>12977000000</v>
      </c>
      <c r="E6" s="27" cm="1">
        <f t="array" ref="E6">_xlfn._xlws.FILTER(projectdata!$G:$G,(year_num=task_2!E$2)*(label=task_2!$D$1), NA())</f>
        <v>12913000000</v>
      </c>
      <c r="F6" s="27" cm="1">
        <f t="array" ref="F6">_xlfn._xlws.FILTER(projectdata!$G:$G,(year_num=task_2!F$2)*(label=task_2!$D$1), NA())</f>
        <v>20686000000</v>
      </c>
      <c r="G6" s="27" cm="1">
        <f t="array" ref="G6">_xlfn._xlws.FILTER(projectdata!$G:$G,(year_num=task_2!G$2)*(label=task_2!$D$1), NA())</f>
        <v>21275000000</v>
      </c>
      <c r="H6" s="27"/>
    </row>
    <row r="7" spans="1:8" x14ac:dyDescent="0.25">
      <c r="A7" t="s">
        <v>636</v>
      </c>
      <c r="D7" s="27" cm="1">
        <f t="array" ref="D7">_xlfn._xlws.FILTER(projectdata!$H:$H,(year_num=task_2!D$2)*(label=task_2!$D$1), NA()) + _xlfn._xlws.FILTER(projectdata!$I:$I,(year_num=task_2!D$2)*(label=task_2!$D$1), NA())</f>
        <v>845000000</v>
      </c>
      <c r="E7" s="27" cm="1">
        <f t="array" ref="E7">_xlfn._xlws.FILTER(projectdata!$H:$H,(year_num=task_2!E$2)*(label=task_2!$D$1), NA()) + _xlfn._xlws.FILTER(projectdata!$I:$I,(year_num=task_2!E$2)*(label=task_2!$D$1), NA())</f>
        <v>853000000</v>
      </c>
      <c r="F7" s="27" cm="1">
        <f t="array" ref="F7">_xlfn._xlws.FILTER(projectdata!$H:$H,(year_num=task_2!F$2)*(label=task_2!$D$1), NA()) + _xlfn._xlws.FILTER(projectdata!$I:$I,(year_num=task_2!F$2)*(label=task_2!$D$1), NA())</f>
        <v>1295000000</v>
      </c>
      <c r="G7" s="27" cm="1">
        <f t="array" ref="G7">_xlfn._xlws.FILTER(projectdata!$H:$H,(year_num=task_2!G$2)*(label=task_2!$D$1), NA()) + _xlfn._xlws.FILTER(projectdata!$I:$I,(year_num=task_2!G$2)*(label=task_2!$D$1), NA())</f>
        <v>1364000000</v>
      </c>
      <c r="H7" s="27"/>
    </row>
    <row r="8" spans="1:8" x14ac:dyDescent="0.25">
      <c r="A8" t="s">
        <v>612</v>
      </c>
      <c r="D8" s="27">
        <f>D6 + D7</f>
        <v>13822000000</v>
      </c>
      <c r="E8" s="27">
        <f t="shared" ref="E8:G8" si="1">E6 + E7</f>
        <v>13766000000</v>
      </c>
      <c r="F8" s="27">
        <f t="shared" si="1"/>
        <v>21981000000</v>
      </c>
      <c r="G8" s="27">
        <f t="shared" si="1"/>
        <v>22639000000</v>
      </c>
      <c r="H8" s="27"/>
    </row>
    <row r="9" spans="1:8" x14ac:dyDescent="0.25">
      <c r="A9" t="s">
        <v>613</v>
      </c>
      <c r="D9" s="27">
        <f>D5 - D8</f>
        <v>534000000</v>
      </c>
      <c r="E9" s="27">
        <f t="shared" ref="E9:G9" si="2">E5 - E8</f>
        <v>1958000000</v>
      </c>
      <c r="F9" s="27">
        <f t="shared" si="2"/>
        <v>5049000000</v>
      </c>
      <c r="G9" s="27">
        <f t="shared" si="2"/>
        <v>7255000000</v>
      </c>
      <c r="H9" s="27"/>
    </row>
    <row r="12" spans="1:8" x14ac:dyDescent="0.25">
      <c r="B12" s="5"/>
    </row>
    <row r="13" spans="1:8" x14ac:dyDescent="0.25">
      <c r="B13" s="5"/>
    </row>
    <row r="14" spans="1:8" x14ac:dyDescent="0.25">
      <c r="B14" s="5"/>
    </row>
    <row r="15" spans="1:8" x14ac:dyDescent="0.25">
      <c r="B15" s="5"/>
    </row>
    <row r="16" spans="1:8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</sheetData>
  <dataValidations count="1">
    <dataValidation type="list" allowBlank="1" showInputMessage="1" showErrorMessage="1" sqref="F2 D1" xr:uid="{6FD48F3B-DF67-41FC-A347-F73D4DC9DD35}">
      <formula1>company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7834-0592-40D6-85FF-FAAD9E165E1C}">
  <sheetPr>
    <tabColor theme="4"/>
  </sheetPr>
  <dimension ref="B2:M26"/>
  <sheetViews>
    <sheetView workbookViewId="0">
      <selection activeCell="C2" sqref="C2"/>
    </sheetView>
  </sheetViews>
  <sheetFormatPr defaultRowHeight="15" x14ac:dyDescent="0.25"/>
  <cols>
    <col min="5" max="6" width="13.28515625" bestFit="1" customWidth="1"/>
    <col min="7" max="9" width="14.28515625" bestFit="1" customWidth="1"/>
  </cols>
  <sheetData>
    <row r="2" spans="2:9" x14ac:dyDescent="0.25">
      <c r="B2" s="16" t="s">
        <v>628</v>
      </c>
      <c r="C2" s="23" t="s">
        <v>618</v>
      </c>
    </row>
    <row r="4" spans="2:9" ht="15.75" x14ac:dyDescent="0.25">
      <c r="B4" s="17" t="s">
        <v>623</v>
      </c>
    </row>
    <row r="5" spans="2:9" x14ac:dyDescent="0.25">
      <c r="E5" s="25" t="s">
        <v>606</v>
      </c>
      <c r="F5" s="24"/>
      <c r="G5" s="24"/>
      <c r="H5" s="26" t="s">
        <v>607</v>
      </c>
      <c r="I5" s="4"/>
    </row>
    <row r="6" spans="2:9" x14ac:dyDescent="0.25">
      <c r="E6" s="24">
        <v>2014</v>
      </c>
      <c r="F6" s="24">
        <v>2015</v>
      </c>
      <c r="G6" s="24">
        <v>2016</v>
      </c>
      <c r="H6" s="4">
        <v>2017</v>
      </c>
      <c r="I6" s="4">
        <v>2018</v>
      </c>
    </row>
    <row r="7" spans="2:9" x14ac:dyDescent="0.25">
      <c r="B7" t="s">
        <v>608</v>
      </c>
      <c r="E7" s="27">
        <f>INDEX(ttl_rev, MATCH(E$6,yr, 0))</f>
        <v>9108000000</v>
      </c>
      <c r="F7" s="27">
        <f>INDEX(ttl_rev, MATCH(F$6,yr, 0))</f>
        <v>9754000000</v>
      </c>
      <c r="G7" s="27">
        <f>INDEX(ttl_rev, MATCH(G$6,yr, 0))</f>
        <v>29003000000</v>
      </c>
      <c r="H7" s="27">
        <f ca="1">G7 * (1 + H19)</f>
        <v>32773389999.999996</v>
      </c>
      <c r="I7" s="27">
        <f ca="1">H7 * (1 + I19)</f>
        <v>37197797649.999992</v>
      </c>
    </row>
    <row r="8" spans="2:9" x14ac:dyDescent="0.25">
      <c r="B8" t="s">
        <v>609</v>
      </c>
      <c r="E8" s="27">
        <f>INDEX(cogs, MATCH(E$6, yr, 0))</f>
        <v>5973000000</v>
      </c>
      <c r="F8" s="27">
        <f>INDEX(cogs, MATCH(F$6, yr, 0))</f>
        <v>6426000000</v>
      </c>
      <c r="G8" s="27">
        <f>INDEX(cogs, MATCH(G$6, yr, 0))</f>
        <v>18655000000</v>
      </c>
      <c r="H8" s="27">
        <f ca="1">H7 - H9</f>
        <v>20647235700</v>
      </c>
      <c r="I8" s="27">
        <f ca="1">I7 - I9</f>
        <v>23062634542.999992</v>
      </c>
    </row>
    <row r="9" spans="2:9" x14ac:dyDescent="0.25">
      <c r="B9" t="s">
        <v>610</v>
      </c>
      <c r="E9" s="27">
        <f>E7 - E8</f>
        <v>3135000000</v>
      </c>
      <c r="F9" s="27">
        <f t="shared" ref="F9:G9" si="0">F7 - F8</f>
        <v>3328000000</v>
      </c>
      <c r="G9" s="27">
        <f t="shared" si="0"/>
        <v>10348000000</v>
      </c>
      <c r="H9" s="27">
        <f ca="1">H20 * H7</f>
        <v>12126154299.999998</v>
      </c>
      <c r="I9" s="27">
        <f ca="1">I20 * I7</f>
        <v>14135163106.999998</v>
      </c>
    </row>
    <row r="10" spans="2:9" x14ac:dyDescent="0.25">
      <c r="B10" t="s">
        <v>3</v>
      </c>
      <c r="E10" s="27">
        <f>INDEX(sags, MATCH(E$6,yr, 0))</f>
        <v>62000000</v>
      </c>
      <c r="F10" s="27">
        <f>INDEX(sags, MATCH(F$6,yr, 0))</f>
        <v>89000000</v>
      </c>
      <c r="G10" s="27">
        <f>INDEX(sags, MATCH(G$6,yr, 0))</f>
        <v>86000000</v>
      </c>
      <c r="H10" s="28"/>
      <c r="I10" s="28"/>
    </row>
    <row r="11" spans="2:9" x14ac:dyDescent="0.25">
      <c r="B11" t="s">
        <v>611</v>
      </c>
      <c r="E11" s="27">
        <f>INDEX(other_exp, MATCH(E$6,yr, 0))</f>
        <v>2102000000</v>
      </c>
      <c r="F11" s="27">
        <f>INDEX(other_exp, MATCH(F$6,yr, 0))</f>
        <v>2125000000</v>
      </c>
      <c r="G11" s="27">
        <f>INDEX(other_exp, MATCH(G$6,yr, 0))</f>
        <v>6907000000</v>
      </c>
      <c r="H11" s="28"/>
      <c r="I11" s="28"/>
    </row>
    <row r="12" spans="2:9" x14ac:dyDescent="0.25">
      <c r="B12" t="s">
        <v>612</v>
      </c>
      <c r="E12" s="27">
        <f>E10 + E11</f>
        <v>2164000000</v>
      </c>
      <c r="F12" s="27">
        <f t="shared" ref="F12:G12" si="1">F10 + F11</f>
        <v>2214000000</v>
      </c>
      <c r="G12" s="27">
        <f t="shared" si="1"/>
        <v>6993000000</v>
      </c>
      <c r="H12" s="27">
        <f ca="1">H9 - H13</f>
        <v>8193347499.9999981</v>
      </c>
      <c r="I12" s="27">
        <f ca="1">I9 - I13</f>
        <v>9299449412.5</v>
      </c>
    </row>
    <row r="13" spans="2:9" x14ac:dyDescent="0.25">
      <c r="B13" t="s">
        <v>613</v>
      </c>
      <c r="E13" s="27">
        <f>E9 - E12</f>
        <v>971000000</v>
      </c>
      <c r="F13" s="27">
        <f t="shared" ref="F13:G13" si="2">F9 - F12</f>
        <v>1114000000</v>
      </c>
      <c r="G13" s="27">
        <f t="shared" si="2"/>
        <v>3355000000</v>
      </c>
      <c r="H13" s="27">
        <f ca="1">H21 * H7</f>
        <v>3932806799.9999995</v>
      </c>
      <c r="I13" s="27">
        <f ca="1">I21 * I7</f>
        <v>4835713694.499999</v>
      </c>
    </row>
    <row r="14" spans="2:9" x14ac:dyDescent="0.25">
      <c r="B14" s="16" t="s">
        <v>624</v>
      </c>
    </row>
    <row r="16" spans="2:9" ht="15.75" x14ac:dyDescent="0.25">
      <c r="B16" s="17" t="s">
        <v>614</v>
      </c>
      <c r="C16" s="17"/>
    </row>
    <row r="17" spans="2:13" ht="15.75" x14ac:dyDescent="0.25">
      <c r="B17" s="17"/>
      <c r="C17" s="17"/>
      <c r="E17" s="25" t="s">
        <v>606</v>
      </c>
      <c r="F17" s="24"/>
      <c r="G17" s="24"/>
      <c r="H17" s="26" t="s">
        <v>607</v>
      </c>
      <c r="I17" s="4"/>
    </row>
    <row r="18" spans="2:13" x14ac:dyDescent="0.25">
      <c r="E18" s="24">
        <v>2014</v>
      </c>
      <c r="F18" s="24">
        <v>2015</v>
      </c>
      <c r="G18" s="24">
        <v>2016</v>
      </c>
      <c r="H18" s="4">
        <v>2017</v>
      </c>
      <c r="I18" s="4">
        <v>2018</v>
      </c>
    </row>
    <row r="19" spans="2:13" x14ac:dyDescent="0.25">
      <c r="B19" t="s">
        <v>615</v>
      </c>
      <c r="E19" s="15">
        <f>INDEX(ttl_rev, MATCH(E$18,yr, 0)) / INDEX(ttl_rev, MATCH(2013,yr, 0)) - 1</f>
        <v>0.11686082158185163</v>
      </c>
      <c r="F19" s="15">
        <f>INDEX(ttl_rev, MATCH(F$18,yr, 0)) / INDEX(ttl_rev, MATCH(E$18,yr, 0)) - 1</f>
        <v>7.0926657883179534E-2</v>
      </c>
      <c r="G19" s="15">
        <f>INDEX(ttl_rev, MATCH(G$18,yr, 0)) / INDEX(ttl_rev, MATCH(F$18,yr, 0)) - 1</f>
        <v>1.9734467910600779</v>
      </c>
      <c r="H19" s="15">
        <f ca="1">OFFSET(cases!C1, MATCH($C$2, case, 0), 0)</f>
        <v>0.13</v>
      </c>
      <c r="I19" s="15">
        <f ca="1">OFFSET(cases!D1, MATCH($C$2, case, 0), 0)</f>
        <v>0.13500000000000001</v>
      </c>
    </row>
    <row r="20" spans="2:13" x14ac:dyDescent="0.25">
      <c r="B20" t="s">
        <v>616</v>
      </c>
      <c r="E20">
        <f>E9 / E7</f>
        <v>0.34420289855072461</v>
      </c>
      <c r="F20">
        <f t="shared" ref="F20:G20" si="3">F9 / F7</f>
        <v>0.34119335657166289</v>
      </c>
      <c r="G20">
        <f t="shared" si="3"/>
        <v>0.3567906768265352</v>
      </c>
      <c r="H20" s="21">
        <f ca="1">OFFSET(cases!C5, MATCH($C$2, case, 0), 0)</f>
        <v>0.37</v>
      </c>
      <c r="I20" s="21">
        <f ca="1">OFFSET(cases!D5, MATCH($C$2, case, 0), 0)</f>
        <v>0.38</v>
      </c>
    </row>
    <row r="21" spans="2:13" x14ac:dyDescent="0.25">
      <c r="B21" t="s">
        <v>617</v>
      </c>
      <c r="E21">
        <f>E13 / E7</f>
        <v>0.10660957400087835</v>
      </c>
      <c r="F21">
        <f t="shared" ref="F21:G21" si="4">F13 / F7</f>
        <v>0.11420955505433668</v>
      </c>
      <c r="G21">
        <f t="shared" si="4"/>
        <v>0.11567768851498121</v>
      </c>
      <c r="H21" s="21">
        <f ca="1">OFFSET(cases!C9, MATCH($C$2, case, 0), 0)</f>
        <v>0.12</v>
      </c>
      <c r="I21" s="21">
        <f ca="1">OFFSET(cases!D9, MATCH($C$2, case, 0), 0)</f>
        <v>0.13</v>
      </c>
    </row>
    <row r="23" spans="2:13" x14ac:dyDescent="0.25">
      <c r="B23" s="11" t="s">
        <v>625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2:13" x14ac:dyDescent="0.25">
      <c r="B24" s="22" t="s">
        <v>629</v>
      </c>
      <c r="C24" s="22"/>
    </row>
    <row r="26" spans="2:13" x14ac:dyDescent="0.25">
      <c r="B26" s="16"/>
    </row>
  </sheetData>
  <dataValidations count="1">
    <dataValidation type="list" allowBlank="1" showInputMessage="1" showErrorMessage="1" sqref="C2" xr:uid="{B0E428A0-C013-4F2F-9977-C4B1FCCA5563}">
      <formula1>case</formula1>
    </dataValidation>
  </dataValidations>
  <hyperlinks>
    <hyperlink ref="B24" r:id="rId1" display="More info:" xr:uid="{486E55F2-3AA0-4E99-9D5A-6F0FE648CA3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26" baseType="lpstr">
      <vt:lpstr>sector_pivot</vt:lpstr>
      <vt:lpstr>rev_per_comp</vt:lpstr>
      <vt:lpstr>validations</vt:lpstr>
      <vt:lpstr>cases</vt:lpstr>
      <vt:lpstr>rev_growth_company</vt:lpstr>
      <vt:lpstr>chtr_data</vt:lpstr>
      <vt:lpstr>projectdata</vt:lpstr>
      <vt:lpstr>task_1</vt:lpstr>
      <vt:lpstr>task_2</vt:lpstr>
      <vt:lpstr>task_3</vt:lpstr>
      <vt:lpstr>ebit_by_sector</vt:lpstr>
      <vt:lpstr>ebit_share_by_sector</vt:lpstr>
      <vt:lpstr>case</vt:lpstr>
      <vt:lpstr>cogs</vt:lpstr>
      <vt:lpstr>company</vt:lpstr>
      <vt:lpstr>label</vt:lpstr>
      <vt:lpstr>other_exp</vt:lpstr>
      <vt:lpstr>r_d</vt:lpstr>
      <vt:lpstr>sags</vt:lpstr>
      <vt:lpstr>sec_sel</vt:lpstr>
      <vt:lpstr>SECTOR</vt:lpstr>
      <vt:lpstr>ttl_rev</vt:lpstr>
      <vt:lpstr>YEAR</vt:lpstr>
      <vt:lpstr>year_num</vt:lpstr>
      <vt:lpstr>yr</vt:lpstr>
      <vt:lpstr>yr_sel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oved</dc:creator>
  <cp:lastModifiedBy>nadav oved</cp:lastModifiedBy>
  <dcterms:created xsi:type="dcterms:W3CDTF">2022-10-04T15:41:52Z</dcterms:created>
  <dcterms:modified xsi:type="dcterms:W3CDTF">2022-10-07T12:36:51Z</dcterms:modified>
</cp:coreProperties>
</file>