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em\Desktop\Python projects\SVM\"/>
    </mc:Choice>
  </mc:AlternateContent>
  <xr:revisionPtr revIDLastSave="0" documentId="13_ncr:1_{9FFC3E39-C17A-4226-9DFE-0187D565B6C9}" xr6:coauthVersionLast="47" xr6:coauthVersionMax="47" xr10:uidLastSave="{00000000-0000-0000-0000-000000000000}"/>
  <bookViews>
    <workbookView xWindow="-120" yWindow="-120" windowWidth="20730" windowHeight="11310" tabRatio="821" activeTab="3" xr2:uid="{00000000-000D-0000-FFFF-FFFF00000000}"/>
  </bookViews>
  <sheets>
    <sheet name="Pearson Coeff." sheetId="1" r:id="rId1"/>
    <sheet name="Parallel Parking" sheetId="2" r:id="rId2"/>
    <sheet name="Reverse Parking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3" l="1"/>
  <c r="T46" i="3"/>
  <c r="T47" i="3"/>
  <c r="T44" i="3"/>
  <c r="D41" i="5"/>
  <c r="D39" i="5"/>
  <c r="D38" i="5"/>
  <c r="D46" i="5"/>
  <c r="D47" i="5"/>
  <c r="D48" i="5"/>
  <c r="D45" i="5"/>
  <c r="D40" i="5"/>
  <c r="G74" i="3"/>
  <c r="G75" i="3"/>
  <c r="G76" i="3"/>
  <c r="G73" i="3"/>
  <c r="G62" i="3"/>
  <c r="E82" i="3" s="1"/>
  <c r="G63" i="3"/>
  <c r="G64" i="3"/>
  <c r="G61" i="3"/>
  <c r="G41" i="3"/>
  <c r="G42" i="3"/>
  <c r="G43" i="3"/>
  <c r="G40" i="3"/>
  <c r="G29" i="3"/>
  <c r="G30" i="3"/>
  <c r="G31" i="3"/>
  <c r="G28" i="3"/>
  <c r="G73" i="2"/>
  <c r="G74" i="2"/>
  <c r="G75" i="2"/>
  <c r="G72" i="2"/>
  <c r="G61" i="2"/>
  <c r="G62" i="2"/>
  <c r="G63" i="2"/>
  <c r="G60" i="2"/>
  <c r="G40" i="2"/>
  <c r="G41" i="2"/>
  <c r="G42" i="2"/>
  <c r="G39" i="2"/>
  <c r="G28" i="2"/>
  <c r="G29" i="2"/>
  <c r="G30" i="2"/>
  <c r="G27" i="2"/>
  <c r="E49" i="3"/>
  <c r="E50" i="3"/>
  <c r="E83" i="3"/>
  <c r="E49" i="2"/>
  <c r="E81" i="2"/>
  <c r="E81" i="3" l="1"/>
  <c r="E83" i="2"/>
  <c r="E84" i="3"/>
  <c r="E90" i="3"/>
  <c r="E89" i="3"/>
  <c r="E51" i="3"/>
  <c r="E48" i="3"/>
  <c r="E88" i="3" s="1"/>
  <c r="E82" i="2"/>
  <c r="E48" i="2"/>
  <c r="E88" i="2" s="1"/>
  <c r="E80" i="2"/>
  <c r="E50" i="2"/>
  <c r="E89" i="2"/>
  <c r="E47" i="2"/>
  <c r="E91" i="3" l="1"/>
  <c r="E90" i="2"/>
  <c r="E87" i="2"/>
</calcChain>
</file>

<file path=xl/sharedStrings.xml><?xml version="1.0" encoding="utf-8"?>
<sst xmlns="http://schemas.openxmlformats.org/spreadsheetml/2006/main" count="373" uniqueCount="103">
  <si>
    <t>Pearson correlation Coeff.</t>
  </si>
  <si>
    <t>Time</t>
  </si>
  <si>
    <t>Final Angle</t>
  </si>
  <si>
    <t>Final Offset</t>
  </si>
  <si>
    <t>Average Acceleration</t>
  </si>
  <si>
    <t>Median Acceleration</t>
  </si>
  <si>
    <t>Standard Deviation Acceleration</t>
  </si>
  <si>
    <t>Average Pressure</t>
  </si>
  <si>
    <t>Minimum Pressure</t>
  </si>
  <si>
    <t>Maximum Pressure</t>
  </si>
  <si>
    <t>Standard Deviation Pressure</t>
  </si>
  <si>
    <t>Driver No.</t>
  </si>
  <si>
    <t>Top Offset error (%)</t>
  </si>
  <si>
    <t>Bottom Offset error (%)</t>
  </si>
  <si>
    <t>Average Acceleration during parallel parking (m/s^2)</t>
  </si>
  <si>
    <t>Median Acceleration during parallel parking (m/s^2)</t>
  </si>
  <si>
    <t>Std. Dev. Acceleration during parallel parking (m/s^2)</t>
  </si>
  <si>
    <t>Average Pressure during parallel parking (Pa)</t>
  </si>
  <si>
    <t>Minimum Pressure during parallel parking (Pa)</t>
  </si>
  <si>
    <t>Maximum Pressure during parallel parking (Pa)</t>
  </si>
  <si>
    <t>Std. Dev. Pressure during parallel parking (Pa)</t>
  </si>
  <si>
    <t>Time to finish the parallel parking (sec)</t>
  </si>
  <si>
    <t>Average of Offsets</t>
  </si>
  <si>
    <t>Average Acceleration during Reverse parking (m/s^2)</t>
  </si>
  <si>
    <t>Median Acceleration during Reverse parking (m/s^2)</t>
  </si>
  <si>
    <t>Std. Dev. Acceleration during Reverse parking (m/s^2)</t>
  </si>
  <si>
    <t>Average Pressure during Reverse parking (Pa)</t>
  </si>
  <si>
    <t>Minimum Pressure during Reverse parking (Pa)</t>
  </si>
  <si>
    <t>Maximum Pressure during Reverse parking (Pa)</t>
  </si>
  <si>
    <t>Std. Dev. Pressure during Reverse parking (Pa)</t>
  </si>
  <si>
    <t>Time to finish the Reverse parking (sec)</t>
  </si>
  <si>
    <t>Angle of Reverse Parking</t>
  </si>
  <si>
    <t>Bottom Offset (%)</t>
  </si>
  <si>
    <t>REVERSE PARKING</t>
  </si>
  <si>
    <t>PARALLEL PARKING</t>
  </si>
  <si>
    <t>Acceleration</t>
  </si>
  <si>
    <t>Oberved Time</t>
  </si>
  <si>
    <t>Predicted Time</t>
  </si>
  <si>
    <t>D. No.</t>
  </si>
  <si>
    <t>Score</t>
  </si>
  <si>
    <t>Skill Level</t>
  </si>
  <si>
    <t>Training set performance:</t>
  </si>
  <si>
    <t>MSE:</t>
  </si>
  <si>
    <t>R2:</t>
  </si>
  <si>
    <t>Below Average</t>
  </si>
  <si>
    <t>A</t>
  </si>
  <si>
    <t>B</t>
  </si>
  <si>
    <t>C</t>
  </si>
  <si>
    <t>D</t>
  </si>
  <si>
    <t>Case 1(b):</t>
  </si>
  <si>
    <t>Case 1(a):</t>
  </si>
  <si>
    <t>Oberved Offset</t>
  </si>
  <si>
    <t>Predicted Offset</t>
  </si>
  <si>
    <t>Above Average</t>
  </si>
  <si>
    <r>
      <rPr>
        <b/>
        <sz val="11"/>
        <color rgb="FFFF0000"/>
        <rFont val="Century Gothic"/>
        <family val="2"/>
      </rPr>
      <t>If</t>
    </r>
    <r>
      <rPr>
        <sz val="11"/>
        <color theme="1"/>
        <rFont val="Century Gothic"/>
        <family val="2"/>
      </rPr>
      <t xml:space="preserve"> observed &lt; Mean</t>
    </r>
    <r>
      <rPr>
        <b/>
        <sz val="11"/>
        <color rgb="FFFF0000"/>
        <rFont val="Century Gothic"/>
        <family val="2"/>
      </rPr>
      <t>:</t>
    </r>
    <r>
      <rPr>
        <sz val="11"/>
        <color theme="1"/>
        <rFont val="Century Gothic"/>
        <family val="2"/>
      </rPr>
      <t xml:space="preserve"> </t>
    </r>
    <r>
      <rPr>
        <b/>
        <sz val="11"/>
        <color rgb="FF00B050"/>
        <rFont val="Century Gothic"/>
        <family val="2"/>
      </rPr>
      <t>Above Average</t>
    </r>
  </si>
  <si>
    <r>
      <rPr>
        <b/>
        <sz val="11"/>
        <color rgb="FFFF0000"/>
        <rFont val="Century Gothic"/>
        <family val="2"/>
      </rPr>
      <t xml:space="preserve">If </t>
    </r>
    <r>
      <rPr>
        <sz val="11"/>
        <color theme="1"/>
        <rFont val="Century Gothic"/>
        <family val="2"/>
      </rPr>
      <t>observed &gt; Mean</t>
    </r>
    <r>
      <rPr>
        <sz val="11"/>
        <color rgb="FFFF0000"/>
        <rFont val="Century Gothic"/>
        <family val="2"/>
      </rPr>
      <t xml:space="preserve">: </t>
    </r>
    <r>
      <rPr>
        <b/>
        <sz val="11"/>
        <color rgb="FFFF0000"/>
        <rFont val="Century Gothic"/>
        <family val="2"/>
      </rPr>
      <t>Below Average</t>
    </r>
  </si>
  <si>
    <t>Average of Offsets (m)</t>
  </si>
  <si>
    <t>Angle of Parallel Parking (degree)</t>
  </si>
  <si>
    <t>Mean offset of drivers after parking (m):</t>
  </si>
  <si>
    <t>Mean Time taken by experts to park (sec):</t>
  </si>
  <si>
    <t>Final Score of Drivers w.r.t. Acceleration</t>
  </si>
  <si>
    <t>Independent</t>
  </si>
  <si>
    <t>Dependent</t>
  </si>
  <si>
    <t>Case 2(a):</t>
  </si>
  <si>
    <t>Pressure</t>
  </si>
  <si>
    <t>Final Result (Offset+Angle) using PCA</t>
  </si>
  <si>
    <t>Mean Final Result value of drivers after parking:</t>
  </si>
  <si>
    <t>Oberved Result Value</t>
  </si>
  <si>
    <t>Predicted Result Value</t>
  </si>
  <si>
    <t>Final Score of Drivers w.r.t. Pressure</t>
  </si>
  <si>
    <t xml:space="preserve">Overall Score of Drivers </t>
  </si>
  <si>
    <t>Parallel Parking</t>
  </si>
  <si>
    <t>Reverse Parking</t>
  </si>
  <si>
    <t>Final Result</t>
  </si>
  <si>
    <t>Case 2(b):</t>
  </si>
  <si>
    <t>Final Result Value</t>
  </si>
  <si>
    <t>Cluster 1</t>
  </si>
  <si>
    <t>Cluster 2</t>
  </si>
  <si>
    <t>Cluster 3</t>
  </si>
  <si>
    <t>In the rainy situation, I can drive well on waterlogged roads</t>
  </si>
  <si>
    <t>On turning left, I look for cyclist or a person who may come up on my side</t>
  </si>
  <si>
    <t xml:space="preserve">On turning left, I look for cyclist or a person who may come up on my side	</t>
  </si>
  <si>
    <t xml:space="preserve">I can peform reverse and parallel parking efficiently	</t>
  </si>
  <si>
    <t xml:space="preserve">I don't lose my patience while driving behind a slow vehicle	</t>
  </si>
  <si>
    <t>I do not involve in unnecessary race competition with other vehicles</t>
  </si>
  <si>
    <t xml:space="preserve">I calmly tolerate other driver's blunder in traffic	</t>
  </si>
  <si>
    <t>Driver 1</t>
  </si>
  <si>
    <t>Driver 2</t>
  </si>
  <si>
    <t>Driver 3</t>
  </si>
  <si>
    <t>Driver 4</t>
  </si>
  <si>
    <t>Perceived Score</t>
  </si>
  <si>
    <t>Cluster</t>
  </si>
  <si>
    <t>Average Skilled</t>
  </si>
  <si>
    <t>High Skilled</t>
  </si>
  <si>
    <t>Low Skilled</t>
  </si>
  <si>
    <t>Cluster Traits</t>
  </si>
  <si>
    <t>Actual Score</t>
  </si>
  <si>
    <t>Time to Finish Parking</t>
  </si>
  <si>
    <t xml:space="preserve">Angle+Offset </t>
  </si>
  <si>
    <t>Driver A</t>
  </si>
  <si>
    <t>Driver B</t>
  </si>
  <si>
    <t>Driver C</t>
  </si>
  <si>
    <t>Driver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</si>
</sst>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22"/>
      <color theme="1"/>
      <name val="Calibri"/>
      <family val="2"/>
      <scheme val="minor"/>
    </font>
    <font>
      <sz val="18"/>
      <color theme="1"/>
      <name val="Century Gothic"/>
      <family val="2"/>
    </font>
    <font>
      <b/>
      <sz val="11"/>
      <color rgb="FF7030A0"/>
      <name val="Century Gothic"/>
      <family val="2"/>
    </font>
    <font>
      <b/>
      <sz val="12"/>
      <color rgb="FFFF0000"/>
      <name val="Century Gothic"/>
      <family val="2"/>
    </font>
    <font>
      <sz val="11"/>
      <color rgb="FFFF0000"/>
      <name val="Century Gothic"/>
      <family val="2"/>
    </font>
    <font>
      <b/>
      <sz val="11"/>
      <color rgb="FF00B050"/>
      <name val="Century Gothic"/>
      <family val="2"/>
    </font>
    <font>
      <b/>
      <sz val="11"/>
      <color theme="8"/>
      <name val="Century Gothic"/>
      <family val="2"/>
    </font>
    <font>
      <sz val="11"/>
      <color rgb="FF00B050"/>
      <name val="Century Gothic"/>
      <family val="2"/>
    </font>
    <font>
      <sz val="11"/>
      <color rgb="FF000000"/>
      <name val="Courier New"/>
      <family val="3"/>
    </font>
    <font>
      <sz val="11"/>
      <color rgb="FF000000"/>
      <name val="Century Gothic"/>
      <family val="2"/>
    </font>
    <font>
      <b/>
      <sz val="9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8"/>
      <name val="Times New Roman"/>
      <family val="1"/>
    </font>
    <font>
      <b/>
      <sz val="11"/>
      <color rgb="FF00B05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8" xfId="0" applyFill="1" applyBorder="1"/>
    <xf numFmtId="0" fontId="4" fillId="0" borderId="11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2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/>
    </xf>
    <xf numFmtId="2" fontId="5" fillId="10" borderId="11" xfId="0" applyNumberFormat="1" applyFont="1" applyFill="1" applyBorder="1" applyAlignment="1">
      <alignment horizontal="center" vertical="center"/>
    </xf>
    <xf numFmtId="164" fontId="6" fillId="10" borderId="11" xfId="0" applyNumberFormat="1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/>
    </xf>
    <xf numFmtId="164" fontId="5" fillId="10" borderId="12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 vertical="center"/>
    </xf>
    <xf numFmtId="2" fontId="6" fillId="10" borderId="11" xfId="0" applyNumberFormat="1" applyFont="1" applyFill="1" applyBorder="1" applyAlignment="1">
      <alignment horizontal="center" vertical="center"/>
    </xf>
    <xf numFmtId="164" fontId="5" fillId="10" borderId="11" xfId="0" applyNumberFormat="1" applyFont="1" applyFill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2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/>
    </xf>
    <xf numFmtId="0" fontId="5" fillId="10" borderId="28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16" xfId="0" applyFont="1" applyBorder="1"/>
    <xf numFmtId="0" fontId="5" fillId="0" borderId="17" xfId="0" applyFont="1" applyBorder="1"/>
    <xf numFmtId="0" fontId="4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4" fillId="0" borderId="4" xfId="0" applyFont="1" applyBorder="1"/>
    <xf numFmtId="0" fontId="5" fillId="10" borderId="4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36" xfId="0" applyFont="1" applyBorder="1"/>
    <xf numFmtId="0" fontId="5" fillId="0" borderId="0" xfId="0" applyFont="1" applyBorder="1"/>
    <xf numFmtId="0" fontId="5" fillId="0" borderId="37" xfId="0" applyFont="1" applyBorder="1"/>
    <xf numFmtId="0" fontId="5" fillId="0" borderId="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16" xfId="0" applyFont="1" applyBorder="1"/>
    <xf numFmtId="0" fontId="10" fillId="0" borderId="36" xfId="0" applyFont="1" applyBorder="1"/>
    <xf numFmtId="0" fontId="4" fillId="0" borderId="17" xfId="0" applyFont="1" applyBorder="1" applyAlignment="1"/>
    <xf numFmtId="0" fontId="4" fillId="12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5" borderId="7" xfId="0" applyNumberFormat="1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2" fontId="5" fillId="5" borderId="32" xfId="0" applyNumberFormat="1" applyFont="1" applyFill="1" applyBorder="1" applyAlignment="1">
      <alignment horizontal="center"/>
    </xf>
    <xf numFmtId="2" fontId="5" fillId="5" borderId="33" xfId="0" applyNumberFormat="1" applyFont="1" applyFill="1" applyBorder="1" applyAlignment="1">
      <alignment horizontal="center"/>
    </xf>
    <xf numFmtId="2" fontId="5" fillId="5" borderId="22" xfId="0" applyNumberFormat="1" applyFont="1" applyFill="1" applyBorder="1" applyAlignment="1">
      <alignment horizontal="center"/>
    </xf>
    <xf numFmtId="2" fontId="5" fillId="5" borderId="23" xfId="0" applyNumberFormat="1" applyFont="1" applyFill="1" applyBorder="1" applyAlignment="1">
      <alignment horizontal="center"/>
    </xf>
    <xf numFmtId="2" fontId="5" fillId="5" borderId="34" xfId="0" applyNumberFormat="1" applyFont="1" applyFill="1" applyBorder="1" applyAlignment="1">
      <alignment horizontal="center"/>
    </xf>
    <xf numFmtId="2" fontId="5" fillId="5" borderId="35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/>
    </xf>
    <xf numFmtId="1" fontId="4" fillId="5" borderId="10" xfId="0" applyNumberFormat="1" applyFont="1" applyFill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0" fillId="5" borderId="0" xfId="0" applyFill="1"/>
    <xf numFmtId="0" fontId="15" fillId="5" borderId="1" xfId="0" applyFont="1" applyFill="1" applyBorder="1" applyAlignment="1">
      <alignment horizontal="left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0" fontId="15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1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15" borderId="22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2" xfId="0" applyFont="1" applyBorder="1"/>
    <xf numFmtId="0" fontId="19" fillId="2" borderId="42" xfId="0" applyFont="1" applyFill="1" applyBorder="1"/>
    <xf numFmtId="0" fontId="19" fillId="2" borderId="43" xfId="0" applyFont="1" applyFill="1" applyBorder="1"/>
    <xf numFmtId="0" fontId="19" fillId="2" borderId="44" xfId="0" applyFont="1" applyFill="1" applyBorder="1"/>
    <xf numFmtId="0" fontId="19" fillId="6" borderId="3" xfId="0" applyFont="1" applyFill="1" applyBorder="1"/>
    <xf numFmtId="0" fontId="19" fillId="6" borderId="6" xfId="0" applyFont="1" applyFill="1" applyBorder="1"/>
    <xf numFmtId="0" fontId="19" fillId="6" borderId="8" xfId="0" applyFont="1" applyFill="1" applyBorder="1"/>
    <xf numFmtId="164" fontId="21" fillId="0" borderId="3" xfId="0" applyNumberFormat="1" applyFont="1" applyBorder="1" applyAlignment="1">
      <alignment horizontal="center" vertical="center"/>
    </xf>
    <xf numFmtId="164" fontId="21" fillId="5" borderId="4" xfId="0" applyNumberFormat="1" applyFont="1" applyFill="1" applyBorder="1" applyAlignment="1">
      <alignment horizontal="center" vertical="center"/>
    </xf>
    <xf numFmtId="164" fontId="21" fillId="4" borderId="5" xfId="0" applyNumberFormat="1" applyFont="1" applyFill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4" borderId="8" xfId="0" applyNumberFormat="1" applyFont="1" applyFill="1" applyBorder="1" applyAlignment="1">
      <alignment horizontal="center" vertical="center"/>
    </xf>
    <xf numFmtId="164" fontId="21" fillId="0" borderId="9" xfId="0" applyNumberFormat="1" applyFont="1" applyFill="1" applyBorder="1" applyAlignment="1">
      <alignment horizontal="center" vertical="center"/>
    </xf>
    <xf numFmtId="164" fontId="21" fillId="4" borderId="10" xfId="0" applyNumberFormat="1" applyFont="1" applyFill="1" applyBorder="1" applyAlignment="1">
      <alignment horizontal="center" vertical="center"/>
    </xf>
    <xf numFmtId="164" fontId="21" fillId="5" borderId="45" xfId="0" applyNumberFormat="1" applyFont="1" applyFill="1" applyBorder="1" applyAlignment="1">
      <alignment horizontal="center" vertical="center"/>
    </xf>
    <xf numFmtId="164" fontId="21" fillId="0" borderId="45" xfId="0" applyNumberFormat="1" applyFont="1" applyBorder="1" applyAlignment="1">
      <alignment horizontal="center" vertical="center"/>
    </xf>
    <xf numFmtId="164" fontId="21" fillId="14" borderId="1" xfId="0" applyNumberFormat="1" applyFont="1" applyFill="1" applyBorder="1" applyAlignment="1">
      <alignment horizontal="center" vertical="center"/>
    </xf>
    <xf numFmtId="164" fontId="21" fillId="5" borderId="1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19" fillId="0" borderId="1" xfId="0" applyFont="1" applyBorder="1"/>
    <xf numFmtId="2" fontId="19" fillId="0" borderId="1" xfId="0" applyNumberFormat="1" applyFont="1" applyBorder="1"/>
    <xf numFmtId="0" fontId="22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5" fillId="5" borderId="22" xfId="0" applyFont="1" applyFill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47626</xdr:colOff>
      <xdr:row>20</xdr:row>
      <xdr:rowOff>38100</xdr:rowOff>
    </xdr:from>
    <xdr:to>
      <xdr:col>17</xdr:col>
      <xdr:colOff>542925</xdr:colOff>
      <xdr:row>30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7556BB-1943-46A7-C2C4-3E06A742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6" y="5591175"/>
          <a:ext cx="2219324" cy="2181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31</xdr:row>
      <xdr:rowOff>0</xdr:rowOff>
    </xdr:from>
    <xdr:to>
      <xdr:col>18</xdr:col>
      <xdr:colOff>400022</xdr:colOff>
      <xdr:row>43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25DDF8-62AE-C8E5-F6B9-932C837D3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7886700"/>
          <a:ext cx="2733646" cy="26765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53</xdr:row>
      <xdr:rowOff>0</xdr:rowOff>
    </xdr:from>
    <xdr:to>
      <xdr:col>17</xdr:col>
      <xdr:colOff>443362</xdr:colOff>
      <xdr:row>62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F58BDA-8F27-3257-3CBB-F08FC619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2563475"/>
          <a:ext cx="2167387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64</xdr:row>
      <xdr:rowOff>85725</xdr:rowOff>
    </xdr:from>
    <xdr:to>
      <xdr:col>19</xdr:col>
      <xdr:colOff>512233</xdr:colOff>
      <xdr:row>79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669130-8805-1D9B-8681-2A67EEBCF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14982825"/>
          <a:ext cx="3445933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14</xdr:col>
      <xdr:colOff>495300</xdr:colOff>
      <xdr:row>22</xdr:row>
      <xdr:rowOff>76200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BDBEEC3-79AF-6EC5-DEEF-94569D3088A8}"/>
            </a:ext>
          </a:extLst>
        </xdr:cNvPr>
        <xdr:cNvGrpSpPr/>
      </xdr:nvGrpSpPr>
      <xdr:grpSpPr>
        <a:xfrm>
          <a:off x="123825" y="0"/>
          <a:ext cx="10534650" cy="4267200"/>
          <a:chOff x="9525" y="0"/>
          <a:chExt cx="8905875" cy="42672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2F044667-EC28-EC64-917A-B2C9CD0F1B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" y="0"/>
            <a:ext cx="8905875" cy="426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4631961-38E3-1C94-F4FD-7D0392D2A76C}"/>
              </a:ext>
            </a:extLst>
          </xdr:cNvPr>
          <xdr:cNvSpPr txBox="1"/>
        </xdr:nvSpPr>
        <xdr:spPr>
          <a:xfrm>
            <a:off x="1257300" y="2867025"/>
            <a:ext cx="1009650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/>
              <a:t>Cluster 1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309283C-C367-4A44-ADA4-8A97D895A83D}"/>
              </a:ext>
            </a:extLst>
          </xdr:cNvPr>
          <xdr:cNvSpPr txBox="1"/>
        </xdr:nvSpPr>
        <xdr:spPr>
          <a:xfrm>
            <a:off x="2847975" y="3124200"/>
            <a:ext cx="1009650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/>
              <a:t>Cluster 3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F66D0AB-5C37-4091-8836-87AEE13243CC}"/>
              </a:ext>
            </a:extLst>
          </xdr:cNvPr>
          <xdr:cNvSpPr txBox="1"/>
        </xdr:nvSpPr>
        <xdr:spPr>
          <a:xfrm>
            <a:off x="5467350" y="1971675"/>
            <a:ext cx="1009650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/>
              <a:t>Cluster 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topLeftCell="A4" zoomScale="120" zoomScaleNormal="120" workbookViewId="0">
      <selection activeCell="B14" sqref="B14:D20"/>
    </sheetView>
  </sheetViews>
  <sheetFormatPr defaultRowHeight="15" x14ac:dyDescent="0.25"/>
  <cols>
    <col min="1" max="1" width="30.140625" bestFit="1" customWidth="1"/>
    <col min="3" max="3" width="10.85546875" bestFit="1" customWidth="1"/>
    <col min="4" max="4" width="11.28515625" bestFit="1" customWidth="1"/>
  </cols>
  <sheetData>
    <row r="1" spans="1:6" x14ac:dyDescent="0.25">
      <c r="B1" s="1" t="s">
        <v>0</v>
      </c>
      <c r="C1" s="1"/>
      <c r="D1" s="1"/>
      <c r="F1" s="147" t="s">
        <v>71</v>
      </c>
    </row>
    <row r="2" spans="1:6" ht="15.75" thickBot="1" x14ac:dyDescent="0.3">
      <c r="B2" s="2" t="s">
        <v>1</v>
      </c>
      <c r="C2" s="2" t="s">
        <v>2</v>
      </c>
      <c r="D2" s="2" t="s">
        <v>3</v>
      </c>
    </row>
    <row r="3" spans="1:6" x14ac:dyDescent="0.25">
      <c r="A3" s="3" t="s">
        <v>4</v>
      </c>
      <c r="B3" s="181">
        <v>-0.44408399999999998</v>
      </c>
      <c r="C3" s="182">
        <v>-0.12978999999999999</v>
      </c>
      <c r="D3" s="183">
        <v>0.32386799999999999</v>
      </c>
    </row>
    <row r="4" spans="1:6" x14ac:dyDescent="0.25">
      <c r="A4" s="4" t="s">
        <v>5</v>
      </c>
      <c r="B4" s="184">
        <v>-0.242503</v>
      </c>
      <c r="C4" s="184">
        <v>5.391E-3</v>
      </c>
      <c r="D4" s="185">
        <v>-6.2031000000000003E-2</v>
      </c>
    </row>
    <row r="5" spans="1:6" ht="15.75" thickBot="1" x14ac:dyDescent="0.3">
      <c r="A5" s="5" t="s">
        <v>6</v>
      </c>
      <c r="B5" s="186">
        <v>-0.36275200000000002</v>
      </c>
      <c r="C5" s="186">
        <v>-4.1526E-2</v>
      </c>
      <c r="D5" s="187">
        <v>0.753548</v>
      </c>
    </row>
    <row r="6" spans="1:6" x14ac:dyDescent="0.25">
      <c r="A6" s="6" t="s">
        <v>7</v>
      </c>
      <c r="B6" s="188">
        <v>0.833283</v>
      </c>
      <c r="C6" s="189">
        <v>0.202622</v>
      </c>
      <c r="D6" s="190">
        <v>-0.55793300000000001</v>
      </c>
    </row>
    <row r="7" spans="1:6" x14ac:dyDescent="0.25">
      <c r="A7" s="7" t="s">
        <v>8</v>
      </c>
      <c r="B7" s="184">
        <v>-9.3895999999999993E-2</v>
      </c>
      <c r="C7" s="191">
        <v>0.292379</v>
      </c>
      <c r="D7" s="185">
        <v>-0.160056</v>
      </c>
    </row>
    <row r="8" spans="1:6" x14ac:dyDescent="0.25">
      <c r="A8" s="7" t="s">
        <v>9</v>
      </c>
      <c r="B8" s="192">
        <v>0.47304099999999999</v>
      </c>
      <c r="C8" s="184">
        <v>-0.16356100000000001</v>
      </c>
      <c r="D8" s="185">
        <v>8.9435000000000001E-2</v>
      </c>
    </row>
    <row r="9" spans="1:6" ht="15.75" thickBot="1" x14ac:dyDescent="0.3">
      <c r="A9" s="8" t="s">
        <v>10</v>
      </c>
      <c r="B9" s="193">
        <v>0.53012300000000001</v>
      </c>
      <c r="C9" s="186">
        <v>-0.107903</v>
      </c>
      <c r="D9" s="194">
        <v>-0.29324499999999998</v>
      </c>
    </row>
    <row r="12" spans="1:6" x14ac:dyDescent="0.25">
      <c r="A12" s="195"/>
      <c r="B12" s="196" t="s">
        <v>0</v>
      </c>
      <c r="C12" s="196"/>
      <c r="D12" s="196"/>
      <c r="F12" s="147" t="s">
        <v>72</v>
      </c>
    </row>
    <row r="13" spans="1:6" ht="15.75" thickBot="1" x14ac:dyDescent="0.3">
      <c r="A13" s="195"/>
      <c r="B13" s="197" t="s">
        <v>1</v>
      </c>
      <c r="C13" s="197" t="s">
        <v>2</v>
      </c>
      <c r="D13" s="197" t="s">
        <v>3</v>
      </c>
    </row>
    <row r="14" spans="1:6" x14ac:dyDescent="0.25">
      <c r="A14" s="198" t="s">
        <v>4</v>
      </c>
      <c r="B14" s="204">
        <v>-8.5612999999999995E-2</v>
      </c>
      <c r="C14" s="205">
        <v>-0.46366299999999999</v>
      </c>
      <c r="D14" s="206">
        <v>-0.34203899999999998</v>
      </c>
    </row>
    <row r="15" spans="1:6" x14ac:dyDescent="0.25">
      <c r="A15" s="199" t="s">
        <v>5</v>
      </c>
      <c r="B15" s="207">
        <v>4.4234999999999997E-2</v>
      </c>
      <c r="C15" s="208">
        <v>4.3540000000000002E-3</v>
      </c>
      <c r="D15" s="209">
        <v>-0.115788</v>
      </c>
    </row>
    <row r="16" spans="1:6" ht="15.75" thickBot="1" x14ac:dyDescent="0.3">
      <c r="A16" s="200" t="s">
        <v>6</v>
      </c>
      <c r="B16" s="210">
        <v>-0.27244499999999999</v>
      </c>
      <c r="C16" s="211">
        <v>0.119044</v>
      </c>
      <c r="D16" s="212">
        <v>0.238533</v>
      </c>
    </row>
    <row r="17" spans="1:4" x14ac:dyDescent="0.25">
      <c r="A17" s="201" t="s">
        <v>7</v>
      </c>
      <c r="B17" s="213">
        <v>0.636239</v>
      </c>
      <c r="C17" s="214">
        <v>-4.7085000000000002E-2</v>
      </c>
      <c r="D17" s="213">
        <v>-0.32176100000000002</v>
      </c>
    </row>
    <row r="18" spans="1:4" x14ac:dyDescent="0.25">
      <c r="A18" s="202" t="s">
        <v>8</v>
      </c>
      <c r="B18" s="208">
        <v>1.619E-3</v>
      </c>
      <c r="C18" s="215">
        <v>0.15238599999999999</v>
      </c>
      <c r="D18" s="208">
        <v>-0.122169</v>
      </c>
    </row>
    <row r="19" spans="1:4" x14ac:dyDescent="0.25">
      <c r="A19" s="202" t="s">
        <v>9</v>
      </c>
      <c r="B19" s="216">
        <v>0.65456800000000004</v>
      </c>
      <c r="C19" s="208">
        <v>-2.6189E-2</v>
      </c>
      <c r="D19" s="208">
        <v>-0.16511300000000001</v>
      </c>
    </row>
    <row r="20" spans="1:4" ht="15.75" thickBot="1" x14ac:dyDescent="0.3">
      <c r="A20" s="203" t="s">
        <v>10</v>
      </c>
      <c r="B20" s="216">
        <v>0.55721500000000002</v>
      </c>
      <c r="C20" s="208">
        <v>-8.3830000000000002E-2</v>
      </c>
      <c r="D20" s="216">
        <v>-0.38706099999999999</v>
      </c>
    </row>
  </sheetData>
  <mergeCells count="2">
    <mergeCell ref="B1:D1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AEF9-125D-4DD1-8196-415E743D0E3C}">
  <sheetPr codeName="Sheet2"/>
  <dimension ref="A1:T90"/>
  <sheetViews>
    <sheetView showGridLines="0" topLeftCell="A61" zoomScaleNormal="100" workbookViewId="0">
      <selection activeCell="G72" sqref="G72:G75"/>
    </sheetView>
  </sheetViews>
  <sheetFormatPr defaultRowHeight="16.5" x14ac:dyDescent="0.3"/>
  <cols>
    <col min="1" max="3" width="9.140625" style="57"/>
    <col min="4" max="4" width="17.7109375" style="57" customWidth="1"/>
    <col min="5" max="5" width="9.140625" style="57"/>
    <col min="6" max="6" width="16.140625" style="57" customWidth="1"/>
    <col min="7" max="7" width="14.7109375" style="57" customWidth="1"/>
    <col min="8" max="8" width="18.5703125" style="57" customWidth="1"/>
    <col min="9" max="13" width="9.140625" style="57"/>
    <col min="14" max="14" width="11.85546875" style="57" customWidth="1"/>
    <col min="15" max="15" width="11.28515625" style="57" customWidth="1"/>
    <col min="16" max="16" width="16.7109375" style="57" customWidth="1"/>
    <col min="17" max="16384" width="9.140625" style="57"/>
  </cols>
  <sheetData>
    <row r="1" spans="1:20" ht="24" x14ac:dyDescent="0.35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20" ht="114" x14ac:dyDescent="0.3">
      <c r="A2" s="9" t="s">
        <v>11</v>
      </c>
      <c r="B2" s="9" t="s">
        <v>11</v>
      </c>
      <c r="C2" s="10" t="s">
        <v>12</v>
      </c>
      <c r="D2" s="10" t="s">
        <v>13</v>
      </c>
      <c r="E2" s="11" t="s">
        <v>14</v>
      </c>
      <c r="F2" s="11" t="s">
        <v>15</v>
      </c>
      <c r="G2" s="11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M2" s="52" t="s">
        <v>21</v>
      </c>
      <c r="N2" s="53" t="s">
        <v>56</v>
      </c>
      <c r="O2" s="120" t="s">
        <v>57</v>
      </c>
      <c r="P2" s="125" t="s">
        <v>65</v>
      </c>
    </row>
    <row r="3" spans="1:20" x14ac:dyDescent="0.3">
      <c r="A3" s="14">
        <v>1</v>
      </c>
      <c r="B3" s="14">
        <v>1</v>
      </c>
      <c r="C3" s="16">
        <v>4.7619047619047654</v>
      </c>
      <c r="D3" s="16">
        <v>0</v>
      </c>
      <c r="E3" s="17">
        <v>0.36030903948663273</v>
      </c>
      <c r="F3" s="18">
        <v>0.32681018955962804</v>
      </c>
      <c r="G3" s="15">
        <v>0.21551565661755442</v>
      </c>
      <c r="H3" s="19">
        <v>75.872445820433427</v>
      </c>
      <c r="I3" s="20">
        <v>3.9982352941176487</v>
      </c>
      <c r="J3" s="20">
        <v>268.90823529411762</v>
      </c>
      <c r="K3" s="21">
        <v>68.432196250809298</v>
      </c>
      <c r="M3" s="22">
        <v>60</v>
      </c>
      <c r="N3" s="23">
        <v>1.625</v>
      </c>
      <c r="O3" s="121">
        <v>0.35999999999999943</v>
      </c>
      <c r="P3" s="127">
        <v>0.26697791999999998</v>
      </c>
    </row>
    <row r="4" spans="1:20" x14ac:dyDescent="0.3">
      <c r="A4" s="24">
        <v>13</v>
      </c>
      <c r="B4" s="14">
        <v>2</v>
      </c>
      <c r="C4" s="16">
        <v>14.285714285714283</v>
      </c>
      <c r="D4" s="16">
        <v>11.111111111111107</v>
      </c>
      <c r="E4" s="17">
        <v>0.80078431372549008</v>
      </c>
      <c r="F4" s="15">
        <v>0.78</v>
      </c>
      <c r="G4" s="15">
        <v>0.34363308714015095</v>
      </c>
      <c r="H4" s="19">
        <v>62.306638297872325</v>
      </c>
      <c r="I4" s="21">
        <v>8.4659999999999975</v>
      </c>
      <c r="J4" s="21">
        <v>180.976</v>
      </c>
      <c r="K4" s="25">
        <v>53.438108507768753</v>
      </c>
      <c r="M4" s="22">
        <v>50</v>
      </c>
      <c r="N4" s="23">
        <v>1.5999999999999999</v>
      </c>
      <c r="O4" s="121">
        <v>9.6799999999999926</v>
      </c>
      <c r="P4" s="127">
        <v>1.14060717</v>
      </c>
    </row>
    <row r="5" spans="1:20" x14ac:dyDescent="0.3">
      <c r="A5" s="24">
        <v>16</v>
      </c>
      <c r="B5" s="14">
        <v>3</v>
      </c>
      <c r="C5" s="16">
        <v>7.1428571428571495</v>
      </c>
      <c r="D5" s="16">
        <v>4.7619047619047654</v>
      </c>
      <c r="E5" s="17">
        <v>0.72839694656488552</v>
      </c>
      <c r="F5" s="15">
        <v>0.53</v>
      </c>
      <c r="G5" s="15">
        <v>0.58970016549219006</v>
      </c>
      <c r="H5" s="19">
        <v>58.411153846153852</v>
      </c>
      <c r="I5" s="21">
        <v>0.30799999999999983</v>
      </c>
      <c r="J5" s="21">
        <v>227.28800000000001</v>
      </c>
      <c r="K5" s="25">
        <v>43.758136943996192</v>
      </c>
      <c r="M5" s="22">
        <v>65.45</v>
      </c>
      <c r="N5" s="23">
        <v>1.75</v>
      </c>
      <c r="O5" s="121">
        <v>1.289999999999992</v>
      </c>
      <c r="P5" s="127">
        <v>1.14060717</v>
      </c>
    </row>
    <row r="6" spans="1:20" x14ac:dyDescent="0.3">
      <c r="A6" s="14">
        <v>4</v>
      </c>
      <c r="B6" s="14">
        <v>4</v>
      </c>
      <c r="C6" s="16">
        <v>27.777777777777779</v>
      </c>
      <c r="D6" s="16">
        <v>18.749999999999989</v>
      </c>
      <c r="E6" s="17">
        <v>0.5188805970149255</v>
      </c>
      <c r="F6" s="15">
        <v>0.44</v>
      </c>
      <c r="G6" s="15">
        <v>0.53556311618199515</v>
      </c>
      <c r="H6" s="19">
        <v>74.202835820895501</v>
      </c>
      <c r="I6" s="21">
        <v>2.6699999999999982</v>
      </c>
      <c r="J6" s="21">
        <v>252.32999999999998</v>
      </c>
      <c r="K6" s="25">
        <v>65.164814888189682</v>
      </c>
      <c r="M6" s="22">
        <v>67</v>
      </c>
      <c r="N6" s="23">
        <v>1.65</v>
      </c>
      <c r="O6" s="121">
        <v>9.7000000000000028</v>
      </c>
      <c r="P6" s="83">
        <v>0.70109025000000003</v>
      </c>
    </row>
    <row r="7" spans="1:20" x14ac:dyDescent="0.3">
      <c r="A7" s="14">
        <v>5</v>
      </c>
      <c r="B7" s="14">
        <v>5</v>
      </c>
      <c r="C7" s="16">
        <v>15.000000000000002</v>
      </c>
      <c r="D7" s="16">
        <v>25.000000000000007</v>
      </c>
      <c r="E7" s="17">
        <v>0.68896296296296289</v>
      </c>
      <c r="F7" s="15">
        <v>0.63</v>
      </c>
      <c r="G7" s="15">
        <v>0.34186693117097161</v>
      </c>
      <c r="H7" s="19">
        <v>77.1949621212121</v>
      </c>
      <c r="I7" s="21">
        <v>4.494545454545456</v>
      </c>
      <c r="J7" s="21">
        <v>187.18454545454546</v>
      </c>
      <c r="K7" s="25">
        <v>41.533399844472704</v>
      </c>
      <c r="M7" s="22">
        <v>66</v>
      </c>
      <c r="N7" s="23">
        <v>1.6</v>
      </c>
      <c r="O7" s="121">
        <v>8.230000000000004</v>
      </c>
      <c r="P7" s="83">
        <v>0.95600388999999997</v>
      </c>
    </row>
    <row r="8" spans="1:20" x14ac:dyDescent="0.3">
      <c r="A8" s="24">
        <v>15</v>
      </c>
      <c r="B8" s="14">
        <v>6</v>
      </c>
      <c r="C8" s="16">
        <v>9.5238095238095308</v>
      </c>
      <c r="D8" s="16">
        <v>14.285714285714299</v>
      </c>
      <c r="E8" s="26">
        <v>0.50901098901098996</v>
      </c>
      <c r="F8" s="27">
        <v>0.5</v>
      </c>
      <c r="G8" s="27">
        <v>0.50672853891771996</v>
      </c>
      <c r="H8" s="28">
        <v>63.632046511627905</v>
      </c>
      <c r="I8" s="29">
        <v>8.4659999999999975</v>
      </c>
      <c r="J8" s="29">
        <v>180.976</v>
      </c>
      <c r="K8" s="30">
        <v>43.758417863071799</v>
      </c>
      <c r="M8" s="22">
        <v>44.96</v>
      </c>
      <c r="N8" s="23">
        <v>1.75</v>
      </c>
      <c r="O8" s="121">
        <v>9.9899999999999949</v>
      </c>
      <c r="P8" s="83">
        <v>0.14611544000000001</v>
      </c>
    </row>
    <row r="9" spans="1:20" x14ac:dyDescent="0.3">
      <c r="A9" s="14">
        <v>7</v>
      </c>
      <c r="B9" s="14">
        <v>7</v>
      </c>
      <c r="C9" s="16">
        <v>16.666666666666664</v>
      </c>
      <c r="D9" s="16">
        <v>0</v>
      </c>
      <c r="E9" s="17">
        <v>0.91987654320987655</v>
      </c>
      <c r="F9" s="15">
        <v>0.78</v>
      </c>
      <c r="G9" s="15">
        <v>0.46387390215887314</v>
      </c>
      <c r="H9" s="19">
        <v>40.547777777777775</v>
      </c>
      <c r="I9" s="21">
        <v>5.7377777777777794</v>
      </c>
      <c r="J9" s="21">
        <v>145.75777777777776</v>
      </c>
      <c r="K9" s="25">
        <v>29.932603012048968</v>
      </c>
      <c r="M9" s="22">
        <v>39.76</v>
      </c>
      <c r="N9" s="23">
        <v>1.7749999999999999</v>
      </c>
      <c r="O9" s="121">
        <v>1.28999999999999</v>
      </c>
      <c r="P9" s="83">
        <v>1.4747667099999999</v>
      </c>
    </row>
    <row r="10" spans="1:20" x14ac:dyDescent="0.3">
      <c r="A10" s="14">
        <v>8</v>
      </c>
      <c r="B10" s="14">
        <v>8</v>
      </c>
      <c r="C10" s="16">
        <v>7.1428571428571344</v>
      </c>
      <c r="D10" s="16">
        <v>5.5555555555555483</v>
      </c>
      <c r="E10" s="17">
        <v>0.74400000000000022</v>
      </c>
      <c r="F10" s="15">
        <v>0.62</v>
      </c>
      <c r="G10" s="15">
        <v>0.44432170527420506</v>
      </c>
      <c r="H10" s="19">
        <v>45.93454545454545</v>
      </c>
      <c r="I10" s="21">
        <v>4.0949999999999989</v>
      </c>
      <c r="J10" s="21">
        <v>151.935</v>
      </c>
      <c r="K10" s="25">
        <v>33.49311945685821</v>
      </c>
      <c r="M10" s="22">
        <v>44</v>
      </c>
      <c r="N10" s="23">
        <v>1.6</v>
      </c>
      <c r="O10" s="121">
        <v>4.1700000000000017</v>
      </c>
      <c r="P10" s="83">
        <v>0.43911470000000002</v>
      </c>
    </row>
    <row r="11" spans="1:20" x14ac:dyDescent="0.3">
      <c r="A11" s="14">
        <v>9</v>
      </c>
      <c r="B11" s="14">
        <v>9</v>
      </c>
      <c r="C11" s="16">
        <v>9.5238095238095308</v>
      </c>
      <c r="D11" s="16">
        <v>11.764705882352938</v>
      </c>
      <c r="E11" s="17">
        <v>0.78041095890410928</v>
      </c>
      <c r="F11" s="15">
        <v>0.46</v>
      </c>
      <c r="G11" s="15">
        <v>0.84964849840319701</v>
      </c>
      <c r="H11" s="19">
        <v>34.566836836836842</v>
      </c>
      <c r="I11" s="21">
        <v>0.30629629629629207</v>
      </c>
      <c r="J11" s="21">
        <v>247.3662962962963</v>
      </c>
      <c r="K11" s="25">
        <v>47.503511270568552</v>
      </c>
      <c r="M11" s="22">
        <v>36</v>
      </c>
      <c r="N11" s="23">
        <v>1.8</v>
      </c>
      <c r="O11" s="121">
        <v>3.539999999999992</v>
      </c>
      <c r="P11" s="83">
        <v>1.4093449300000001</v>
      </c>
    </row>
    <row r="12" spans="1:20" x14ac:dyDescent="0.3">
      <c r="A12" s="14">
        <v>10</v>
      </c>
      <c r="B12" s="14">
        <v>10</v>
      </c>
      <c r="C12" s="16">
        <v>19.047619047619051</v>
      </c>
      <c r="D12" s="16">
        <v>21.428571428571434</v>
      </c>
      <c r="E12" s="17">
        <v>0.75477477477477495</v>
      </c>
      <c r="F12" s="15">
        <v>0.55000000000000004</v>
      </c>
      <c r="G12" s="15">
        <v>0.52453986158414589</v>
      </c>
      <c r="H12" s="19">
        <v>55.326078431372544</v>
      </c>
      <c r="I12" s="21">
        <v>3.7200000000000024</v>
      </c>
      <c r="J12" s="21">
        <v>188.2</v>
      </c>
      <c r="K12" s="25">
        <v>37.31243439275606</v>
      </c>
      <c r="M12" s="22">
        <v>44.94</v>
      </c>
      <c r="N12" s="23">
        <v>1.7249999999999999</v>
      </c>
      <c r="O12" s="121">
        <v>9.1300000000000097</v>
      </c>
      <c r="P12" s="83">
        <v>3.4572699999999998E-2</v>
      </c>
    </row>
    <row r="13" spans="1:20" x14ac:dyDescent="0.3">
      <c r="A13" s="14">
        <v>11</v>
      </c>
      <c r="B13" s="14">
        <v>11</v>
      </c>
      <c r="C13" s="16">
        <v>7.1428571428571495</v>
      </c>
      <c r="D13" s="16">
        <v>0</v>
      </c>
      <c r="E13" s="17">
        <v>0.78474576271186425</v>
      </c>
      <c r="F13" s="15">
        <v>0.69</v>
      </c>
      <c r="G13" s="15">
        <v>0.56201319705900699</v>
      </c>
      <c r="H13" s="19">
        <v>70.377754385964892</v>
      </c>
      <c r="I13" s="21">
        <v>8.4659999999999975</v>
      </c>
      <c r="J13" s="21">
        <v>221.88600000000002</v>
      </c>
      <c r="K13" s="25">
        <v>59.967716080130714</v>
      </c>
      <c r="M13" s="22">
        <v>58.42</v>
      </c>
      <c r="N13" s="23">
        <v>1.7250000000000001</v>
      </c>
      <c r="O13" s="121">
        <v>0.64000000000000057</v>
      </c>
      <c r="P13" s="83">
        <v>1.11545673</v>
      </c>
    </row>
    <row r="14" spans="1:20" ht="17.25" thickBot="1" x14ac:dyDescent="0.35">
      <c r="A14" s="14">
        <v>12</v>
      </c>
      <c r="B14" s="14">
        <v>12</v>
      </c>
      <c r="C14" s="16">
        <v>0</v>
      </c>
      <c r="D14" s="16">
        <v>0</v>
      </c>
      <c r="E14" s="17">
        <v>0.66960396039603987</v>
      </c>
      <c r="F14" s="15">
        <v>0.62</v>
      </c>
      <c r="G14" s="15">
        <v>0.43141471351104871</v>
      </c>
      <c r="H14" s="19">
        <v>63.291744680851053</v>
      </c>
      <c r="I14" s="21">
        <v>2.1559999999999988</v>
      </c>
      <c r="J14" s="21">
        <v>180.976</v>
      </c>
      <c r="K14" s="25">
        <v>55.034549336112924</v>
      </c>
      <c r="M14" s="71">
        <v>49.94</v>
      </c>
      <c r="N14" s="72">
        <v>1.65</v>
      </c>
      <c r="O14" s="122">
        <v>0.96999999999999886</v>
      </c>
      <c r="P14" s="128">
        <v>1.11545673</v>
      </c>
    </row>
    <row r="15" spans="1:20" x14ac:dyDescent="0.3">
      <c r="A15" s="31">
        <v>14</v>
      </c>
      <c r="B15" s="32">
        <v>13</v>
      </c>
      <c r="C15" s="34">
        <v>14.285714285714288</v>
      </c>
      <c r="D15" s="34">
        <v>11.764705882352938</v>
      </c>
      <c r="E15" s="35">
        <v>0.21515527950311</v>
      </c>
      <c r="F15" s="36">
        <v>0.62</v>
      </c>
      <c r="G15" s="36">
        <v>0.86164660488458999</v>
      </c>
      <c r="H15" s="37">
        <v>65.674493506493533</v>
      </c>
      <c r="I15" s="38">
        <v>0.30799999999999983</v>
      </c>
      <c r="J15" s="38">
        <v>267.28800000000001</v>
      </c>
      <c r="K15" s="39">
        <v>46.434379158182779</v>
      </c>
      <c r="M15" s="73">
        <v>80.25</v>
      </c>
      <c r="N15" s="74">
        <v>1.875</v>
      </c>
      <c r="O15" s="75">
        <v>9.9899999999999949</v>
      </c>
      <c r="P15" s="132">
        <v>1.2512733700000001</v>
      </c>
      <c r="Q15" s="130">
        <v>74.190970669949763</v>
      </c>
      <c r="R15" s="130"/>
      <c r="S15" s="130"/>
      <c r="T15" s="131"/>
    </row>
    <row r="16" spans="1:20" x14ac:dyDescent="0.3">
      <c r="A16" s="31">
        <v>2</v>
      </c>
      <c r="B16" s="32">
        <v>14</v>
      </c>
      <c r="C16" s="40">
        <v>20.5</v>
      </c>
      <c r="D16" s="40">
        <v>21.54</v>
      </c>
      <c r="E16" s="41">
        <v>0.2744758257070708</v>
      </c>
      <c r="F16" s="33">
        <v>0.21221294000000002</v>
      </c>
      <c r="G16" s="33">
        <v>0.24214872768561421</v>
      </c>
      <c r="H16" s="37">
        <v>78.321055158324796</v>
      </c>
      <c r="I16" s="38">
        <v>1.0670000000000002</v>
      </c>
      <c r="J16" s="38">
        <v>258.36700000000002</v>
      </c>
      <c r="K16" s="39">
        <v>59.580450393780794</v>
      </c>
      <c r="M16" s="76">
        <v>90</v>
      </c>
      <c r="N16" s="48">
        <v>1.65</v>
      </c>
      <c r="O16" s="77">
        <v>21.65</v>
      </c>
      <c r="P16" s="133">
        <v>1.2512733700000001</v>
      </c>
      <c r="Q16" s="130">
        <v>76.209614448589576</v>
      </c>
      <c r="R16" s="130"/>
      <c r="S16" s="130"/>
      <c r="T16" s="131"/>
    </row>
    <row r="17" spans="1:20" x14ac:dyDescent="0.3">
      <c r="A17" s="31">
        <v>3</v>
      </c>
      <c r="B17" s="32">
        <v>15</v>
      </c>
      <c r="C17" s="34">
        <v>15.789473684210517</v>
      </c>
      <c r="D17" s="34">
        <v>21.428571428571434</v>
      </c>
      <c r="E17" s="41">
        <v>0.5209150326797386</v>
      </c>
      <c r="F17" s="33">
        <v>0.45</v>
      </c>
      <c r="G17" s="33">
        <v>0.41747820494498145</v>
      </c>
      <c r="H17" s="37">
        <v>60.489025974025971</v>
      </c>
      <c r="I17" s="38">
        <v>1.4778571428571468</v>
      </c>
      <c r="J17" s="38">
        <v>232.03785714285715</v>
      </c>
      <c r="K17" s="39">
        <v>54.354852443385163</v>
      </c>
      <c r="M17" s="76">
        <v>76</v>
      </c>
      <c r="N17" s="48">
        <v>1.6500000000000001</v>
      </c>
      <c r="O17" s="78">
        <v>9.1300000000000097</v>
      </c>
      <c r="P17" s="133">
        <v>0.62852205999999999</v>
      </c>
      <c r="Q17" s="130">
        <v>87.285984848484844</v>
      </c>
      <c r="R17" s="130"/>
      <c r="S17" s="130"/>
      <c r="T17" s="131"/>
    </row>
    <row r="18" spans="1:20" ht="17.25" thickBot="1" x14ac:dyDescent="0.35">
      <c r="A18" s="31">
        <v>6</v>
      </c>
      <c r="B18" s="32">
        <v>16</v>
      </c>
      <c r="C18" s="34">
        <v>16.666666666666668</v>
      </c>
      <c r="D18" s="34">
        <v>28.57142857142858</v>
      </c>
      <c r="E18" s="41">
        <v>0.74342519685039365</v>
      </c>
      <c r="F18" s="33">
        <v>0.64</v>
      </c>
      <c r="G18" s="33">
        <v>0.5513930821280425</v>
      </c>
      <c r="H18" s="37">
        <v>70.316174603174602</v>
      </c>
      <c r="I18" s="38">
        <v>0.30799999999999983</v>
      </c>
      <c r="J18" s="38">
        <v>267.28800000000001</v>
      </c>
      <c r="K18" s="39">
        <v>49.767726898475786</v>
      </c>
      <c r="M18" s="79">
        <v>127</v>
      </c>
      <c r="N18" s="80">
        <v>1.6249999999999998</v>
      </c>
      <c r="O18" s="81">
        <v>12.469999999999999</v>
      </c>
      <c r="P18" s="134">
        <v>1.2747777499999999</v>
      </c>
      <c r="Q18" s="130">
        <v>65.55441656869516</v>
      </c>
      <c r="R18" s="130"/>
      <c r="S18" s="130"/>
      <c r="T18" s="131"/>
    </row>
    <row r="20" spans="1:20" ht="17.25" thickBot="1" x14ac:dyDescent="0.35"/>
    <row r="21" spans="1:20" x14ac:dyDescent="0.3">
      <c r="A21" s="102" t="s">
        <v>50</v>
      </c>
      <c r="B21" s="103"/>
      <c r="C21" s="104" t="s">
        <v>61</v>
      </c>
      <c r="D21" s="104"/>
      <c r="E21" s="105" t="s">
        <v>35</v>
      </c>
      <c r="F21" s="105"/>
      <c r="G21" s="85" t="s">
        <v>41</v>
      </c>
      <c r="H21" s="85"/>
      <c r="I21" s="85"/>
      <c r="J21" s="106" t="s">
        <v>42</v>
      </c>
      <c r="K21" s="107">
        <v>18.23</v>
      </c>
      <c r="L21" s="103"/>
      <c r="M21" s="103"/>
      <c r="N21" s="103"/>
      <c r="O21" s="108"/>
      <c r="P21"/>
    </row>
    <row r="22" spans="1:20" x14ac:dyDescent="0.3">
      <c r="A22" s="109"/>
      <c r="B22" s="110"/>
      <c r="C22" s="58" t="s">
        <v>62</v>
      </c>
      <c r="D22" s="58"/>
      <c r="E22" s="69" t="s">
        <v>1</v>
      </c>
      <c r="F22" s="69"/>
      <c r="G22" s="110"/>
      <c r="H22" s="110"/>
      <c r="I22" s="110"/>
      <c r="J22" s="65" t="s">
        <v>43</v>
      </c>
      <c r="K22" s="63">
        <v>0.83</v>
      </c>
      <c r="L22" s="110"/>
      <c r="M22" s="110"/>
      <c r="N22" s="110"/>
      <c r="O22" s="111"/>
    </row>
    <row r="23" spans="1:20" x14ac:dyDescent="0.3">
      <c r="A23" s="109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1"/>
    </row>
    <row r="24" spans="1:20" x14ac:dyDescent="0.3">
      <c r="A24" s="109"/>
      <c r="B24" s="110"/>
      <c r="C24" s="58" t="s">
        <v>59</v>
      </c>
      <c r="D24" s="58"/>
      <c r="E24" s="58"/>
      <c r="F24" s="58"/>
      <c r="G24" s="58"/>
      <c r="H24" s="70">
        <v>52.21</v>
      </c>
      <c r="I24" s="110"/>
      <c r="J24" s="110"/>
      <c r="K24" s="110"/>
      <c r="L24" s="110"/>
      <c r="M24" s="110"/>
      <c r="N24" s="110"/>
      <c r="O24" s="111"/>
    </row>
    <row r="25" spans="1:20" ht="17.25" thickBot="1" x14ac:dyDescent="0.35">
      <c r="A25" s="109"/>
      <c r="B25" s="110"/>
      <c r="C25" s="110"/>
      <c r="D25" s="110"/>
      <c r="E25" s="110"/>
      <c r="F25" s="110"/>
      <c r="G25" s="110"/>
      <c r="H25" s="110"/>
      <c r="I25" s="110"/>
      <c r="J25" s="60" t="s">
        <v>54</v>
      </c>
      <c r="K25" s="60"/>
      <c r="L25" s="60"/>
      <c r="M25" s="60"/>
      <c r="N25" s="60"/>
      <c r="O25" s="112"/>
    </row>
    <row r="26" spans="1:20" x14ac:dyDescent="0.3">
      <c r="A26" s="109"/>
      <c r="B26" s="84" t="s">
        <v>38</v>
      </c>
      <c r="C26" s="89" t="s">
        <v>36</v>
      </c>
      <c r="D26" s="89"/>
      <c r="E26" s="90" t="s">
        <v>37</v>
      </c>
      <c r="F26" s="91"/>
      <c r="G26" s="92" t="s">
        <v>39</v>
      </c>
      <c r="H26" s="93" t="s">
        <v>40</v>
      </c>
      <c r="I26" s="110"/>
      <c r="J26" s="61" t="s">
        <v>55</v>
      </c>
      <c r="K26" s="82"/>
      <c r="L26" s="82"/>
      <c r="M26" s="82"/>
      <c r="N26" s="82"/>
      <c r="O26" s="113"/>
    </row>
    <row r="27" spans="1:20" x14ac:dyDescent="0.3">
      <c r="A27" s="109"/>
      <c r="B27" s="94" t="s">
        <v>45</v>
      </c>
      <c r="C27" s="60">
        <v>80.25</v>
      </c>
      <c r="D27" s="60"/>
      <c r="E27" s="60">
        <v>52.32</v>
      </c>
      <c r="F27" s="60"/>
      <c r="G27" s="141">
        <f>IF(C27&gt;E27,80-(((C27-E27)/(C27))*80),80 + (1/5)*((E27-C27)/E27)*100)</f>
        <v>52.157009345794393</v>
      </c>
      <c r="H27" s="95" t="s">
        <v>44</v>
      </c>
      <c r="I27" s="110"/>
      <c r="J27" s="110"/>
      <c r="K27" s="110"/>
      <c r="L27" s="110"/>
      <c r="M27" s="110"/>
      <c r="N27" s="110"/>
      <c r="O27" s="111"/>
    </row>
    <row r="28" spans="1:20" x14ac:dyDescent="0.3">
      <c r="A28" s="109"/>
      <c r="B28" s="94" t="s">
        <v>46</v>
      </c>
      <c r="C28" s="61">
        <v>90</v>
      </c>
      <c r="D28" s="62"/>
      <c r="E28" s="66">
        <v>57.89</v>
      </c>
      <c r="F28" s="67"/>
      <c r="G28" s="141">
        <f t="shared" ref="G28:G30" si="0">IF(C28&gt;E28,80-(((C28-E28)/(C28))*80),80 + (1/5)*((E28-C28)/E28)*100)</f>
        <v>51.457777777777778</v>
      </c>
      <c r="H28" s="95" t="s">
        <v>44</v>
      </c>
      <c r="I28" s="110"/>
      <c r="J28" s="110"/>
      <c r="K28" s="110"/>
      <c r="L28" s="110"/>
      <c r="M28" s="110"/>
      <c r="N28" s="110"/>
      <c r="O28" s="111"/>
    </row>
    <row r="29" spans="1:20" x14ac:dyDescent="0.3">
      <c r="A29" s="109"/>
      <c r="B29" s="94" t="s">
        <v>47</v>
      </c>
      <c r="C29" s="61">
        <v>76</v>
      </c>
      <c r="D29" s="62"/>
      <c r="E29" s="61">
        <v>54.16</v>
      </c>
      <c r="F29" s="62"/>
      <c r="G29" s="141">
        <f t="shared" si="0"/>
        <v>57.01052631578947</v>
      </c>
      <c r="H29" s="95" t="s">
        <v>44</v>
      </c>
      <c r="I29" s="110"/>
      <c r="J29" s="110"/>
      <c r="K29" s="110"/>
      <c r="L29" s="110"/>
      <c r="M29" s="110"/>
      <c r="N29" s="110"/>
      <c r="O29" s="111"/>
    </row>
    <row r="30" spans="1:20" ht="17.25" thickBot="1" x14ac:dyDescent="0.35">
      <c r="A30" s="109"/>
      <c r="B30" s="97" t="s">
        <v>48</v>
      </c>
      <c r="C30" s="98">
        <v>127</v>
      </c>
      <c r="D30" s="99"/>
      <c r="E30" s="98">
        <v>54.24</v>
      </c>
      <c r="F30" s="99"/>
      <c r="G30" s="141">
        <f t="shared" si="0"/>
        <v>34.166929133858275</v>
      </c>
      <c r="H30" s="101" t="s">
        <v>44</v>
      </c>
      <c r="I30" s="110"/>
      <c r="J30" s="110"/>
      <c r="K30" s="110"/>
      <c r="L30" s="110"/>
      <c r="M30" s="110"/>
      <c r="N30" s="110"/>
      <c r="O30" s="111"/>
    </row>
    <row r="31" spans="1:20" ht="17.25" thickBot="1" x14ac:dyDescent="0.35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6"/>
    </row>
    <row r="32" spans="1:20" x14ac:dyDescent="0.3">
      <c r="A32" s="117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8"/>
      <c r="P32"/>
    </row>
    <row r="33" spans="1:15" x14ac:dyDescent="0.3">
      <c r="A33" s="118" t="s">
        <v>49</v>
      </c>
      <c r="B33" s="110"/>
      <c r="C33" s="58" t="s">
        <v>61</v>
      </c>
      <c r="D33" s="58"/>
      <c r="E33" s="59" t="s">
        <v>35</v>
      </c>
      <c r="F33" s="59"/>
      <c r="G33" s="64" t="s">
        <v>41</v>
      </c>
      <c r="H33" s="64"/>
      <c r="I33" s="64"/>
      <c r="J33" s="65" t="s">
        <v>42</v>
      </c>
      <c r="K33" s="63">
        <v>0</v>
      </c>
      <c r="L33" s="110"/>
      <c r="M33" s="110"/>
      <c r="N33" s="110"/>
      <c r="O33" s="111"/>
    </row>
    <row r="34" spans="1:15" x14ac:dyDescent="0.3">
      <c r="A34" s="109"/>
      <c r="B34" s="110"/>
      <c r="C34" s="58" t="s">
        <v>62</v>
      </c>
      <c r="D34" s="58"/>
      <c r="E34" s="68" t="s">
        <v>3</v>
      </c>
      <c r="F34" s="68"/>
      <c r="G34" s="110"/>
      <c r="H34" s="110"/>
      <c r="I34" s="110"/>
      <c r="J34" s="65" t="s">
        <v>43</v>
      </c>
      <c r="K34" s="63">
        <v>0.9</v>
      </c>
      <c r="L34" s="110"/>
      <c r="M34" s="110"/>
      <c r="N34" s="110"/>
      <c r="O34" s="111"/>
    </row>
    <row r="35" spans="1:15" x14ac:dyDescent="0.3">
      <c r="A35" s="109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1"/>
    </row>
    <row r="36" spans="1:15" x14ac:dyDescent="0.3">
      <c r="A36" s="109"/>
      <c r="B36" s="110"/>
      <c r="C36" s="58" t="s">
        <v>58</v>
      </c>
      <c r="D36" s="58"/>
      <c r="E36" s="58"/>
      <c r="F36" s="58"/>
      <c r="G36" s="58"/>
      <c r="H36" s="70">
        <v>1.6875</v>
      </c>
      <c r="I36" s="110"/>
      <c r="J36" s="110"/>
      <c r="K36" s="110"/>
      <c r="L36" s="110"/>
      <c r="M36" s="110"/>
      <c r="N36" s="110"/>
      <c r="O36" s="111"/>
    </row>
    <row r="37" spans="1:15" ht="17.25" thickBot="1" x14ac:dyDescent="0.35">
      <c r="A37" s="109"/>
      <c r="B37" s="110"/>
      <c r="C37" s="110"/>
      <c r="D37" s="110"/>
      <c r="E37" s="110"/>
      <c r="F37" s="110"/>
      <c r="G37" s="110"/>
      <c r="H37" s="110"/>
      <c r="I37" s="110"/>
      <c r="J37" s="60" t="s">
        <v>54</v>
      </c>
      <c r="K37" s="60"/>
      <c r="L37" s="60"/>
      <c r="M37" s="60"/>
      <c r="N37" s="60"/>
      <c r="O37" s="112"/>
    </row>
    <row r="38" spans="1:15" x14ac:dyDescent="0.3">
      <c r="A38" s="109"/>
      <c r="B38" s="84" t="s">
        <v>38</v>
      </c>
      <c r="C38" s="89" t="s">
        <v>51</v>
      </c>
      <c r="D38" s="89"/>
      <c r="E38" s="90" t="s">
        <v>52</v>
      </c>
      <c r="F38" s="91"/>
      <c r="G38" s="92" t="s">
        <v>39</v>
      </c>
      <c r="H38" s="93" t="s">
        <v>40</v>
      </c>
      <c r="I38" s="110"/>
      <c r="J38" s="61" t="s">
        <v>55</v>
      </c>
      <c r="K38" s="82"/>
      <c r="L38" s="82"/>
      <c r="M38" s="82"/>
      <c r="N38" s="82"/>
      <c r="O38" s="113"/>
    </row>
    <row r="39" spans="1:15" x14ac:dyDescent="0.3">
      <c r="A39" s="109"/>
      <c r="B39" s="87" t="s">
        <v>45</v>
      </c>
      <c r="C39" s="60">
        <v>1.88</v>
      </c>
      <c r="D39" s="60"/>
      <c r="E39" s="60">
        <v>1.74</v>
      </c>
      <c r="F39" s="60"/>
      <c r="G39" s="141">
        <f>IF(C39&gt;E39,80-(((C39-E39)/(C39))*80),80 + (1/5)*((E39-C39)/E39)*100)</f>
        <v>74.042553191489361</v>
      </c>
      <c r="H39" s="95" t="s">
        <v>44</v>
      </c>
      <c r="I39" s="110"/>
      <c r="J39" s="110"/>
      <c r="K39" s="110"/>
      <c r="L39" s="110"/>
      <c r="M39" s="110"/>
      <c r="N39" s="110"/>
      <c r="O39" s="111"/>
    </row>
    <row r="40" spans="1:15" x14ac:dyDescent="0.3">
      <c r="A40" s="109"/>
      <c r="B40" s="87" t="s">
        <v>46</v>
      </c>
      <c r="C40" s="61">
        <v>1.65</v>
      </c>
      <c r="D40" s="62"/>
      <c r="E40" s="66">
        <v>1.63</v>
      </c>
      <c r="F40" s="67"/>
      <c r="G40" s="141">
        <f t="shared" ref="G40:G42" si="1">IF(C40&gt;E40,80-(((C40-E40)/(C40))*80),80 + (1/5)*((E40-C40)/E40)*100)</f>
        <v>79.030303030303031</v>
      </c>
      <c r="H40" s="96" t="s">
        <v>53</v>
      </c>
      <c r="I40" s="110"/>
      <c r="J40" s="110"/>
      <c r="K40" s="110"/>
      <c r="L40" s="110"/>
      <c r="M40" s="110"/>
      <c r="N40" s="110"/>
      <c r="O40" s="111"/>
    </row>
    <row r="41" spans="1:15" x14ac:dyDescent="0.3">
      <c r="A41" s="109"/>
      <c r="B41" s="87" t="s">
        <v>47</v>
      </c>
      <c r="C41" s="61">
        <v>1.65</v>
      </c>
      <c r="D41" s="62"/>
      <c r="E41" s="61">
        <v>1.64</v>
      </c>
      <c r="F41" s="62"/>
      <c r="G41" s="141">
        <f t="shared" si="1"/>
        <v>79.515151515151516</v>
      </c>
      <c r="H41" s="96" t="s">
        <v>53</v>
      </c>
      <c r="I41" s="110"/>
      <c r="J41" s="110"/>
      <c r="K41" s="110"/>
      <c r="L41" s="110"/>
      <c r="M41" s="110"/>
      <c r="N41" s="110"/>
      <c r="O41" s="111"/>
    </row>
    <row r="42" spans="1:15" ht="17.25" thickBot="1" x14ac:dyDescent="0.35">
      <c r="A42" s="109"/>
      <c r="B42" s="88" t="s">
        <v>48</v>
      </c>
      <c r="C42" s="98">
        <v>1.62</v>
      </c>
      <c r="D42" s="99"/>
      <c r="E42" s="98">
        <v>1.72</v>
      </c>
      <c r="F42" s="99"/>
      <c r="G42" s="141">
        <f t="shared" si="1"/>
        <v>81.16279069767441</v>
      </c>
      <c r="H42" s="100" t="s">
        <v>53</v>
      </c>
      <c r="I42" s="110"/>
      <c r="J42" s="110"/>
      <c r="K42" s="110"/>
      <c r="L42" s="110"/>
      <c r="M42" s="110"/>
      <c r="N42" s="110"/>
      <c r="O42" s="111"/>
    </row>
    <row r="43" spans="1:15" x14ac:dyDescent="0.3">
      <c r="A43" s="109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1"/>
    </row>
    <row r="44" spans="1:15" ht="17.25" thickBot="1" x14ac:dyDescent="0.35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6"/>
    </row>
    <row r="45" spans="1:15" ht="17.25" thickBot="1" x14ac:dyDescent="0.35">
      <c r="C45" s="117"/>
      <c r="D45" s="119"/>
      <c r="E45" s="119"/>
      <c r="F45" s="119"/>
      <c r="G45" s="119"/>
      <c r="H45" s="119"/>
      <c r="I45" s="108"/>
    </row>
    <row r="46" spans="1:15" x14ac:dyDescent="0.3">
      <c r="C46" s="109"/>
      <c r="D46" s="84" t="s">
        <v>38</v>
      </c>
      <c r="E46" s="85" t="s">
        <v>60</v>
      </c>
      <c r="F46" s="85"/>
      <c r="G46" s="85"/>
      <c r="H46" s="86"/>
      <c r="I46" s="111"/>
    </row>
    <row r="47" spans="1:15" x14ac:dyDescent="0.3">
      <c r="C47" s="109"/>
      <c r="D47" s="87" t="s">
        <v>45</v>
      </c>
      <c r="E47" s="130">
        <f>(G27+G39)/2</f>
        <v>63.099781268641877</v>
      </c>
      <c r="F47" s="130"/>
      <c r="G47" s="130"/>
      <c r="H47" s="131"/>
      <c r="I47" s="111"/>
    </row>
    <row r="48" spans="1:15" x14ac:dyDescent="0.3">
      <c r="C48" s="109"/>
      <c r="D48" s="87" t="s">
        <v>46</v>
      </c>
      <c r="E48" s="130">
        <f t="shared" ref="E48:E50" si="2">(G28+G40)/2</f>
        <v>65.244040404040405</v>
      </c>
      <c r="F48" s="130"/>
      <c r="G48" s="130"/>
      <c r="H48" s="131"/>
      <c r="I48" s="111"/>
    </row>
    <row r="49" spans="1:16" x14ac:dyDescent="0.3">
      <c r="C49" s="109"/>
      <c r="D49" s="87" t="s">
        <v>47</v>
      </c>
      <c r="E49" s="130">
        <f t="shared" si="2"/>
        <v>68.262838915470496</v>
      </c>
      <c r="F49" s="130"/>
      <c r="G49" s="130"/>
      <c r="H49" s="131"/>
      <c r="I49" s="111"/>
    </row>
    <row r="50" spans="1:16" ht="17.25" thickBot="1" x14ac:dyDescent="0.35">
      <c r="C50" s="109"/>
      <c r="D50" s="88" t="s">
        <v>48</v>
      </c>
      <c r="E50" s="142">
        <f t="shared" si="2"/>
        <v>57.664859915766343</v>
      </c>
      <c r="F50" s="142"/>
      <c r="G50" s="142"/>
      <c r="H50" s="143"/>
      <c r="I50" s="111"/>
    </row>
    <row r="51" spans="1:16" ht="17.25" thickBot="1" x14ac:dyDescent="0.35">
      <c r="C51" s="114"/>
      <c r="D51" s="115"/>
      <c r="E51" s="115"/>
      <c r="F51" s="115"/>
      <c r="G51" s="115"/>
      <c r="H51" s="115"/>
      <c r="I51" s="116"/>
    </row>
    <row r="53" spans="1:16" ht="17.25" thickBot="1" x14ac:dyDescent="0.35"/>
    <row r="54" spans="1:16" x14ac:dyDescent="0.3">
      <c r="A54" s="102" t="s">
        <v>63</v>
      </c>
      <c r="B54" s="103"/>
      <c r="C54" s="104" t="s">
        <v>61</v>
      </c>
      <c r="D54" s="104"/>
      <c r="E54" s="105" t="s">
        <v>64</v>
      </c>
      <c r="F54" s="105"/>
      <c r="G54" s="85" t="s">
        <v>41</v>
      </c>
      <c r="H54" s="85"/>
      <c r="I54" s="85"/>
      <c r="J54" s="106" t="s">
        <v>42</v>
      </c>
      <c r="K54" s="107">
        <v>12.41</v>
      </c>
      <c r="L54" s="103"/>
      <c r="M54" s="103"/>
      <c r="N54" s="103"/>
      <c r="O54" s="108"/>
      <c r="P54"/>
    </row>
    <row r="55" spans="1:16" x14ac:dyDescent="0.3">
      <c r="A55" s="109"/>
      <c r="B55" s="110"/>
      <c r="C55" s="58" t="s">
        <v>62</v>
      </c>
      <c r="D55" s="58"/>
      <c r="E55" s="69" t="s">
        <v>1</v>
      </c>
      <c r="F55" s="69"/>
      <c r="G55" s="110"/>
      <c r="H55" s="110"/>
      <c r="I55" s="110"/>
      <c r="J55" s="65" t="s">
        <v>43</v>
      </c>
      <c r="K55" s="63">
        <v>0.88</v>
      </c>
      <c r="L55" s="110"/>
      <c r="M55" s="110"/>
      <c r="N55" s="110"/>
      <c r="O55" s="111"/>
    </row>
    <row r="56" spans="1:16" x14ac:dyDescent="0.3">
      <c r="A56" s="109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1"/>
    </row>
    <row r="57" spans="1:16" x14ac:dyDescent="0.3">
      <c r="A57" s="109"/>
      <c r="B57" s="110"/>
      <c r="C57" s="58" t="s">
        <v>59</v>
      </c>
      <c r="D57" s="58"/>
      <c r="E57" s="58"/>
      <c r="F57" s="58"/>
      <c r="G57" s="58"/>
      <c r="H57" s="70">
        <v>52.21</v>
      </c>
      <c r="I57" s="110"/>
      <c r="J57" s="110"/>
      <c r="K57" s="110"/>
      <c r="L57" s="110"/>
      <c r="M57" s="110"/>
      <c r="N57" s="110"/>
      <c r="O57" s="111"/>
    </row>
    <row r="58" spans="1:16" ht="17.25" thickBot="1" x14ac:dyDescent="0.35">
      <c r="A58" s="109"/>
      <c r="B58" s="110"/>
      <c r="C58" s="110"/>
      <c r="D58" s="110"/>
      <c r="E58" s="110"/>
      <c r="F58" s="110"/>
      <c r="G58" s="110"/>
      <c r="H58" s="110"/>
      <c r="I58" s="110"/>
      <c r="J58" s="60" t="s">
        <v>54</v>
      </c>
      <c r="K58" s="60"/>
      <c r="L58" s="60"/>
      <c r="M58" s="60"/>
      <c r="N58" s="60"/>
      <c r="O58" s="112"/>
    </row>
    <row r="59" spans="1:16" x14ac:dyDescent="0.3">
      <c r="A59" s="109"/>
      <c r="B59" s="84" t="s">
        <v>38</v>
      </c>
      <c r="C59" s="89" t="s">
        <v>36</v>
      </c>
      <c r="D59" s="89"/>
      <c r="E59" s="90" t="s">
        <v>37</v>
      </c>
      <c r="F59" s="91"/>
      <c r="G59" s="92" t="s">
        <v>39</v>
      </c>
      <c r="H59" s="93" t="s">
        <v>40</v>
      </c>
      <c r="I59" s="110"/>
      <c r="J59" s="61" t="s">
        <v>55</v>
      </c>
      <c r="K59" s="82"/>
      <c r="L59" s="82"/>
      <c r="M59" s="82"/>
      <c r="N59" s="82"/>
      <c r="O59" s="113"/>
    </row>
    <row r="60" spans="1:16" x14ac:dyDescent="0.3">
      <c r="A60" s="109"/>
      <c r="B60" s="94" t="s">
        <v>45</v>
      </c>
      <c r="C60" s="60">
        <v>80.25</v>
      </c>
      <c r="D60" s="60"/>
      <c r="E60" s="60">
        <v>59.61</v>
      </c>
      <c r="F60" s="60"/>
      <c r="G60" s="141">
        <f>IF(C60&gt;E60,80-(((C60-E60)/(C60))*80),80 + (1/5)*((E60-C60)/E60)*100)</f>
        <v>59.424299065420556</v>
      </c>
      <c r="H60" s="95" t="s">
        <v>44</v>
      </c>
      <c r="I60" s="110"/>
      <c r="J60" s="110"/>
      <c r="K60" s="110"/>
      <c r="L60" s="110"/>
      <c r="M60" s="110"/>
      <c r="N60" s="110"/>
      <c r="O60" s="111"/>
    </row>
    <row r="61" spans="1:16" x14ac:dyDescent="0.3">
      <c r="A61" s="109"/>
      <c r="B61" s="94" t="s">
        <v>46</v>
      </c>
      <c r="C61" s="61">
        <v>90</v>
      </c>
      <c r="D61" s="62"/>
      <c r="E61" s="66">
        <v>64.260000000000005</v>
      </c>
      <c r="F61" s="67"/>
      <c r="G61" s="141">
        <f t="shared" ref="G61:G63" si="3">IF(C61&gt;E61,80-(((C61-E61)/(C61))*80),80 + (1/5)*((E61-C61)/E61)*100)</f>
        <v>57.120000000000005</v>
      </c>
      <c r="H61" s="95" t="s">
        <v>44</v>
      </c>
      <c r="I61" s="110"/>
      <c r="J61" s="110"/>
      <c r="K61" s="110"/>
      <c r="L61" s="110"/>
      <c r="M61" s="110"/>
      <c r="N61" s="110"/>
      <c r="O61" s="111"/>
    </row>
    <row r="62" spans="1:16" x14ac:dyDescent="0.3">
      <c r="A62" s="109"/>
      <c r="B62" s="94" t="s">
        <v>47</v>
      </c>
      <c r="C62" s="61">
        <v>76</v>
      </c>
      <c r="D62" s="62"/>
      <c r="E62" s="61">
        <v>59.65</v>
      </c>
      <c r="F62" s="62"/>
      <c r="G62" s="141">
        <f t="shared" si="3"/>
        <v>62.78947368421052</v>
      </c>
      <c r="H62" s="95" t="s">
        <v>44</v>
      </c>
      <c r="I62" s="110"/>
      <c r="J62" s="110"/>
      <c r="K62" s="110"/>
      <c r="L62" s="110"/>
      <c r="M62" s="110"/>
      <c r="N62" s="110"/>
      <c r="O62" s="111"/>
    </row>
    <row r="63" spans="1:16" ht="17.25" thickBot="1" x14ac:dyDescent="0.35">
      <c r="A63" s="109"/>
      <c r="B63" s="97" t="s">
        <v>48</v>
      </c>
      <c r="C63" s="98">
        <v>127</v>
      </c>
      <c r="D63" s="99"/>
      <c r="E63" s="98">
        <v>63.11</v>
      </c>
      <c r="F63" s="99"/>
      <c r="G63" s="141">
        <f t="shared" si="3"/>
        <v>39.754330708661421</v>
      </c>
      <c r="H63" s="95" t="s">
        <v>44</v>
      </c>
      <c r="I63" s="110"/>
      <c r="J63" s="110"/>
      <c r="K63" s="110"/>
      <c r="L63" s="110"/>
      <c r="M63" s="110"/>
      <c r="N63" s="110"/>
      <c r="O63" s="111"/>
    </row>
    <row r="64" spans="1:16" ht="17.25" thickBot="1" x14ac:dyDescent="0.35">
      <c r="A64" s="114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6"/>
    </row>
    <row r="65" spans="1:16" x14ac:dyDescent="0.3">
      <c r="A65" s="117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8"/>
    </row>
    <row r="66" spans="1:16" x14ac:dyDescent="0.3">
      <c r="A66" s="118" t="s">
        <v>49</v>
      </c>
      <c r="B66" s="110"/>
      <c r="C66" s="58" t="s">
        <v>61</v>
      </c>
      <c r="D66" s="58"/>
      <c r="E66" s="59" t="s">
        <v>64</v>
      </c>
      <c r="F66" s="59"/>
      <c r="G66" s="64" t="s">
        <v>41</v>
      </c>
      <c r="H66" s="64"/>
      <c r="I66" s="64"/>
      <c r="J66" s="65" t="s">
        <v>42</v>
      </c>
      <c r="K66" s="63">
        <v>0.05</v>
      </c>
      <c r="L66" s="110"/>
      <c r="M66" s="110"/>
      <c r="N66" s="110"/>
      <c r="O66" s="111"/>
      <c r="P66"/>
    </row>
    <row r="67" spans="1:16" x14ac:dyDescent="0.3">
      <c r="A67" s="109"/>
      <c r="B67" s="110"/>
      <c r="C67" s="58" t="s">
        <v>62</v>
      </c>
      <c r="D67" s="58"/>
      <c r="E67" s="68" t="s">
        <v>75</v>
      </c>
      <c r="F67" s="68"/>
      <c r="G67" s="110"/>
      <c r="H67" s="110"/>
      <c r="I67" s="110"/>
      <c r="J67" s="65" t="s">
        <v>43</v>
      </c>
      <c r="K67" s="63">
        <v>0.76</v>
      </c>
      <c r="L67" s="110"/>
      <c r="M67" s="110"/>
      <c r="N67" s="110"/>
      <c r="O67" s="111"/>
    </row>
    <row r="68" spans="1:16" x14ac:dyDescent="0.3">
      <c r="A68" s="109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1"/>
    </row>
    <row r="69" spans="1:16" x14ac:dyDescent="0.3">
      <c r="A69" s="109"/>
      <c r="B69" s="110"/>
      <c r="C69" s="58" t="s">
        <v>66</v>
      </c>
      <c r="D69" s="58"/>
      <c r="E69" s="58"/>
      <c r="F69" s="58"/>
      <c r="G69" s="58"/>
      <c r="H69" s="70">
        <v>0.83</v>
      </c>
      <c r="I69" s="110"/>
      <c r="J69" s="110"/>
      <c r="K69" s="110"/>
      <c r="L69" s="110"/>
      <c r="M69" s="110"/>
      <c r="N69" s="110"/>
      <c r="O69" s="111"/>
    </row>
    <row r="70" spans="1:16" ht="17.25" thickBot="1" x14ac:dyDescent="0.35">
      <c r="A70" s="109"/>
      <c r="B70" s="110"/>
      <c r="C70" s="110"/>
      <c r="D70" s="110"/>
      <c r="E70" s="110"/>
      <c r="F70" s="110"/>
      <c r="G70" s="110"/>
      <c r="H70" s="110"/>
      <c r="I70" s="110"/>
      <c r="J70" s="60" t="s">
        <v>54</v>
      </c>
      <c r="K70" s="60"/>
      <c r="L70" s="60"/>
      <c r="M70" s="60"/>
      <c r="N70" s="60"/>
      <c r="O70" s="112"/>
    </row>
    <row r="71" spans="1:16" ht="31.5" customHeight="1" thickBot="1" x14ac:dyDescent="0.35">
      <c r="A71" s="109"/>
      <c r="B71" s="84" t="s">
        <v>38</v>
      </c>
      <c r="C71" s="89" t="s">
        <v>67</v>
      </c>
      <c r="D71" s="89"/>
      <c r="E71" s="90" t="s">
        <v>68</v>
      </c>
      <c r="F71" s="91"/>
      <c r="G71" s="92" t="s">
        <v>39</v>
      </c>
      <c r="H71" s="93" t="s">
        <v>40</v>
      </c>
      <c r="I71" s="110"/>
      <c r="J71" s="61" t="s">
        <v>55</v>
      </c>
      <c r="K71" s="82"/>
      <c r="L71" s="82"/>
      <c r="M71" s="82"/>
      <c r="N71" s="82"/>
      <c r="O71" s="113"/>
    </row>
    <row r="72" spans="1:16" x14ac:dyDescent="0.3">
      <c r="A72" s="109"/>
      <c r="B72" s="94" t="s">
        <v>45</v>
      </c>
      <c r="C72" s="135">
        <v>1.2512733700000001</v>
      </c>
      <c r="D72" s="136"/>
      <c r="E72" s="60">
        <v>0.81</v>
      </c>
      <c r="F72" s="60"/>
      <c r="G72" s="141">
        <f>IF(C72&gt;E72,80-(((C72-E72)/(C72))*80),80 + (1/5)*((E72-C72)/E72)*100)</f>
        <v>51.787244541134925</v>
      </c>
      <c r="H72" s="144" t="s">
        <v>44</v>
      </c>
      <c r="I72" s="146">
        <v>0</v>
      </c>
      <c r="J72" s="110"/>
      <c r="K72" s="110"/>
      <c r="L72" s="110"/>
      <c r="M72" s="110"/>
      <c r="N72" s="110"/>
      <c r="O72" s="111"/>
    </row>
    <row r="73" spans="1:16" x14ac:dyDescent="0.3">
      <c r="A73" s="109"/>
      <c r="B73" s="94" t="s">
        <v>46</v>
      </c>
      <c r="C73" s="137">
        <v>1.2512733700000001</v>
      </c>
      <c r="D73" s="138"/>
      <c r="E73" s="66">
        <v>0.88</v>
      </c>
      <c r="F73" s="67"/>
      <c r="G73" s="141">
        <f t="shared" ref="G73:G75" si="4">IF(C73&gt;E73,80-(((C73-E73)/(C73))*80),80 + (1/5)*((E73-C73)/E73)*100)</f>
        <v>56.262685427405842</v>
      </c>
      <c r="H73" s="144" t="s">
        <v>44</v>
      </c>
      <c r="I73" s="146">
        <v>0</v>
      </c>
      <c r="J73" s="110"/>
      <c r="K73" s="110"/>
      <c r="L73" s="110"/>
      <c r="M73" s="110"/>
      <c r="N73" s="110"/>
      <c r="O73" s="111"/>
    </row>
    <row r="74" spans="1:16" x14ac:dyDescent="0.3">
      <c r="A74" s="109"/>
      <c r="B74" s="94" t="s">
        <v>47</v>
      </c>
      <c r="C74" s="137">
        <v>0.62852205999999999</v>
      </c>
      <c r="D74" s="138"/>
      <c r="E74" s="61">
        <v>1.07</v>
      </c>
      <c r="F74" s="62"/>
      <c r="G74" s="141">
        <f t="shared" si="4"/>
        <v>88.251924112149538</v>
      </c>
      <c r="H74" s="145" t="s">
        <v>53</v>
      </c>
      <c r="I74" s="146">
        <v>1</v>
      </c>
      <c r="J74" s="110"/>
      <c r="K74" s="110"/>
      <c r="L74" s="110"/>
      <c r="M74" s="110"/>
      <c r="N74" s="110"/>
      <c r="O74" s="111"/>
    </row>
    <row r="75" spans="1:16" ht="17.25" thickBot="1" x14ac:dyDescent="0.35">
      <c r="A75" s="109"/>
      <c r="B75" s="97" t="s">
        <v>48</v>
      </c>
      <c r="C75" s="139">
        <v>1.2747777499999999</v>
      </c>
      <c r="D75" s="140"/>
      <c r="E75" s="98">
        <v>0.89</v>
      </c>
      <c r="F75" s="99"/>
      <c r="G75" s="141">
        <f t="shared" si="4"/>
        <v>55.852873177304829</v>
      </c>
      <c r="H75" s="144" t="s">
        <v>44</v>
      </c>
      <c r="I75" s="146">
        <v>0</v>
      </c>
      <c r="J75" s="110"/>
      <c r="K75" s="110"/>
      <c r="L75" s="110"/>
      <c r="M75" s="110"/>
      <c r="N75" s="110"/>
      <c r="O75" s="111"/>
    </row>
    <row r="76" spans="1:16" x14ac:dyDescent="0.3">
      <c r="A76" s="109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1"/>
    </row>
    <row r="77" spans="1:16" ht="17.25" thickBot="1" x14ac:dyDescent="0.35">
      <c r="A77" s="114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6"/>
    </row>
    <row r="78" spans="1:16" ht="17.25" thickBot="1" x14ac:dyDescent="0.35">
      <c r="C78" s="117"/>
      <c r="D78" s="119"/>
      <c r="E78" s="119"/>
      <c r="F78" s="119"/>
      <c r="G78" s="119"/>
      <c r="H78" s="119"/>
      <c r="I78" s="108"/>
    </row>
    <row r="79" spans="1:16" x14ac:dyDescent="0.3">
      <c r="C79" s="109"/>
      <c r="D79" s="84" t="s">
        <v>38</v>
      </c>
      <c r="E79" s="85" t="s">
        <v>69</v>
      </c>
      <c r="F79" s="85"/>
      <c r="G79" s="85"/>
      <c r="H79" s="86"/>
      <c r="I79" s="111"/>
    </row>
    <row r="80" spans="1:16" x14ac:dyDescent="0.3">
      <c r="C80" s="109"/>
      <c r="D80" s="87" t="s">
        <v>45</v>
      </c>
      <c r="E80" s="130">
        <f>(G60+G72)/2</f>
        <v>55.60577180327774</v>
      </c>
      <c r="F80" s="130"/>
      <c r="G80" s="130"/>
      <c r="H80" s="131"/>
      <c r="I80" s="111"/>
    </row>
    <row r="81" spans="3:9" x14ac:dyDescent="0.3">
      <c r="C81" s="109"/>
      <c r="D81" s="87" t="s">
        <v>46</v>
      </c>
      <c r="E81" s="130">
        <f t="shared" ref="E81:E83" si="5">(G61+G73)/2</f>
        <v>56.691342713702923</v>
      </c>
      <c r="F81" s="130"/>
      <c r="G81" s="130"/>
      <c r="H81" s="131"/>
      <c r="I81" s="111"/>
    </row>
    <row r="82" spans="3:9" x14ac:dyDescent="0.3">
      <c r="C82" s="109"/>
      <c r="D82" s="87" t="s">
        <v>47</v>
      </c>
      <c r="E82" s="130">
        <f t="shared" si="5"/>
        <v>75.520698898180029</v>
      </c>
      <c r="F82" s="130"/>
      <c r="G82" s="130"/>
      <c r="H82" s="131"/>
      <c r="I82" s="111"/>
    </row>
    <row r="83" spans="3:9" ht="17.25" thickBot="1" x14ac:dyDescent="0.35">
      <c r="C83" s="109"/>
      <c r="D83" s="88" t="s">
        <v>48</v>
      </c>
      <c r="E83" s="142">
        <f t="shared" si="5"/>
        <v>47.803601942983121</v>
      </c>
      <c r="F83" s="142"/>
      <c r="G83" s="142"/>
      <c r="H83" s="143"/>
      <c r="I83" s="111"/>
    </row>
    <row r="84" spans="3:9" ht="17.25" thickBot="1" x14ac:dyDescent="0.35">
      <c r="C84" s="114"/>
      <c r="D84" s="115"/>
      <c r="E84" s="115"/>
      <c r="F84" s="115"/>
      <c r="G84" s="115"/>
      <c r="H84" s="115"/>
      <c r="I84" s="116"/>
    </row>
    <row r="85" spans="3:9" ht="17.25" thickBot="1" x14ac:dyDescent="0.35"/>
    <row r="86" spans="3:9" x14ac:dyDescent="0.3">
      <c r="D86" s="84" t="s">
        <v>38</v>
      </c>
      <c r="E86" s="85" t="s">
        <v>70</v>
      </c>
      <c r="F86" s="85"/>
      <c r="G86" s="85"/>
      <c r="H86" s="86"/>
    </row>
    <row r="87" spans="3:9" x14ac:dyDescent="0.3">
      <c r="D87" s="87" t="s">
        <v>45</v>
      </c>
      <c r="E87" s="130">
        <f>(E47+E80)/2</f>
        <v>59.352776535959805</v>
      </c>
      <c r="F87" s="130"/>
      <c r="G87" s="130"/>
      <c r="H87" s="131"/>
    </row>
    <row r="88" spans="3:9" x14ac:dyDescent="0.3">
      <c r="D88" s="87" t="s">
        <v>46</v>
      </c>
      <c r="E88" s="130">
        <f t="shared" ref="E88:E90" si="6">(E48+E81)/2</f>
        <v>60.967691558871664</v>
      </c>
      <c r="F88" s="130"/>
      <c r="G88" s="130"/>
      <c r="H88" s="131"/>
    </row>
    <row r="89" spans="3:9" x14ac:dyDescent="0.3">
      <c r="D89" s="87" t="s">
        <v>47</v>
      </c>
      <c r="E89" s="130">
        <f t="shared" si="6"/>
        <v>71.891768906825263</v>
      </c>
      <c r="F89" s="130"/>
      <c r="G89" s="130"/>
      <c r="H89" s="131"/>
    </row>
    <row r="90" spans="3:9" ht="17.25" thickBot="1" x14ac:dyDescent="0.35">
      <c r="D90" s="88" t="s">
        <v>48</v>
      </c>
      <c r="E90" s="130">
        <f t="shared" si="6"/>
        <v>52.734230929374732</v>
      </c>
      <c r="F90" s="130"/>
      <c r="G90" s="130"/>
      <c r="H90" s="131"/>
    </row>
  </sheetData>
  <mergeCells count="92">
    <mergeCell ref="Q15:T15"/>
    <mergeCell ref="Q16:T16"/>
    <mergeCell ref="Q17:T17"/>
    <mergeCell ref="Q18:T18"/>
    <mergeCell ref="E86:H86"/>
    <mergeCell ref="E87:H87"/>
    <mergeCell ref="E88:H88"/>
    <mergeCell ref="E89:H89"/>
    <mergeCell ref="E90:H90"/>
    <mergeCell ref="E79:H79"/>
    <mergeCell ref="E80:H80"/>
    <mergeCell ref="E81:H81"/>
    <mergeCell ref="E82:H82"/>
    <mergeCell ref="E83:H83"/>
    <mergeCell ref="C73:D73"/>
    <mergeCell ref="E73:F73"/>
    <mergeCell ref="C74:D74"/>
    <mergeCell ref="E74:F74"/>
    <mergeCell ref="C75:D75"/>
    <mergeCell ref="E75:F75"/>
    <mergeCell ref="J70:O70"/>
    <mergeCell ref="C71:D71"/>
    <mergeCell ref="E71:F71"/>
    <mergeCell ref="J71:O71"/>
    <mergeCell ref="C72:D72"/>
    <mergeCell ref="E72:F72"/>
    <mergeCell ref="C66:D66"/>
    <mergeCell ref="E66:F66"/>
    <mergeCell ref="G66:I66"/>
    <mergeCell ref="C67:D67"/>
    <mergeCell ref="E67:F67"/>
    <mergeCell ref="C69:G69"/>
    <mergeCell ref="C61:D61"/>
    <mergeCell ref="E61:F61"/>
    <mergeCell ref="C62:D62"/>
    <mergeCell ref="E62:F62"/>
    <mergeCell ref="C63:D63"/>
    <mergeCell ref="E63:F63"/>
    <mergeCell ref="J58:O58"/>
    <mergeCell ref="C59:D59"/>
    <mergeCell ref="E59:F59"/>
    <mergeCell ref="J59:O59"/>
    <mergeCell ref="C60:D60"/>
    <mergeCell ref="E60:F60"/>
    <mergeCell ref="C54:D54"/>
    <mergeCell ref="E54:F54"/>
    <mergeCell ref="G54:I54"/>
    <mergeCell ref="C55:D55"/>
    <mergeCell ref="E55:F55"/>
    <mergeCell ref="C57:G57"/>
    <mergeCell ref="E46:H46"/>
    <mergeCell ref="E47:H47"/>
    <mergeCell ref="E48:H48"/>
    <mergeCell ref="E49:H49"/>
    <mergeCell ref="E50:H50"/>
    <mergeCell ref="C40:D40"/>
    <mergeCell ref="E40:F40"/>
    <mergeCell ref="C41:D41"/>
    <mergeCell ref="E41:F41"/>
    <mergeCell ref="C42:D42"/>
    <mergeCell ref="E42:F42"/>
    <mergeCell ref="C36:G36"/>
    <mergeCell ref="J37:O37"/>
    <mergeCell ref="C38:D38"/>
    <mergeCell ref="E38:F38"/>
    <mergeCell ref="J38:O38"/>
    <mergeCell ref="C39:D39"/>
    <mergeCell ref="E39:F39"/>
    <mergeCell ref="J26:O26"/>
    <mergeCell ref="C33:D33"/>
    <mergeCell ref="E33:F33"/>
    <mergeCell ref="G33:I33"/>
    <mergeCell ref="C34:D34"/>
    <mergeCell ref="E34:F34"/>
    <mergeCell ref="C28:D28"/>
    <mergeCell ref="C29:D29"/>
    <mergeCell ref="C30:D30"/>
    <mergeCell ref="E28:F28"/>
    <mergeCell ref="E29:F29"/>
    <mergeCell ref="E30:F30"/>
    <mergeCell ref="C27:D27"/>
    <mergeCell ref="E27:F27"/>
    <mergeCell ref="A1:N1"/>
    <mergeCell ref="C21:D21"/>
    <mergeCell ref="C22:D22"/>
    <mergeCell ref="E21:F21"/>
    <mergeCell ref="E22:F22"/>
    <mergeCell ref="C26:D26"/>
    <mergeCell ref="E26:F26"/>
    <mergeCell ref="G21:I21"/>
    <mergeCell ref="C24:G24"/>
    <mergeCell ref="J25:O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0C4-91B8-43AF-B7F1-B64BE4FCB53B}">
  <sheetPr codeName="Sheet3"/>
  <dimension ref="A1:U91"/>
  <sheetViews>
    <sheetView topLeftCell="I37" workbookViewId="0">
      <selection activeCell="R37" sqref="R37:T40"/>
    </sheetView>
  </sheetViews>
  <sheetFormatPr defaultRowHeight="15" x14ac:dyDescent="0.25"/>
  <cols>
    <col min="4" max="4" width="10.7109375" customWidth="1"/>
    <col min="8" max="8" width="20.85546875" customWidth="1"/>
    <col min="11" max="11" width="12.28515625" customWidth="1"/>
    <col min="12" max="12" width="14.140625" customWidth="1"/>
    <col min="14" max="14" width="11.140625" customWidth="1"/>
    <col min="16" max="16" width="9.7109375" customWidth="1"/>
    <col min="18" max="18" width="20.5703125" bestFit="1" customWidth="1"/>
    <col min="19" max="19" width="21.5703125" bestFit="1" customWidth="1"/>
    <col min="20" max="20" width="12" bestFit="1" customWidth="1"/>
    <col min="22" max="22" width="20.5703125" bestFit="1" customWidth="1"/>
    <col min="23" max="23" width="21.5703125" bestFit="1" customWidth="1"/>
  </cols>
  <sheetData>
    <row r="1" spans="1:17" ht="28.5" x14ac:dyDescent="0.45">
      <c r="A1" s="51" t="s">
        <v>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 ht="128.25" x14ac:dyDescent="0.25">
      <c r="A2" s="9" t="s">
        <v>11</v>
      </c>
      <c r="B2" s="9" t="s">
        <v>11</v>
      </c>
      <c r="C2" s="49" t="s">
        <v>12</v>
      </c>
      <c r="D2" s="49" t="s">
        <v>32</v>
      </c>
      <c r="E2" s="11" t="s">
        <v>23</v>
      </c>
      <c r="F2" s="11" t="s">
        <v>24</v>
      </c>
      <c r="G2" s="11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M2" s="52" t="s">
        <v>30</v>
      </c>
      <c r="N2" s="53" t="s">
        <v>22</v>
      </c>
      <c r="O2" s="54" t="s">
        <v>31</v>
      </c>
      <c r="P2" s="13" t="s">
        <v>65</v>
      </c>
    </row>
    <row r="3" spans="1:17" ht="16.5" x14ac:dyDescent="0.3">
      <c r="A3" s="14">
        <v>1</v>
      </c>
      <c r="B3" s="14">
        <v>1</v>
      </c>
      <c r="C3" s="16">
        <v>5.882352941176463</v>
      </c>
      <c r="D3" s="16">
        <v>12.499999999999996</v>
      </c>
      <c r="E3" s="42">
        <v>0.51318604651162791</v>
      </c>
      <c r="F3" s="43">
        <v>0.39</v>
      </c>
      <c r="G3" s="42">
        <v>0.37570403714390721</v>
      </c>
      <c r="H3" s="17">
        <v>73.539912790697656</v>
      </c>
      <c r="I3" s="44">
        <v>1.1737500000000018</v>
      </c>
      <c r="J3" s="17">
        <v>293.52375000000001</v>
      </c>
      <c r="K3" s="44">
        <v>52.169480973499226</v>
      </c>
      <c r="M3" s="44">
        <v>40</v>
      </c>
      <c r="N3" s="23">
        <v>1.675</v>
      </c>
      <c r="O3" s="121">
        <v>4.8900000000000006</v>
      </c>
      <c r="P3" s="126">
        <v>0.34789861999999999</v>
      </c>
    </row>
    <row r="4" spans="1:17" ht="16.5" x14ac:dyDescent="0.3">
      <c r="A4" s="24">
        <v>13</v>
      </c>
      <c r="B4" s="14">
        <v>2</v>
      </c>
      <c r="C4" s="16">
        <v>10.526315789473681</v>
      </c>
      <c r="D4" s="16">
        <v>15.38461538461538</v>
      </c>
      <c r="E4" s="17">
        <v>0.61690909090909085</v>
      </c>
      <c r="F4" s="44">
        <v>0.78</v>
      </c>
      <c r="G4" s="17">
        <v>0.34363308714015034</v>
      </c>
      <c r="H4" s="17">
        <v>63.438521739130437</v>
      </c>
      <c r="I4" s="44">
        <v>4.8420000000000023</v>
      </c>
      <c r="J4" s="17">
        <v>185.392</v>
      </c>
      <c r="K4" s="44">
        <v>46.177607580917758</v>
      </c>
      <c r="M4" s="44">
        <v>26.23</v>
      </c>
      <c r="N4" s="23">
        <v>1.675</v>
      </c>
      <c r="O4" s="121">
        <v>8.9899999999999949</v>
      </c>
      <c r="P4" s="126">
        <v>1.3904278299999999</v>
      </c>
    </row>
    <row r="5" spans="1:17" ht="16.5" x14ac:dyDescent="0.3">
      <c r="A5" s="24">
        <v>16</v>
      </c>
      <c r="B5" s="14">
        <v>3</v>
      </c>
      <c r="C5" s="16">
        <v>6.2500000000000053</v>
      </c>
      <c r="D5" s="16">
        <v>11.764705882352938</v>
      </c>
      <c r="E5" s="17">
        <v>0.7955555555555559</v>
      </c>
      <c r="F5" s="44">
        <v>0.53</v>
      </c>
      <c r="G5" s="17">
        <v>0.58970016549218995</v>
      </c>
      <c r="H5" s="17">
        <v>67.34652777777778</v>
      </c>
      <c r="I5" s="44">
        <v>17.814999999999998</v>
      </c>
      <c r="J5" s="17">
        <v>163.80500000000001</v>
      </c>
      <c r="K5" s="44">
        <v>37.289238294703836</v>
      </c>
      <c r="M5" s="44">
        <v>35.67</v>
      </c>
      <c r="N5" s="23">
        <v>1.65</v>
      </c>
      <c r="O5" s="121">
        <v>8.0400000000000063</v>
      </c>
      <c r="P5" s="126">
        <v>0.76726426999999997</v>
      </c>
    </row>
    <row r="6" spans="1:17" ht="16.5" x14ac:dyDescent="0.3">
      <c r="A6" s="14">
        <v>4</v>
      </c>
      <c r="B6" s="14">
        <v>4</v>
      </c>
      <c r="C6" s="16">
        <v>0</v>
      </c>
      <c r="D6" s="16">
        <v>14.285714285714299</v>
      </c>
      <c r="E6" s="17">
        <v>0.83</v>
      </c>
      <c r="F6" s="44">
        <v>0.44</v>
      </c>
      <c r="G6" s="17">
        <v>0.53556311618199492</v>
      </c>
      <c r="H6" s="17">
        <v>44.787192982456133</v>
      </c>
      <c r="I6" s="44">
        <v>0.43666666666666742</v>
      </c>
      <c r="J6" s="17">
        <v>141.56666666666669</v>
      </c>
      <c r="K6" s="44">
        <v>44.495095419318623</v>
      </c>
      <c r="M6" s="44">
        <v>18.239999999999998</v>
      </c>
      <c r="N6" s="23">
        <v>1.65</v>
      </c>
      <c r="O6" s="121">
        <v>6.0400000000000063</v>
      </c>
      <c r="P6" s="126">
        <v>0.25871344000000002</v>
      </c>
    </row>
    <row r="7" spans="1:17" ht="16.5" x14ac:dyDescent="0.3">
      <c r="A7" s="14">
        <v>5</v>
      </c>
      <c r="B7" s="14">
        <v>5</v>
      </c>
      <c r="C7" s="16">
        <v>0</v>
      </c>
      <c r="D7" s="16">
        <v>7.1428571428571495</v>
      </c>
      <c r="E7" s="17">
        <v>0.65955555555555567</v>
      </c>
      <c r="F7" s="44">
        <v>0.63</v>
      </c>
      <c r="G7" s="17">
        <v>0.34186693117097156</v>
      </c>
      <c r="H7" s="17">
        <v>84.426874999999995</v>
      </c>
      <c r="I7" s="44">
        <v>2.2418750000000003</v>
      </c>
      <c r="J7" s="17">
        <v>210.20187499999997</v>
      </c>
      <c r="K7" s="44">
        <v>52.758616970445175</v>
      </c>
      <c r="M7" s="44">
        <v>42.9</v>
      </c>
      <c r="N7" s="23">
        <v>1.575</v>
      </c>
      <c r="O7" s="121">
        <v>2.4900000000000091</v>
      </c>
      <c r="P7" s="126">
        <v>1.78877004</v>
      </c>
    </row>
    <row r="8" spans="1:17" ht="16.5" x14ac:dyDescent="0.3">
      <c r="A8" s="24">
        <v>15</v>
      </c>
      <c r="B8" s="14">
        <v>6</v>
      </c>
      <c r="C8" s="16">
        <v>0</v>
      </c>
      <c r="D8" s="16">
        <v>0</v>
      </c>
      <c r="E8" s="26">
        <v>4.8401724137931037</v>
      </c>
      <c r="F8" s="45">
        <v>0.5</v>
      </c>
      <c r="G8" s="26">
        <v>0.50672853891771996</v>
      </c>
      <c r="H8" s="26">
        <v>58.411153846153852</v>
      </c>
      <c r="I8" s="45">
        <v>3.4599999999999973</v>
      </c>
      <c r="J8" s="26">
        <v>174.2</v>
      </c>
      <c r="K8" s="44">
        <v>50.185952164080582</v>
      </c>
      <c r="M8" s="44">
        <v>28.76</v>
      </c>
      <c r="N8" s="23">
        <v>1.6</v>
      </c>
      <c r="O8" s="121">
        <v>0.93999999999999773</v>
      </c>
      <c r="P8" s="126">
        <v>1.80129501</v>
      </c>
    </row>
    <row r="9" spans="1:17" ht="16.5" x14ac:dyDescent="0.3">
      <c r="A9" s="14">
        <v>7</v>
      </c>
      <c r="B9" s="14">
        <v>7</v>
      </c>
      <c r="C9" s="16">
        <v>6.2500000000000053</v>
      </c>
      <c r="D9" s="16">
        <v>0</v>
      </c>
      <c r="E9" s="17">
        <v>0.42468085106382986</v>
      </c>
      <c r="F9" s="44">
        <v>0.78</v>
      </c>
      <c r="G9" s="17">
        <v>0.46387390215887336</v>
      </c>
      <c r="H9" s="17">
        <v>39.53670454545454</v>
      </c>
      <c r="I9" s="44">
        <v>6.0862500000000033</v>
      </c>
      <c r="J9" s="17">
        <v>129.04625000000001</v>
      </c>
      <c r="K9" s="44">
        <v>36.74309594717829</v>
      </c>
      <c r="M9" s="44">
        <v>22</v>
      </c>
      <c r="N9" s="23">
        <v>1.625</v>
      </c>
      <c r="O9" s="121">
        <v>2.5700000000000074</v>
      </c>
      <c r="P9" s="126">
        <v>1.00522417</v>
      </c>
    </row>
    <row r="10" spans="1:17" ht="16.5" x14ac:dyDescent="0.3">
      <c r="A10" s="14">
        <v>8</v>
      </c>
      <c r="B10" s="14">
        <v>8</v>
      </c>
      <c r="C10" s="16">
        <v>5.2631578947368354</v>
      </c>
      <c r="D10" s="16">
        <v>7.6923076923076819</v>
      </c>
      <c r="E10" s="17">
        <v>0.81102040816326515</v>
      </c>
      <c r="F10" s="44">
        <v>0.62</v>
      </c>
      <c r="G10" s="17">
        <v>0.44432170527420528</v>
      </c>
      <c r="H10" s="17">
        <v>38.035636363636364</v>
      </c>
      <c r="I10" s="44">
        <v>0.47200000000000131</v>
      </c>
      <c r="J10" s="17">
        <v>138.94200000000001</v>
      </c>
      <c r="K10" s="44">
        <v>32.163121819792394</v>
      </c>
      <c r="M10" s="44">
        <v>21.19</v>
      </c>
      <c r="N10" s="23">
        <v>1.6</v>
      </c>
      <c r="O10" s="121">
        <v>3.5300000000000011</v>
      </c>
      <c r="P10" s="126">
        <v>1.1427216899999999</v>
      </c>
    </row>
    <row r="11" spans="1:17" ht="16.5" x14ac:dyDescent="0.3">
      <c r="A11" s="14">
        <v>9</v>
      </c>
      <c r="B11" s="14">
        <v>9</v>
      </c>
      <c r="C11" s="16">
        <v>13.33333333333333</v>
      </c>
      <c r="D11" s="16">
        <v>5.2631578947368478</v>
      </c>
      <c r="E11" s="17">
        <v>0.65215686274509799</v>
      </c>
      <c r="F11" s="44">
        <v>0.46</v>
      </c>
      <c r="G11" s="17">
        <v>0.84964849840319634</v>
      </c>
      <c r="H11" s="17">
        <v>38.157500000000006</v>
      </c>
      <c r="I11" s="44">
        <v>1.6999999999999993</v>
      </c>
      <c r="J11" s="17">
        <v>128.26999999999998</v>
      </c>
      <c r="K11" s="44">
        <v>35.086145444803606</v>
      </c>
      <c r="M11" s="44">
        <v>24</v>
      </c>
      <c r="N11" s="23">
        <v>1.6749999999999998</v>
      </c>
      <c r="O11" s="121">
        <v>7.3999999999999915</v>
      </c>
      <c r="P11" s="126">
        <v>0.98612991999999999</v>
      </c>
    </row>
    <row r="12" spans="1:17" ht="16.5" x14ac:dyDescent="0.3">
      <c r="A12" s="14">
        <v>10</v>
      </c>
      <c r="B12" s="14">
        <v>10</v>
      </c>
      <c r="C12" s="16">
        <v>0</v>
      </c>
      <c r="D12" s="16">
        <v>0</v>
      </c>
      <c r="E12" s="17">
        <v>0.79734693877551022</v>
      </c>
      <c r="F12" s="44">
        <v>0.55000000000000004</v>
      </c>
      <c r="G12" s="17">
        <v>0.52453986158414601</v>
      </c>
      <c r="H12" s="17">
        <v>40.105714285714285</v>
      </c>
      <c r="I12" s="44">
        <v>1.6266666666666616</v>
      </c>
      <c r="J12" s="17">
        <v>101.66666666666667</v>
      </c>
      <c r="K12" s="44">
        <v>26.783808897309942</v>
      </c>
      <c r="M12" s="44">
        <v>23.58</v>
      </c>
      <c r="N12" s="23">
        <v>1.75</v>
      </c>
      <c r="O12" s="121">
        <v>4.8100000000000023</v>
      </c>
      <c r="P12" s="126">
        <v>1.4723623400000001</v>
      </c>
    </row>
    <row r="13" spans="1:17" ht="16.5" x14ac:dyDescent="0.3">
      <c r="A13" s="14">
        <v>11</v>
      </c>
      <c r="B13" s="14">
        <v>11</v>
      </c>
      <c r="C13" s="16">
        <v>0</v>
      </c>
      <c r="D13" s="16">
        <v>5.8823529411764763</v>
      </c>
      <c r="E13" s="17">
        <v>0.85108695652173927</v>
      </c>
      <c r="F13" s="44">
        <v>0.69</v>
      </c>
      <c r="G13" s="17">
        <v>0.56201319705900687</v>
      </c>
      <c r="H13" s="17">
        <v>51.23333333333332</v>
      </c>
      <c r="I13" s="44">
        <v>1.2000000000004007E-2</v>
      </c>
      <c r="J13" s="17">
        <v>185.392</v>
      </c>
      <c r="K13" s="44">
        <v>44.115883482647668</v>
      </c>
      <c r="M13" s="44">
        <v>44.95</v>
      </c>
      <c r="N13" s="23">
        <v>1.675</v>
      </c>
      <c r="O13" s="121">
        <v>3.8499999999999943</v>
      </c>
      <c r="P13" s="126">
        <v>8.3452189999999996E-2</v>
      </c>
    </row>
    <row r="14" spans="1:17" ht="16.5" x14ac:dyDescent="0.3">
      <c r="A14" s="14">
        <v>12</v>
      </c>
      <c r="B14" s="14">
        <v>12</v>
      </c>
      <c r="C14" s="16">
        <v>24.999999999999993</v>
      </c>
      <c r="D14" s="16">
        <v>13.636363636363628</v>
      </c>
      <c r="E14" s="17">
        <v>0.54472527472527454</v>
      </c>
      <c r="F14" s="44">
        <v>0.62</v>
      </c>
      <c r="G14" s="17">
        <v>0.43141471351104876</v>
      </c>
      <c r="H14" s="17">
        <v>50.574651162790701</v>
      </c>
      <c r="I14" s="44">
        <v>7.9999999999998295E-2</v>
      </c>
      <c r="J14" s="17">
        <v>174.2</v>
      </c>
      <c r="K14" s="44">
        <v>45.223836232300016</v>
      </c>
      <c r="M14" s="44">
        <v>44.79</v>
      </c>
      <c r="N14" s="23">
        <v>1.7000000000000002</v>
      </c>
      <c r="O14" s="121">
        <v>11.620000000000005</v>
      </c>
      <c r="P14" s="126">
        <v>2.4407740800000002</v>
      </c>
    </row>
    <row r="15" spans="1:17" ht="16.5" x14ac:dyDescent="0.3">
      <c r="A15" s="31">
        <v>14</v>
      </c>
      <c r="B15" s="32">
        <v>13</v>
      </c>
      <c r="C15" s="34">
        <v>6.6666666666666723</v>
      </c>
      <c r="D15" s="34">
        <v>15.789473684210517</v>
      </c>
      <c r="E15" s="46">
        <v>0.61869565217391287</v>
      </c>
      <c r="F15" s="47">
        <v>0.62</v>
      </c>
      <c r="G15" s="46">
        <v>1.8616466048845943</v>
      </c>
      <c r="H15" s="46">
        <v>52.726285714285709</v>
      </c>
      <c r="I15" s="47">
        <v>1.2000000000004007E-2</v>
      </c>
      <c r="J15" s="46">
        <v>185.392</v>
      </c>
      <c r="K15" s="47">
        <v>47.111356361898977</v>
      </c>
      <c r="M15" s="47">
        <v>45</v>
      </c>
      <c r="N15" s="48">
        <v>1.5999999999999999</v>
      </c>
      <c r="O15" s="124">
        <v>5.4900000000000091</v>
      </c>
      <c r="P15" s="148">
        <v>0.64434188000000003</v>
      </c>
      <c r="Q15" s="161">
        <v>91.277777777777771</v>
      </c>
    </row>
    <row r="16" spans="1:17" ht="16.5" x14ac:dyDescent="0.3">
      <c r="A16" s="31">
        <v>2</v>
      </c>
      <c r="B16" s="32">
        <v>14</v>
      </c>
      <c r="C16" s="34">
        <v>0</v>
      </c>
      <c r="D16" s="34">
        <v>6.249999999999992</v>
      </c>
      <c r="E16" s="46">
        <v>0.39383968887878773</v>
      </c>
      <c r="F16" s="47">
        <v>0.34756092</v>
      </c>
      <c r="G16" s="46">
        <v>0.28017087667388879</v>
      </c>
      <c r="H16" s="46">
        <v>73.044632352941164</v>
      </c>
      <c r="I16" s="47">
        <v>1.1737500000000018</v>
      </c>
      <c r="J16" s="46">
        <v>224.42375000000001</v>
      </c>
      <c r="K16" s="47">
        <v>49.115881302971218</v>
      </c>
      <c r="M16" s="47">
        <v>32.799999999999997</v>
      </c>
      <c r="N16" s="48">
        <v>1.6</v>
      </c>
      <c r="O16" s="124">
        <v>2.5499999999999972</v>
      </c>
      <c r="P16" s="148">
        <v>1.3919116</v>
      </c>
      <c r="Q16" s="161">
        <v>94.936610916957662</v>
      </c>
    </row>
    <row r="17" spans="1:20" ht="16.5" x14ac:dyDescent="0.25">
      <c r="A17" s="31">
        <v>3</v>
      </c>
      <c r="B17" s="32">
        <v>15</v>
      </c>
      <c r="C17" s="34">
        <v>5.0000000000000044</v>
      </c>
      <c r="D17" s="34">
        <v>7.6923076923076819</v>
      </c>
      <c r="E17" s="46">
        <v>0.46529411764705897</v>
      </c>
      <c r="F17" s="47">
        <v>0.45</v>
      </c>
      <c r="G17" s="46">
        <v>0.41747820494498128</v>
      </c>
      <c r="H17" s="46">
        <v>45.257866666666679</v>
      </c>
      <c r="I17" s="47">
        <v>5.5466666666666704</v>
      </c>
      <c r="J17" s="46">
        <v>117.87666666666667</v>
      </c>
      <c r="K17" s="47">
        <v>33.811363760329655</v>
      </c>
      <c r="M17" s="47">
        <v>23.24</v>
      </c>
      <c r="N17" s="48">
        <v>1.7</v>
      </c>
      <c r="O17" s="123">
        <v>3</v>
      </c>
      <c r="P17" s="148">
        <v>0.24892001</v>
      </c>
      <c r="Q17" s="161">
        <v>99.103346157740205</v>
      </c>
    </row>
    <row r="18" spans="1:20" ht="16.5" x14ac:dyDescent="0.3">
      <c r="A18" s="31">
        <v>6</v>
      </c>
      <c r="B18" s="32">
        <v>16</v>
      </c>
      <c r="C18" s="34">
        <v>6.249999999999992</v>
      </c>
      <c r="D18" s="34">
        <v>6.2500000000000053</v>
      </c>
      <c r="E18" s="46">
        <v>0.54815217391304349</v>
      </c>
      <c r="F18" s="47">
        <v>0.64</v>
      </c>
      <c r="G18" s="46">
        <v>0.55139308212804217</v>
      </c>
      <c r="H18" s="46">
        <v>87.053782051282042</v>
      </c>
      <c r="I18" s="47">
        <v>39.372500000000002</v>
      </c>
      <c r="J18" s="46">
        <v>228.05250000000001</v>
      </c>
      <c r="K18" s="47">
        <v>38.590946796222561</v>
      </c>
      <c r="M18" s="47">
        <v>40.450000000000003</v>
      </c>
      <c r="N18" s="48">
        <v>1.6749999999999998</v>
      </c>
      <c r="O18" s="124">
        <v>2.6500000000000057</v>
      </c>
      <c r="P18" s="148">
        <v>0.22167830999999999</v>
      </c>
      <c r="Q18" s="161">
        <v>91.177241112115567</v>
      </c>
    </row>
    <row r="19" spans="1:20" ht="15.75" thickBot="1" x14ac:dyDescent="0.3"/>
    <row r="20" spans="1:20" ht="16.5" customHeight="1" x14ac:dyDescent="0.3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217" t="s">
        <v>61</v>
      </c>
      <c r="R20" s="217"/>
      <c r="S20" s="218" t="s">
        <v>35</v>
      </c>
      <c r="T20" s="218"/>
    </row>
    <row r="21" spans="1:20" ht="17.25" thickBot="1" x14ac:dyDescent="0.3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219" t="s">
        <v>62</v>
      </c>
      <c r="R21" s="219"/>
      <c r="S21" s="220" t="s">
        <v>97</v>
      </c>
      <c r="T21" s="220"/>
    </row>
    <row r="22" spans="1:20" ht="16.5" x14ac:dyDescent="0.3">
      <c r="A22" s="102" t="s">
        <v>50</v>
      </c>
      <c r="B22" s="103"/>
      <c r="C22" s="104" t="s">
        <v>61</v>
      </c>
      <c r="D22" s="104"/>
      <c r="E22" s="105" t="s">
        <v>35</v>
      </c>
      <c r="F22" s="105"/>
      <c r="G22" s="85" t="s">
        <v>41</v>
      </c>
      <c r="H22" s="85"/>
      <c r="I22" s="85"/>
      <c r="J22" s="106" t="s">
        <v>42</v>
      </c>
      <c r="K22" s="107">
        <v>20.2</v>
      </c>
      <c r="L22" s="103"/>
      <c r="M22" s="103"/>
      <c r="N22" s="103"/>
      <c r="O22" s="108"/>
      <c r="P22" s="57"/>
      <c r="Q22" s="221" t="s">
        <v>38</v>
      </c>
      <c r="R22" s="221" t="s">
        <v>36</v>
      </c>
      <c r="S22" s="221" t="s">
        <v>37</v>
      </c>
      <c r="T22" s="221" t="s">
        <v>39</v>
      </c>
    </row>
    <row r="23" spans="1:20" ht="16.5" x14ac:dyDescent="0.3">
      <c r="A23" s="109"/>
      <c r="B23" s="110"/>
      <c r="C23" s="58" t="s">
        <v>62</v>
      </c>
      <c r="D23" s="58"/>
      <c r="E23" s="69" t="s">
        <v>1</v>
      </c>
      <c r="F23" s="69"/>
      <c r="G23" s="110"/>
      <c r="H23" s="110"/>
      <c r="I23" s="110"/>
      <c r="J23" s="65" t="s">
        <v>43</v>
      </c>
      <c r="K23" s="63">
        <v>0.78</v>
      </c>
      <c r="L23" s="110"/>
      <c r="M23" s="110"/>
      <c r="N23" s="110"/>
      <c r="O23" s="111"/>
      <c r="P23" s="57"/>
      <c r="Q23" s="221" t="s">
        <v>45</v>
      </c>
      <c r="R23" s="222">
        <v>45</v>
      </c>
      <c r="S23" s="221">
        <v>31.36</v>
      </c>
      <c r="T23" s="222">
        <v>55.751111111111115</v>
      </c>
    </row>
    <row r="24" spans="1:20" ht="16.5" x14ac:dyDescent="0.3">
      <c r="A24" s="109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1"/>
      <c r="P24" s="57"/>
      <c r="Q24" s="221" t="s">
        <v>46</v>
      </c>
      <c r="R24" s="222">
        <v>32.799999999999997</v>
      </c>
      <c r="S24" s="221">
        <v>37.630000000000003</v>
      </c>
      <c r="T24" s="222">
        <v>82.567100717512631</v>
      </c>
    </row>
    <row r="25" spans="1:20" ht="16.5" x14ac:dyDescent="0.3">
      <c r="A25" s="109"/>
      <c r="B25" s="110"/>
      <c r="C25" s="58" t="s">
        <v>59</v>
      </c>
      <c r="D25" s="58"/>
      <c r="E25" s="58"/>
      <c r="F25" s="58"/>
      <c r="G25" s="58"/>
      <c r="H25" s="70">
        <v>31.03</v>
      </c>
      <c r="I25" s="110"/>
      <c r="J25" s="110"/>
      <c r="K25" s="110"/>
      <c r="L25" s="110"/>
      <c r="M25" s="110"/>
      <c r="N25" s="110"/>
      <c r="O25" s="111"/>
      <c r="P25" s="57"/>
      <c r="Q25" s="221" t="s">
        <v>47</v>
      </c>
      <c r="R25" s="222">
        <v>23.24</v>
      </c>
      <c r="S25" s="221">
        <v>35.31</v>
      </c>
      <c r="T25" s="222">
        <v>86.836590201076177</v>
      </c>
    </row>
    <row r="26" spans="1:20" ht="17.25" thickBot="1" x14ac:dyDescent="0.35">
      <c r="A26" s="109"/>
      <c r="B26" s="110"/>
      <c r="C26" s="110"/>
      <c r="D26" s="110"/>
      <c r="E26" s="110"/>
      <c r="F26" s="110"/>
      <c r="G26" s="110"/>
      <c r="H26" s="110"/>
      <c r="I26" s="110"/>
      <c r="J26" s="60" t="s">
        <v>54</v>
      </c>
      <c r="K26" s="60"/>
      <c r="L26" s="60"/>
      <c r="M26" s="60"/>
      <c r="N26" s="60"/>
      <c r="O26" s="112"/>
      <c r="P26" s="57"/>
      <c r="Q26" s="221" t="s">
        <v>48</v>
      </c>
      <c r="R26" s="222">
        <v>40.450000000000003</v>
      </c>
      <c r="S26" s="221">
        <v>32.950000000000003</v>
      </c>
      <c r="T26" s="222">
        <v>65.166872682323856</v>
      </c>
    </row>
    <row r="27" spans="1:20" ht="16.5" x14ac:dyDescent="0.3">
      <c r="A27" s="109"/>
      <c r="B27" s="84" t="s">
        <v>38</v>
      </c>
      <c r="C27" s="89" t="s">
        <v>36</v>
      </c>
      <c r="D27" s="89"/>
      <c r="E27" s="90" t="s">
        <v>37</v>
      </c>
      <c r="F27" s="91"/>
      <c r="G27" s="92" t="s">
        <v>39</v>
      </c>
      <c r="H27" s="93" t="s">
        <v>40</v>
      </c>
      <c r="I27" s="110"/>
      <c r="J27" s="61" t="s">
        <v>55</v>
      </c>
      <c r="K27" s="82"/>
      <c r="L27" s="82"/>
      <c r="M27" s="82"/>
      <c r="N27" s="82"/>
      <c r="O27" s="113"/>
      <c r="P27" s="57"/>
      <c r="Q27" s="219" t="s">
        <v>61</v>
      </c>
      <c r="R27" s="219"/>
      <c r="S27" s="223" t="s">
        <v>35</v>
      </c>
      <c r="T27" s="223"/>
    </row>
    <row r="28" spans="1:20" ht="16.5" x14ac:dyDescent="0.3">
      <c r="A28" s="109"/>
      <c r="B28" s="94" t="s">
        <v>45</v>
      </c>
      <c r="C28" s="149">
        <v>45</v>
      </c>
      <c r="D28" s="150"/>
      <c r="E28" s="60">
        <v>31.36</v>
      </c>
      <c r="F28" s="60"/>
      <c r="G28" s="141">
        <f>IF(C28&gt;E28,80-(((C28-E28)/(C28))*80),80 + (1/5)*((E28-C28)/E28)*100)</f>
        <v>55.751111111111115</v>
      </c>
      <c r="H28" s="95" t="s">
        <v>44</v>
      </c>
      <c r="I28" s="110"/>
      <c r="J28" s="110"/>
      <c r="K28" s="110"/>
      <c r="L28" s="110"/>
      <c r="M28" s="110"/>
      <c r="N28" s="110"/>
      <c r="O28" s="111"/>
      <c r="P28" s="57"/>
      <c r="Q28" s="219" t="s">
        <v>62</v>
      </c>
      <c r="R28" s="219"/>
      <c r="S28" s="224" t="s">
        <v>98</v>
      </c>
      <c r="T28" s="224"/>
    </row>
    <row r="29" spans="1:20" ht="16.5" x14ac:dyDescent="0.3">
      <c r="A29" s="109"/>
      <c r="B29" s="94" t="s">
        <v>46</v>
      </c>
      <c r="C29" s="151">
        <v>32.799999999999997</v>
      </c>
      <c r="D29" s="152"/>
      <c r="E29" s="66">
        <v>37.630000000000003</v>
      </c>
      <c r="F29" s="67"/>
      <c r="G29" s="141">
        <f t="shared" ref="G29:G31" si="0">IF(C29&gt;E29,80-(((C29-E29)/(C29))*80),80 + (1/5)*((E29-C29)/E29)*100)</f>
        <v>82.567100717512631</v>
      </c>
      <c r="H29" s="95" t="s">
        <v>44</v>
      </c>
      <c r="I29" s="110"/>
      <c r="J29" s="110"/>
      <c r="K29" s="110"/>
      <c r="L29" s="110"/>
      <c r="M29" s="110"/>
      <c r="N29" s="110"/>
      <c r="O29" s="111"/>
      <c r="P29" s="57"/>
      <c r="Q29" s="221" t="s">
        <v>38</v>
      </c>
      <c r="R29" s="221" t="s">
        <v>67</v>
      </c>
      <c r="S29" s="221" t="s">
        <v>68</v>
      </c>
      <c r="T29" s="221" t="s">
        <v>39</v>
      </c>
    </row>
    <row r="30" spans="1:20" ht="16.5" x14ac:dyDescent="0.3">
      <c r="A30" s="109"/>
      <c r="B30" s="94" t="s">
        <v>47</v>
      </c>
      <c r="C30" s="151">
        <v>23.24</v>
      </c>
      <c r="D30" s="152"/>
      <c r="E30" s="61">
        <v>35.31</v>
      </c>
      <c r="F30" s="62"/>
      <c r="G30" s="141">
        <f t="shared" si="0"/>
        <v>86.836590201076177</v>
      </c>
      <c r="H30" s="95" t="s">
        <v>53</v>
      </c>
      <c r="I30" s="110"/>
      <c r="J30" s="110"/>
      <c r="K30" s="110"/>
      <c r="L30" s="110"/>
      <c r="M30" s="110"/>
      <c r="N30" s="110"/>
      <c r="O30" s="111"/>
      <c r="P30" s="57"/>
      <c r="Q30" s="221" t="s">
        <v>45</v>
      </c>
      <c r="R30" s="222">
        <v>0.64434188000000003</v>
      </c>
      <c r="S30" s="221">
        <v>0.98</v>
      </c>
      <c r="T30" s="222">
        <v>86.850165714285708</v>
      </c>
    </row>
    <row r="31" spans="1:20" ht="17.25" thickBot="1" x14ac:dyDescent="0.35">
      <c r="A31" s="109"/>
      <c r="B31" s="97" t="s">
        <v>48</v>
      </c>
      <c r="C31" s="151">
        <v>40.450000000000003</v>
      </c>
      <c r="D31" s="152"/>
      <c r="E31" s="98">
        <v>32.950000000000003</v>
      </c>
      <c r="F31" s="99"/>
      <c r="G31" s="141">
        <f t="shared" si="0"/>
        <v>65.166872682323856</v>
      </c>
      <c r="H31" s="95" t="s">
        <v>44</v>
      </c>
      <c r="I31" s="110"/>
      <c r="J31" s="110"/>
      <c r="K31" s="110"/>
      <c r="L31" s="110"/>
      <c r="M31" s="110"/>
      <c r="N31" s="110"/>
      <c r="O31" s="111"/>
      <c r="P31" s="57"/>
      <c r="Q31" s="221" t="s">
        <v>46</v>
      </c>
      <c r="R31" s="222">
        <v>1.3919116</v>
      </c>
      <c r="S31" s="221">
        <v>1.1100000000000001</v>
      </c>
      <c r="T31" s="222">
        <v>63.797154934264512</v>
      </c>
    </row>
    <row r="32" spans="1:20" ht="17.25" thickBot="1" x14ac:dyDescent="0.3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6"/>
      <c r="P32" s="57"/>
      <c r="Q32" s="221" t="s">
        <v>47</v>
      </c>
      <c r="R32" s="222">
        <v>0.24892001</v>
      </c>
      <c r="S32" s="221">
        <v>1.26</v>
      </c>
      <c r="T32" s="222">
        <v>96.048888730158723</v>
      </c>
    </row>
    <row r="33" spans="1:21" ht="17.25" thickBot="1" x14ac:dyDescent="0.35">
      <c r="A33" s="117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8"/>
      <c r="P33" s="57"/>
      <c r="Q33" s="221" t="s">
        <v>48</v>
      </c>
      <c r="R33" s="222">
        <v>0.22167830999999999</v>
      </c>
      <c r="S33" s="221">
        <v>0.37</v>
      </c>
      <c r="T33" s="222">
        <v>88.017388648648648</v>
      </c>
    </row>
    <row r="34" spans="1:21" ht="16.5" x14ac:dyDescent="0.3">
      <c r="A34" s="118" t="s">
        <v>49</v>
      </c>
      <c r="B34" s="110"/>
      <c r="C34" s="58" t="s">
        <v>61</v>
      </c>
      <c r="D34" s="58"/>
      <c r="E34" s="59" t="s">
        <v>35</v>
      </c>
      <c r="F34" s="59"/>
      <c r="G34" s="64" t="s">
        <v>41</v>
      </c>
      <c r="H34" s="64"/>
      <c r="I34" s="64"/>
      <c r="J34" s="65" t="s">
        <v>42</v>
      </c>
      <c r="K34" s="63">
        <v>0.18</v>
      </c>
      <c r="L34" s="110"/>
      <c r="M34" s="110"/>
      <c r="N34" s="110"/>
      <c r="O34" s="111"/>
      <c r="P34" s="57"/>
      <c r="Q34" s="217" t="s">
        <v>61</v>
      </c>
      <c r="R34" s="217"/>
      <c r="S34" s="105" t="s">
        <v>64</v>
      </c>
      <c r="T34" s="105"/>
    </row>
    <row r="35" spans="1:21" ht="16.5" x14ac:dyDescent="0.3">
      <c r="A35" s="109"/>
      <c r="B35" s="110"/>
      <c r="C35" s="58" t="s">
        <v>62</v>
      </c>
      <c r="D35" s="58"/>
      <c r="E35" s="68" t="s">
        <v>73</v>
      </c>
      <c r="F35" s="68"/>
      <c r="G35" s="110"/>
      <c r="H35" s="110"/>
      <c r="I35" s="110"/>
      <c r="J35" s="65" t="s">
        <v>43</v>
      </c>
      <c r="K35" s="63">
        <v>0.8</v>
      </c>
      <c r="L35" s="110"/>
      <c r="M35" s="110"/>
      <c r="N35" s="110"/>
      <c r="O35" s="111"/>
      <c r="P35" s="57"/>
      <c r="Q35" s="219" t="s">
        <v>62</v>
      </c>
      <c r="R35" s="219"/>
      <c r="S35" s="220" t="s">
        <v>1</v>
      </c>
      <c r="T35" s="220"/>
    </row>
    <row r="36" spans="1:21" ht="16.5" x14ac:dyDescent="0.3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1"/>
      <c r="P36" s="57"/>
      <c r="Q36" s="221" t="s">
        <v>38</v>
      </c>
      <c r="R36" s="221" t="s">
        <v>36</v>
      </c>
      <c r="S36" s="221" t="s">
        <v>37</v>
      </c>
      <c r="T36" s="221" t="s">
        <v>39</v>
      </c>
    </row>
    <row r="37" spans="1:21" ht="16.5" x14ac:dyDescent="0.3">
      <c r="A37" s="109"/>
      <c r="B37" s="110"/>
      <c r="C37" s="58" t="s">
        <v>58</v>
      </c>
      <c r="D37" s="58"/>
      <c r="E37" s="58"/>
      <c r="F37" s="58"/>
      <c r="G37" s="58"/>
      <c r="H37" s="70">
        <v>1.34</v>
      </c>
      <c r="I37" s="110"/>
      <c r="J37" s="110"/>
      <c r="K37" s="110"/>
      <c r="L37" s="110"/>
      <c r="M37" s="110"/>
      <c r="N37" s="110"/>
      <c r="O37" s="111"/>
      <c r="P37" s="57"/>
      <c r="Q37" s="221" t="s">
        <v>45</v>
      </c>
      <c r="R37" s="222">
        <v>45</v>
      </c>
      <c r="S37" s="222">
        <v>42.94</v>
      </c>
      <c r="T37" s="162">
        <v>76.337777777777774</v>
      </c>
    </row>
    <row r="38" spans="1:21" ht="17.25" thickBot="1" x14ac:dyDescent="0.35">
      <c r="A38" s="109"/>
      <c r="B38" s="110"/>
      <c r="C38" s="110"/>
      <c r="D38" s="110"/>
      <c r="E38" s="110"/>
      <c r="F38" s="110"/>
      <c r="G38" s="110"/>
      <c r="H38" s="110"/>
      <c r="I38" s="110"/>
      <c r="J38" s="60" t="s">
        <v>54</v>
      </c>
      <c r="K38" s="60"/>
      <c r="L38" s="60"/>
      <c r="M38" s="60"/>
      <c r="N38" s="60"/>
      <c r="O38" s="112"/>
      <c r="P38" s="57"/>
      <c r="Q38" s="221" t="s">
        <v>46</v>
      </c>
      <c r="R38" s="222">
        <v>32.799999999999997</v>
      </c>
      <c r="S38" s="222">
        <v>40.54</v>
      </c>
      <c r="T38" s="162">
        <v>83.818450912678841</v>
      </c>
    </row>
    <row r="39" spans="1:21" ht="27" customHeight="1" x14ac:dyDescent="0.3">
      <c r="A39" s="109"/>
      <c r="B39" s="155" t="s">
        <v>38</v>
      </c>
      <c r="C39" s="156" t="s">
        <v>67</v>
      </c>
      <c r="D39" s="156"/>
      <c r="E39" s="157" t="s">
        <v>68</v>
      </c>
      <c r="F39" s="158"/>
      <c r="G39" s="159" t="s">
        <v>39</v>
      </c>
      <c r="H39" s="160" t="s">
        <v>40</v>
      </c>
      <c r="I39" s="110"/>
      <c r="J39" s="61" t="s">
        <v>55</v>
      </c>
      <c r="K39" s="82"/>
      <c r="L39" s="82"/>
      <c r="M39" s="82"/>
      <c r="N39" s="82"/>
      <c r="O39" s="113"/>
      <c r="P39" s="57"/>
      <c r="Q39" s="221" t="s">
        <v>47</v>
      </c>
      <c r="R39" s="222">
        <v>23.24</v>
      </c>
      <c r="S39" s="222">
        <v>23.09</v>
      </c>
      <c r="T39" s="162">
        <v>79.483648881239247</v>
      </c>
    </row>
    <row r="40" spans="1:21" ht="16.5" x14ac:dyDescent="0.3">
      <c r="A40" s="109"/>
      <c r="B40" s="87" t="s">
        <v>45</v>
      </c>
      <c r="C40" s="163">
        <v>0.64434188000000003</v>
      </c>
      <c r="D40" s="163"/>
      <c r="E40" s="60">
        <v>0.98</v>
      </c>
      <c r="F40" s="60"/>
      <c r="G40" s="141">
        <f>IF(C40&gt;E40,80-(((C40-E40)/(C40))*80),80 + (1/5)*((E40-C40)/E40)*100)</f>
        <v>86.850165714285708</v>
      </c>
      <c r="H40" s="95" t="s">
        <v>53</v>
      </c>
      <c r="I40" s="110"/>
      <c r="J40" s="110"/>
      <c r="K40" s="110"/>
      <c r="L40" s="110"/>
      <c r="M40" s="110"/>
      <c r="N40" s="110"/>
      <c r="O40" s="111"/>
      <c r="P40" s="57"/>
      <c r="Q40" s="221" t="s">
        <v>48</v>
      </c>
      <c r="R40" s="222">
        <v>40.450000000000003</v>
      </c>
      <c r="S40" s="222">
        <v>34.520000000000003</v>
      </c>
      <c r="T40" s="162">
        <v>68.271940667490725</v>
      </c>
    </row>
    <row r="41" spans="1:21" ht="16.5" x14ac:dyDescent="0.3">
      <c r="A41" s="109"/>
      <c r="B41" s="87" t="s">
        <v>46</v>
      </c>
      <c r="C41" s="163">
        <v>1.3919116</v>
      </c>
      <c r="D41" s="163"/>
      <c r="E41" s="66">
        <v>1.1100000000000001</v>
      </c>
      <c r="F41" s="67"/>
      <c r="G41" s="141">
        <f t="shared" ref="G41:G43" si="1">IF(C41&gt;E41,80-(((C41-E41)/(C41))*80),80 + (1/5)*((E41-C41)/E41)*100)</f>
        <v>63.797154934264512</v>
      </c>
      <c r="H41" s="95" t="s">
        <v>44</v>
      </c>
      <c r="I41" s="110"/>
      <c r="J41" s="110"/>
      <c r="K41" s="110"/>
      <c r="L41" s="110"/>
      <c r="M41" s="110"/>
      <c r="N41" s="110"/>
      <c r="O41" s="111"/>
      <c r="P41" s="57"/>
      <c r="Q41" s="219" t="s">
        <v>61</v>
      </c>
      <c r="R41" s="219"/>
      <c r="S41" s="223" t="s">
        <v>35</v>
      </c>
      <c r="T41" s="223"/>
    </row>
    <row r="42" spans="1:21" ht="16.5" x14ac:dyDescent="0.3">
      <c r="A42" s="109"/>
      <c r="B42" s="87" t="s">
        <v>47</v>
      </c>
      <c r="C42" s="163">
        <v>0.24892001</v>
      </c>
      <c r="D42" s="163"/>
      <c r="E42" s="61">
        <v>1.26</v>
      </c>
      <c r="F42" s="62"/>
      <c r="G42" s="141">
        <f t="shared" si="1"/>
        <v>96.048888730158723</v>
      </c>
      <c r="H42" s="95" t="s">
        <v>53</v>
      </c>
      <c r="I42" s="110"/>
      <c r="J42" s="110"/>
      <c r="K42" s="110"/>
      <c r="L42" s="110"/>
      <c r="M42" s="110"/>
      <c r="N42" s="110"/>
      <c r="O42" s="111"/>
      <c r="P42" s="57"/>
      <c r="Q42" s="219" t="s">
        <v>62</v>
      </c>
      <c r="R42" s="219"/>
      <c r="S42" s="224" t="s">
        <v>22</v>
      </c>
      <c r="T42" s="224"/>
    </row>
    <row r="43" spans="1:21" ht="17.25" thickBot="1" x14ac:dyDescent="0.35">
      <c r="A43" s="109"/>
      <c r="B43" s="88" t="s">
        <v>48</v>
      </c>
      <c r="C43" s="163">
        <v>0.22167830999999999</v>
      </c>
      <c r="D43" s="163"/>
      <c r="E43" s="98">
        <v>0.37</v>
      </c>
      <c r="F43" s="99"/>
      <c r="G43" s="141">
        <f t="shared" si="1"/>
        <v>88.017388648648648</v>
      </c>
      <c r="H43" s="95" t="s">
        <v>53</v>
      </c>
      <c r="I43" s="110"/>
      <c r="J43" s="110"/>
      <c r="K43" s="110"/>
      <c r="L43" s="110"/>
      <c r="M43" s="110"/>
      <c r="N43" s="110"/>
      <c r="O43" s="111"/>
      <c r="P43" s="57"/>
      <c r="Q43" s="221" t="s">
        <v>38</v>
      </c>
      <c r="R43" s="221" t="s">
        <v>67</v>
      </c>
      <c r="S43" s="221" t="s">
        <v>68</v>
      </c>
      <c r="T43" s="221" t="s">
        <v>39</v>
      </c>
    </row>
    <row r="44" spans="1:21" ht="16.5" x14ac:dyDescent="0.3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1"/>
      <c r="P44" s="57"/>
      <c r="Q44" s="221" t="s">
        <v>45</v>
      </c>
      <c r="R44" s="225">
        <v>1.5999999999999999</v>
      </c>
      <c r="S44" s="230">
        <v>1.68</v>
      </c>
      <c r="T44" s="141">
        <f>IF(R44&gt;S44,80-(((R44-S44)/(R44))*80),80 + (1/5)*((S44-R44)/S44)*100)</f>
        <v>80.952380952380949</v>
      </c>
      <c r="U44" s="230"/>
    </row>
    <row r="45" spans="1:21" ht="17.25" thickBot="1" x14ac:dyDescent="0.35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6"/>
      <c r="P45" s="57"/>
      <c r="Q45" s="221" t="s">
        <v>46</v>
      </c>
      <c r="R45" s="225">
        <v>1.6</v>
      </c>
      <c r="S45" s="231">
        <v>1.64</v>
      </c>
      <c r="T45" s="141">
        <f>IF(R45&gt;S45,80-(((R45-S45)/(R45))*80),80 + (1/5)*((S45-R45)/S45)*100)</f>
        <v>80.487804878048777</v>
      </c>
      <c r="U45" s="232"/>
    </row>
    <row r="46" spans="1:21" ht="17.25" thickBot="1" x14ac:dyDescent="0.35">
      <c r="A46" s="57"/>
      <c r="B46" s="57"/>
      <c r="C46" s="117"/>
      <c r="D46" s="119"/>
      <c r="E46" s="119"/>
      <c r="F46" s="119"/>
      <c r="G46" s="119"/>
      <c r="H46" s="119"/>
      <c r="I46" s="108"/>
      <c r="J46" s="57"/>
      <c r="K46" s="57"/>
      <c r="L46" s="57"/>
      <c r="M46" s="57"/>
      <c r="N46" s="57"/>
      <c r="O46" s="57"/>
      <c r="P46" s="57"/>
      <c r="Q46" s="221" t="s">
        <v>47</v>
      </c>
      <c r="R46" s="225">
        <v>1.7</v>
      </c>
      <c r="S46" s="226">
        <v>1.65</v>
      </c>
      <c r="T46" s="141">
        <f>IF(R46&gt;S46,80-(((R46-S46)/(R46))*80),80 + (1/5)*((S46-R46)/S46)*100)</f>
        <v>77.647058823529406</v>
      </c>
      <c r="U46" s="227"/>
    </row>
    <row r="47" spans="1:21" ht="17.25" thickBot="1" x14ac:dyDescent="0.35">
      <c r="A47" s="57"/>
      <c r="B47" s="57"/>
      <c r="C47" s="109"/>
      <c r="D47" s="84" t="s">
        <v>38</v>
      </c>
      <c r="E47" s="85" t="s">
        <v>60</v>
      </c>
      <c r="F47" s="85"/>
      <c r="G47" s="85"/>
      <c r="H47" s="86"/>
      <c r="I47" s="111"/>
      <c r="J47" s="57"/>
      <c r="K47" s="57"/>
      <c r="L47" s="57"/>
      <c r="M47" s="57"/>
      <c r="N47" s="57"/>
      <c r="O47" s="57"/>
      <c r="P47" s="57"/>
      <c r="Q47" s="221" t="s">
        <v>48</v>
      </c>
      <c r="R47" s="225">
        <v>1.6749999999999998</v>
      </c>
      <c r="S47" s="228">
        <v>1.64</v>
      </c>
      <c r="T47" s="141">
        <f>IF(R47&gt;S47,80-(((R47-S47)/(R47))*80),80 + (1/5)*((S47-R47)/S47)*100)</f>
        <v>78.328358208955223</v>
      </c>
      <c r="U47" s="229"/>
    </row>
    <row r="48" spans="1:21" ht="16.5" x14ac:dyDescent="0.3">
      <c r="A48" s="57"/>
      <c r="B48" s="57"/>
      <c r="C48" s="109"/>
      <c r="D48" s="87" t="s">
        <v>45</v>
      </c>
      <c r="E48" s="130">
        <f>(G28+G40)/2</f>
        <v>71.300638412698419</v>
      </c>
      <c r="F48" s="130"/>
      <c r="G48" s="130"/>
      <c r="H48" s="131"/>
      <c r="I48" s="111"/>
      <c r="J48" s="57"/>
      <c r="K48" s="57"/>
      <c r="L48" s="57"/>
      <c r="M48" s="57"/>
      <c r="N48" s="57"/>
      <c r="O48" s="57"/>
      <c r="P48" s="57"/>
    </row>
    <row r="49" spans="1:16" ht="16.5" x14ac:dyDescent="0.3">
      <c r="A49" s="57"/>
      <c r="B49" s="57"/>
      <c r="C49" s="109"/>
      <c r="D49" s="87" t="s">
        <v>46</v>
      </c>
      <c r="E49" s="130">
        <f t="shared" ref="E49:E51" si="2">(G29+G41)/2</f>
        <v>73.182127825888571</v>
      </c>
      <c r="F49" s="130"/>
      <c r="G49" s="130"/>
      <c r="H49" s="131"/>
      <c r="I49" s="111"/>
      <c r="J49" s="57"/>
      <c r="K49" s="57"/>
      <c r="L49" s="57"/>
      <c r="M49" s="57"/>
      <c r="N49" s="57"/>
      <c r="O49" s="57"/>
      <c r="P49" s="57"/>
    </row>
    <row r="50" spans="1:16" ht="16.5" x14ac:dyDescent="0.3">
      <c r="A50" s="57"/>
      <c r="B50" s="57"/>
      <c r="C50" s="109"/>
      <c r="D50" s="87" t="s">
        <v>47</v>
      </c>
      <c r="E50" s="130">
        <f t="shared" si="2"/>
        <v>91.44273946561745</v>
      </c>
      <c r="F50" s="130"/>
      <c r="G50" s="130"/>
      <c r="H50" s="131"/>
      <c r="I50" s="111"/>
      <c r="J50" s="57"/>
      <c r="K50" s="57"/>
      <c r="L50" s="57"/>
      <c r="M50" s="57"/>
      <c r="N50" s="57"/>
      <c r="O50" s="57"/>
      <c r="P50" s="57"/>
    </row>
    <row r="51" spans="1:16" ht="17.25" thickBot="1" x14ac:dyDescent="0.35">
      <c r="A51" s="57"/>
      <c r="B51" s="57"/>
      <c r="C51" s="109"/>
      <c r="D51" s="88" t="s">
        <v>48</v>
      </c>
      <c r="E51" s="142">
        <f t="shared" si="2"/>
        <v>76.592130665486252</v>
      </c>
      <c r="F51" s="142"/>
      <c r="G51" s="142"/>
      <c r="H51" s="143"/>
      <c r="I51" s="111"/>
      <c r="J51" s="57"/>
      <c r="K51" s="57"/>
      <c r="L51" s="57"/>
      <c r="M51" s="57"/>
      <c r="N51" s="57"/>
      <c r="O51" s="57"/>
      <c r="P51" s="57"/>
    </row>
    <row r="52" spans="1:16" ht="17.25" thickBot="1" x14ac:dyDescent="0.35">
      <c r="A52" s="57"/>
      <c r="B52" s="57"/>
      <c r="C52" s="114"/>
      <c r="D52" s="115"/>
      <c r="E52" s="115"/>
      <c r="F52" s="115"/>
      <c r="G52" s="115"/>
      <c r="H52" s="115"/>
      <c r="I52" s="116"/>
      <c r="J52" s="57"/>
      <c r="K52" s="57"/>
      <c r="L52" s="57"/>
      <c r="M52" s="57"/>
      <c r="N52" s="57"/>
      <c r="O52" s="57"/>
      <c r="P52" s="57"/>
    </row>
    <row r="53" spans="1:16" ht="16.5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</row>
    <row r="54" spans="1:16" ht="17.25" thickBot="1" x14ac:dyDescent="0.3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1:16" ht="16.5" x14ac:dyDescent="0.3">
      <c r="A55" s="102" t="s">
        <v>63</v>
      </c>
      <c r="B55" s="103"/>
      <c r="C55" s="104" t="s">
        <v>61</v>
      </c>
      <c r="D55" s="104"/>
      <c r="E55" s="105" t="s">
        <v>64</v>
      </c>
      <c r="F55" s="105"/>
      <c r="G55" s="85" t="s">
        <v>41</v>
      </c>
      <c r="H55" s="85"/>
      <c r="I55" s="85"/>
      <c r="J55" s="106" t="s">
        <v>42</v>
      </c>
      <c r="K55" s="107">
        <v>7.08</v>
      </c>
      <c r="L55" s="103"/>
      <c r="M55" s="103"/>
      <c r="N55" s="103"/>
      <c r="O55" s="108"/>
      <c r="P55" s="57"/>
    </row>
    <row r="56" spans="1:16" ht="16.5" x14ac:dyDescent="0.3">
      <c r="A56" s="109"/>
      <c r="B56" s="110"/>
      <c r="C56" s="58" t="s">
        <v>62</v>
      </c>
      <c r="D56" s="58"/>
      <c r="E56" s="69" t="s">
        <v>1</v>
      </c>
      <c r="F56" s="69"/>
      <c r="G56" s="110"/>
      <c r="H56" s="110"/>
      <c r="I56" s="110"/>
      <c r="J56" s="65" t="s">
        <v>43</v>
      </c>
      <c r="K56" s="63">
        <v>0.92</v>
      </c>
      <c r="L56" s="110"/>
      <c r="M56" s="110"/>
      <c r="N56" s="110"/>
      <c r="O56" s="111"/>
      <c r="P56" s="57"/>
    </row>
    <row r="57" spans="1:16" ht="16.5" x14ac:dyDescent="0.3">
      <c r="A57" s="109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1"/>
      <c r="P57" s="57"/>
    </row>
    <row r="58" spans="1:16" ht="16.5" x14ac:dyDescent="0.3">
      <c r="A58" s="109"/>
      <c r="B58" s="110"/>
      <c r="C58" s="58" t="s">
        <v>59</v>
      </c>
      <c r="D58" s="58"/>
      <c r="E58" s="58"/>
      <c r="F58" s="58"/>
      <c r="G58" s="58"/>
      <c r="H58" s="70">
        <v>31.02</v>
      </c>
      <c r="I58" s="110"/>
      <c r="J58" s="110"/>
      <c r="K58" s="110"/>
      <c r="L58" s="110"/>
      <c r="M58" s="110"/>
      <c r="N58" s="110"/>
      <c r="O58" s="111"/>
      <c r="P58" s="57"/>
    </row>
    <row r="59" spans="1:16" ht="17.25" thickBot="1" x14ac:dyDescent="0.35">
      <c r="A59" s="109"/>
      <c r="B59" s="110"/>
      <c r="C59" s="110"/>
      <c r="D59" s="110"/>
      <c r="E59" s="110"/>
      <c r="F59" s="110"/>
      <c r="G59" s="110"/>
      <c r="H59" s="110"/>
      <c r="I59" s="110"/>
      <c r="J59" s="60" t="s">
        <v>54</v>
      </c>
      <c r="K59" s="60"/>
      <c r="L59" s="60"/>
      <c r="M59" s="60"/>
      <c r="N59" s="60"/>
      <c r="O59" s="112"/>
      <c r="P59" s="57"/>
    </row>
    <row r="60" spans="1:16" ht="16.5" x14ac:dyDescent="0.3">
      <c r="A60" s="109"/>
      <c r="B60" s="84" t="s">
        <v>38</v>
      </c>
      <c r="C60" s="89" t="s">
        <v>36</v>
      </c>
      <c r="D60" s="89"/>
      <c r="E60" s="90" t="s">
        <v>37</v>
      </c>
      <c r="F60" s="91"/>
      <c r="G60" s="92" t="s">
        <v>39</v>
      </c>
      <c r="H60" s="93" t="s">
        <v>40</v>
      </c>
      <c r="I60" s="110"/>
      <c r="J60" s="61" t="s">
        <v>55</v>
      </c>
      <c r="K60" s="82"/>
      <c r="L60" s="82"/>
      <c r="M60" s="82"/>
      <c r="N60" s="82"/>
      <c r="O60" s="113"/>
      <c r="P60" s="57"/>
    </row>
    <row r="61" spans="1:16" ht="16.5" x14ac:dyDescent="0.3">
      <c r="A61" s="109"/>
      <c r="B61" s="94" t="s">
        <v>45</v>
      </c>
      <c r="C61" s="149">
        <v>45</v>
      </c>
      <c r="D61" s="150"/>
      <c r="E61" s="60">
        <v>42.94</v>
      </c>
      <c r="F61" s="60"/>
      <c r="G61" s="141">
        <f>IF(C61&gt;E61,80-(((C61-E61)/(C61))*80),80 + (1/5)*((E61-C61)/E61)*100)</f>
        <v>76.337777777777774</v>
      </c>
      <c r="H61" s="95" t="s">
        <v>44</v>
      </c>
      <c r="I61" s="110"/>
      <c r="J61" s="110"/>
      <c r="K61" s="110"/>
      <c r="L61" s="110"/>
      <c r="M61" s="110"/>
      <c r="N61" s="110"/>
      <c r="O61" s="111"/>
      <c r="P61" s="57"/>
    </row>
    <row r="62" spans="1:16" ht="16.5" x14ac:dyDescent="0.3">
      <c r="A62" s="109"/>
      <c r="B62" s="94" t="s">
        <v>46</v>
      </c>
      <c r="C62" s="151">
        <v>32.799999999999997</v>
      </c>
      <c r="D62" s="152"/>
      <c r="E62" s="66">
        <v>40.54</v>
      </c>
      <c r="F62" s="67"/>
      <c r="G62" s="141">
        <f t="shared" ref="G62:G64" si="3">IF(C62&gt;E62,80-(((C62-E62)/(C62))*80),80 + (1/5)*((E62-C62)/E62)*100)</f>
        <v>83.818450912678841</v>
      </c>
      <c r="H62" s="95" t="s">
        <v>44</v>
      </c>
      <c r="I62" s="110"/>
      <c r="J62" s="110"/>
      <c r="K62" s="110"/>
      <c r="L62" s="110"/>
      <c r="M62" s="110"/>
      <c r="N62" s="110"/>
      <c r="O62" s="111"/>
      <c r="P62" s="57"/>
    </row>
    <row r="63" spans="1:16" ht="16.5" x14ac:dyDescent="0.3">
      <c r="A63" s="109"/>
      <c r="B63" s="94" t="s">
        <v>47</v>
      </c>
      <c r="C63" s="151">
        <v>23.24</v>
      </c>
      <c r="D63" s="152"/>
      <c r="E63" s="61">
        <v>23.09</v>
      </c>
      <c r="F63" s="62"/>
      <c r="G63" s="141">
        <f t="shared" si="3"/>
        <v>79.483648881239247</v>
      </c>
      <c r="H63" s="95" t="s">
        <v>53</v>
      </c>
      <c r="I63" s="110"/>
      <c r="J63" s="110"/>
      <c r="K63" s="110"/>
      <c r="L63" s="110"/>
      <c r="M63" s="110"/>
      <c r="N63" s="110"/>
      <c r="O63" s="111"/>
      <c r="P63" s="57"/>
    </row>
    <row r="64" spans="1:16" ht="17.25" thickBot="1" x14ac:dyDescent="0.35">
      <c r="A64" s="109"/>
      <c r="B64" s="97" t="s">
        <v>48</v>
      </c>
      <c r="C64" s="151">
        <v>40.450000000000003</v>
      </c>
      <c r="D64" s="152"/>
      <c r="E64" s="98">
        <v>34.520000000000003</v>
      </c>
      <c r="F64" s="99"/>
      <c r="G64" s="141">
        <f t="shared" si="3"/>
        <v>68.271940667490725</v>
      </c>
      <c r="H64" s="95" t="s">
        <v>44</v>
      </c>
      <c r="I64" s="110"/>
      <c r="J64" s="110"/>
      <c r="K64" s="110"/>
      <c r="L64" s="110"/>
      <c r="M64" s="110"/>
      <c r="N64" s="110"/>
      <c r="O64" s="111"/>
      <c r="P64" s="57"/>
    </row>
    <row r="65" spans="1:16" ht="17.25" thickBot="1" x14ac:dyDescent="0.35">
      <c r="A65" s="114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6"/>
      <c r="P65" s="57"/>
    </row>
    <row r="66" spans="1:16" ht="16.5" x14ac:dyDescent="0.3">
      <c r="A66" s="117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8"/>
      <c r="P66" s="57"/>
    </row>
    <row r="67" spans="1:16" ht="16.5" x14ac:dyDescent="0.3">
      <c r="A67" s="118" t="s">
        <v>74</v>
      </c>
      <c r="B67" s="110"/>
      <c r="C67" s="58" t="s">
        <v>61</v>
      </c>
      <c r="D67" s="58"/>
      <c r="E67" s="59" t="s">
        <v>64</v>
      </c>
      <c r="F67" s="59"/>
      <c r="G67" s="64" t="s">
        <v>41</v>
      </c>
      <c r="H67" s="64"/>
      <c r="I67" s="64"/>
      <c r="J67" s="65" t="s">
        <v>42</v>
      </c>
      <c r="K67" s="63">
        <v>0</v>
      </c>
      <c r="L67" s="110"/>
      <c r="M67" s="110"/>
      <c r="N67" s="110"/>
      <c r="O67" s="111"/>
      <c r="P67" s="57"/>
    </row>
    <row r="68" spans="1:16" ht="16.5" x14ac:dyDescent="0.3">
      <c r="A68" s="109"/>
      <c r="B68" s="110"/>
      <c r="C68" s="58" t="s">
        <v>62</v>
      </c>
      <c r="D68" s="58"/>
      <c r="E68" s="68" t="s">
        <v>3</v>
      </c>
      <c r="F68" s="68"/>
      <c r="G68" s="110"/>
      <c r="H68" s="110"/>
      <c r="I68" s="110"/>
      <c r="J68" s="65" t="s">
        <v>43</v>
      </c>
      <c r="K68" s="63">
        <v>0.82</v>
      </c>
      <c r="L68" s="110"/>
      <c r="M68" s="110"/>
      <c r="N68" s="110"/>
      <c r="O68" s="111"/>
      <c r="P68" s="57"/>
    </row>
    <row r="69" spans="1:16" ht="16.5" x14ac:dyDescent="0.3">
      <c r="A69" s="109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1"/>
      <c r="P69" s="57"/>
    </row>
    <row r="70" spans="1:16" ht="16.5" x14ac:dyDescent="0.3">
      <c r="A70" s="109"/>
      <c r="B70" s="110"/>
      <c r="C70" s="58" t="s">
        <v>66</v>
      </c>
      <c r="D70" s="58"/>
      <c r="E70" s="58"/>
      <c r="F70" s="58"/>
      <c r="G70" s="58"/>
      <c r="H70" s="129">
        <v>1.65</v>
      </c>
      <c r="I70" s="110"/>
      <c r="J70" s="110"/>
      <c r="K70" s="110"/>
      <c r="L70" s="110"/>
      <c r="M70" s="110"/>
      <c r="N70" s="110"/>
      <c r="O70" s="111"/>
      <c r="P70" s="57"/>
    </row>
    <row r="71" spans="1:16" ht="17.25" thickBot="1" x14ac:dyDescent="0.35">
      <c r="A71" s="109"/>
      <c r="B71" s="110"/>
      <c r="C71" s="110"/>
      <c r="D71" s="110"/>
      <c r="E71" s="110"/>
      <c r="F71" s="110"/>
      <c r="G71" s="110"/>
      <c r="H71" s="110"/>
      <c r="I71" s="110"/>
      <c r="J71" s="60" t="s">
        <v>54</v>
      </c>
      <c r="K71" s="60"/>
      <c r="L71" s="60"/>
      <c r="M71" s="60"/>
      <c r="N71" s="60"/>
      <c r="O71" s="112"/>
      <c r="P71" s="57"/>
    </row>
    <row r="72" spans="1:16" ht="36.75" customHeight="1" x14ac:dyDescent="0.3">
      <c r="A72" s="109"/>
      <c r="B72" s="155" t="s">
        <v>38</v>
      </c>
      <c r="C72" s="156" t="s">
        <v>51</v>
      </c>
      <c r="D72" s="156"/>
      <c r="E72" s="157" t="s">
        <v>52</v>
      </c>
      <c r="F72" s="158"/>
      <c r="G72" s="159" t="s">
        <v>39</v>
      </c>
      <c r="H72" s="160" t="s">
        <v>40</v>
      </c>
      <c r="I72" s="110"/>
      <c r="J72" s="61" t="s">
        <v>55</v>
      </c>
      <c r="K72" s="82"/>
      <c r="L72" s="82"/>
      <c r="M72" s="82"/>
      <c r="N72" s="82"/>
      <c r="O72" s="113"/>
      <c r="P72" s="57"/>
    </row>
    <row r="73" spans="1:16" ht="16.5" x14ac:dyDescent="0.3">
      <c r="A73" s="109"/>
      <c r="B73" s="94" t="s">
        <v>45</v>
      </c>
      <c r="C73" s="153">
        <v>1.5999999999999999</v>
      </c>
      <c r="D73" s="154"/>
      <c r="E73" s="60">
        <v>1.68</v>
      </c>
      <c r="F73" s="60"/>
      <c r="G73" s="141">
        <f>IF(C73&gt;E73,80-(((C73-E73)/(C73))*80),80 + (1/5)*((E73-C73)/E73)*100)</f>
        <v>80.952380952380949</v>
      </c>
      <c r="H73" s="95" t="s">
        <v>53</v>
      </c>
      <c r="I73" s="146">
        <v>0</v>
      </c>
      <c r="J73" s="110"/>
      <c r="K73" s="110"/>
      <c r="L73" s="110"/>
      <c r="M73" s="110"/>
      <c r="N73" s="110"/>
      <c r="O73" s="111"/>
      <c r="P73" s="57"/>
    </row>
    <row r="74" spans="1:16" ht="16.5" x14ac:dyDescent="0.3">
      <c r="A74" s="109"/>
      <c r="B74" s="94" t="s">
        <v>46</v>
      </c>
      <c r="C74" s="153">
        <v>1.6</v>
      </c>
      <c r="D74" s="154"/>
      <c r="E74" s="66">
        <v>1.64</v>
      </c>
      <c r="F74" s="67"/>
      <c r="G74" s="141">
        <f t="shared" ref="G74:G76" si="4">IF(C74&gt;E74,80-(((C74-E74)/(C74))*80),80 + (1/5)*((E74-C74)/E74)*100)</f>
        <v>80.487804878048777</v>
      </c>
      <c r="H74" s="95" t="s">
        <v>53</v>
      </c>
      <c r="I74" s="146">
        <v>0</v>
      </c>
      <c r="J74" s="110"/>
      <c r="K74" s="110"/>
      <c r="L74" s="110"/>
      <c r="M74" s="110"/>
      <c r="N74" s="110"/>
      <c r="O74" s="111"/>
      <c r="P74" s="57"/>
    </row>
    <row r="75" spans="1:16" ht="16.5" x14ac:dyDescent="0.3">
      <c r="A75" s="109"/>
      <c r="B75" s="94" t="s">
        <v>47</v>
      </c>
      <c r="C75" s="153">
        <v>1.7</v>
      </c>
      <c r="D75" s="154"/>
      <c r="E75" s="61">
        <v>1.65</v>
      </c>
      <c r="F75" s="62"/>
      <c r="G75" s="141">
        <f t="shared" si="4"/>
        <v>77.647058823529406</v>
      </c>
      <c r="H75" s="95" t="s">
        <v>44</v>
      </c>
      <c r="I75" s="146">
        <v>1</v>
      </c>
      <c r="J75" s="110"/>
      <c r="K75" s="110"/>
      <c r="L75" s="110"/>
      <c r="M75" s="110"/>
      <c r="N75" s="110"/>
      <c r="O75" s="111"/>
      <c r="P75" s="57"/>
    </row>
    <row r="76" spans="1:16" ht="17.25" thickBot="1" x14ac:dyDescent="0.35">
      <c r="A76" s="109"/>
      <c r="B76" s="97" t="s">
        <v>48</v>
      </c>
      <c r="C76" s="153">
        <v>1.6749999999999998</v>
      </c>
      <c r="D76" s="154"/>
      <c r="E76" s="98">
        <v>1.64</v>
      </c>
      <c r="F76" s="99"/>
      <c r="G76" s="141">
        <f t="shared" si="4"/>
        <v>78.328358208955223</v>
      </c>
      <c r="H76" s="95" t="s">
        <v>44</v>
      </c>
      <c r="I76" s="146">
        <v>0</v>
      </c>
      <c r="J76" s="110"/>
      <c r="K76" s="110"/>
      <c r="L76" s="110"/>
      <c r="M76" s="110"/>
      <c r="N76" s="110"/>
      <c r="O76" s="111"/>
      <c r="P76" s="57"/>
    </row>
    <row r="77" spans="1:16" ht="16.5" x14ac:dyDescent="0.3">
      <c r="A77" s="109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1"/>
      <c r="P77" s="57"/>
    </row>
    <row r="78" spans="1:16" ht="17.25" thickBot="1" x14ac:dyDescent="0.35">
      <c r="A78" s="114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6"/>
      <c r="P78" s="57"/>
    </row>
    <row r="79" spans="1:16" ht="17.25" thickBot="1" x14ac:dyDescent="0.35">
      <c r="A79" s="57"/>
      <c r="B79" s="57"/>
      <c r="C79" s="117"/>
      <c r="D79" s="119"/>
      <c r="E79" s="119"/>
      <c r="F79" s="119"/>
      <c r="G79" s="119"/>
      <c r="H79" s="119"/>
      <c r="I79" s="108"/>
      <c r="J79" s="57"/>
      <c r="K79" s="57"/>
      <c r="L79" s="57"/>
      <c r="M79" s="57"/>
      <c r="N79" s="57"/>
      <c r="O79" s="57"/>
      <c r="P79" s="57"/>
    </row>
    <row r="80" spans="1:16" ht="16.5" x14ac:dyDescent="0.3">
      <c r="A80" s="57"/>
      <c r="B80" s="57"/>
      <c r="C80" s="109"/>
      <c r="D80" s="84" t="s">
        <v>38</v>
      </c>
      <c r="E80" s="85" t="s">
        <v>69</v>
      </c>
      <c r="F80" s="85"/>
      <c r="G80" s="85"/>
      <c r="H80" s="86"/>
      <c r="I80" s="111"/>
      <c r="J80" s="57"/>
      <c r="K80" s="57"/>
      <c r="L80" s="57"/>
      <c r="M80" s="57"/>
      <c r="N80" s="57"/>
      <c r="O80" s="57"/>
      <c r="P80" s="57"/>
    </row>
    <row r="81" spans="1:16" ht="16.5" x14ac:dyDescent="0.3">
      <c r="A81" s="57"/>
      <c r="B81" s="57"/>
      <c r="C81" s="109"/>
      <c r="D81" s="87" t="s">
        <v>45</v>
      </c>
      <c r="E81" s="130">
        <f>(G61+G73)/2</f>
        <v>78.645079365079368</v>
      </c>
      <c r="F81" s="130"/>
      <c r="G81" s="130"/>
      <c r="H81" s="131"/>
      <c r="I81" s="111"/>
      <c r="J81" s="57"/>
      <c r="K81" s="57"/>
      <c r="L81" s="57"/>
      <c r="M81" s="57"/>
      <c r="N81" s="57"/>
      <c r="O81" s="57"/>
      <c r="P81" s="57"/>
    </row>
    <row r="82" spans="1:16" ht="16.5" x14ac:dyDescent="0.3">
      <c r="A82" s="57"/>
      <c r="B82" s="57"/>
      <c r="C82" s="109"/>
      <c r="D82" s="87" t="s">
        <v>46</v>
      </c>
      <c r="E82" s="130">
        <f t="shared" ref="E82:E84" si="5">(G62+G74)/2</f>
        <v>82.153127895363809</v>
      </c>
      <c r="F82" s="130"/>
      <c r="G82" s="130"/>
      <c r="H82" s="131"/>
      <c r="I82" s="111"/>
      <c r="J82" s="57"/>
      <c r="K82" s="57"/>
      <c r="L82" s="57"/>
      <c r="M82" s="57"/>
      <c r="N82" s="57"/>
      <c r="O82" s="57"/>
      <c r="P82" s="57"/>
    </row>
    <row r="83" spans="1:16" ht="16.5" x14ac:dyDescent="0.3">
      <c r="A83" s="57"/>
      <c r="B83" s="57"/>
      <c r="C83" s="109"/>
      <c r="D83" s="87" t="s">
        <v>47</v>
      </c>
      <c r="E83" s="130">
        <f t="shared" si="5"/>
        <v>78.565353852384334</v>
      </c>
      <c r="F83" s="130"/>
      <c r="G83" s="130"/>
      <c r="H83" s="131"/>
      <c r="I83" s="111"/>
      <c r="J83" s="57"/>
      <c r="K83" s="57"/>
      <c r="L83" s="57"/>
      <c r="M83" s="57"/>
      <c r="N83" s="57"/>
      <c r="O83" s="57"/>
      <c r="P83" s="57"/>
    </row>
    <row r="84" spans="1:16" ht="17.25" thickBot="1" x14ac:dyDescent="0.35">
      <c r="A84" s="57"/>
      <c r="B84" s="57"/>
      <c r="C84" s="109"/>
      <c r="D84" s="88" t="s">
        <v>48</v>
      </c>
      <c r="E84" s="142">
        <f t="shared" si="5"/>
        <v>73.300149438222974</v>
      </c>
      <c r="F84" s="142"/>
      <c r="G84" s="142"/>
      <c r="H84" s="143"/>
      <c r="I84" s="111"/>
      <c r="J84" s="57"/>
      <c r="K84" s="57"/>
      <c r="L84" s="57"/>
      <c r="M84" s="57"/>
      <c r="N84" s="57"/>
      <c r="O84" s="57"/>
      <c r="P84" s="57"/>
    </row>
    <row r="85" spans="1:16" ht="17.25" thickBot="1" x14ac:dyDescent="0.35">
      <c r="A85" s="57"/>
      <c r="B85" s="57"/>
      <c r="C85" s="114"/>
      <c r="D85" s="115"/>
      <c r="E85" s="115"/>
      <c r="F85" s="115"/>
      <c r="G85" s="115"/>
      <c r="H85" s="115"/>
      <c r="I85" s="116"/>
      <c r="J85" s="57"/>
      <c r="K85" s="57"/>
      <c r="L85" s="57"/>
      <c r="M85" s="57"/>
      <c r="N85" s="57"/>
      <c r="O85" s="57"/>
      <c r="P85" s="57"/>
    </row>
    <row r="86" spans="1:16" ht="17.25" thickBot="1" x14ac:dyDescent="0.3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</row>
    <row r="87" spans="1:16" ht="16.5" x14ac:dyDescent="0.3">
      <c r="A87" s="57"/>
      <c r="B87" s="57"/>
      <c r="C87" s="57"/>
      <c r="D87" s="84" t="s">
        <v>38</v>
      </c>
      <c r="E87" s="85" t="s">
        <v>70</v>
      </c>
      <c r="F87" s="85"/>
      <c r="G87" s="85"/>
      <c r="H87" s="86"/>
      <c r="I87" s="57"/>
      <c r="J87" s="57"/>
      <c r="K87" s="57"/>
      <c r="L87" s="57"/>
      <c r="M87" s="57"/>
      <c r="N87" s="57"/>
      <c r="O87" s="57"/>
      <c r="P87" s="57"/>
    </row>
    <row r="88" spans="1:16" ht="16.5" x14ac:dyDescent="0.3">
      <c r="A88" s="57"/>
      <c r="B88" s="57"/>
      <c r="C88" s="57"/>
      <c r="D88" s="87" t="s">
        <v>45</v>
      </c>
      <c r="E88" s="130">
        <f>(E48+E81)/2</f>
        <v>74.972858888888894</v>
      </c>
      <c r="F88" s="130"/>
      <c r="G88" s="130"/>
      <c r="H88" s="131"/>
      <c r="I88" s="57"/>
      <c r="J88" s="57"/>
      <c r="K88" s="57"/>
      <c r="L88" s="57"/>
      <c r="M88" s="57"/>
      <c r="N88" s="57"/>
      <c r="O88" s="57"/>
      <c r="P88" s="57"/>
    </row>
    <row r="89" spans="1:16" ht="16.5" x14ac:dyDescent="0.3">
      <c r="A89" s="57"/>
      <c r="B89" s="57"/>
      <c r="C89" s="57"/>
      <c r="D89" s="87" t="s">
        <v>46</v>
      </c>
      <c r="E89" s="130">
        <f t="shared" ref="E89:E91" si="6">(E49+E82)/2</f>
        <v>77.667627860626197</v>
      </c>
      <c r="F89" s="130"/>
      <c r="G89" s="130"/>
      <c r="H89" s="131"/>
      <c r="I89" s="57"/>
      <c r="J89" s="57"/>
      <c r="K89" s="57"/>
      <c r="L89" s="57"/>
      <c r="M89" s="57"/>
      <c r="N89" s="57"/>
      <c r="O89" s="57"/>
      <c r="P89" s="57"/>
    </row>
    <row r="90" spans="1:16" ht="16.5" x14ac:dyDescent="0.3">
      <c r="A90" s="57"/>
      <c r="B90" s="57"/>
      <c r="C90" s="57"/>
      <c r="D90" s="87" t="s">
        <v>47</v>
      </c>
      <c r="E90" s="130">
        <f t="shared" si="6"/>
        <v>85.004046659000892</v>
      </c>
      <c r="F90" s="130"/>
      <c r="G90" s="130"/>
      <c r="H90" s="131"/>
      <c r="I90" s="57"/>
      <c r="J90" s="57"/>
      <c r="K90" s="57"/>
      <c r="L90" s="57"/>
      <c r="M90" s="57"/>
      <c r="N90" s="57"/>
      <c r="O90" s="57"/>
      <c r="P90" s="57"/>
    </row>
    <row r="91" spans="1:16" ht="17.25" thickBot="1" x14ac:dyDescent="0.35">
      <c r="A91" s="57"/>
      <c r="B91" s="57"/>
      <c r="C91" s="57"/>
      <c r="D91" s="88" t="s">
        <v>48</v>
      </c>
      <c r="E91" s="130">
        <f t="shared" si="6"/>
        <v>74.946140051854613</v>
      </c>
      <c r="F91" s="130"/>
      <c r="G91" s="130"/>
      <c r="H91" s="131"/>
      <c r="I91" s="57"/>
      <c r="J91" s="57"/>
      <c r="K91" s="57"/>
      <c r="L91" s="57"/>
      <c r="M91" s="57"/>
      <c r="N91" s="57"/>
      <c r="O91" s="57"/>
      <c r="P91" s="57"/>
    </row>
  </sheetData>
  <mergeCells count="104">
    <mergeCell ref="Q42:R42"/>
    <mergeCell ref="S42:T42"/>
    <mergeCell ref="Q27:R27"/>
    <mergeCell ref="S27:T27"/>
    <mergeCell ref="Q41:R41"/>
    <mergeCell ref="S41:T41"/>
    <mergeCell ref="Q34:R34"/>
    <mergeCell ref="S34:T34"/>
    <mergeCell ref="Q35:R35"/>
    <mergeCell ref="S35:T35"/>
    <mergeCell ref="E88:H88"/>
    <mergeCell ref="E89:H89"/>
    <mergeCell ref="E90:H90"/>
    <mergeCell ref="E91:H91"/>
    <mergeCell ref="Q20:R20"/>
    <mergeCell ref="S20:T20"/>
    <mergeCell ref="Q21:R21"/>
    <mergeCell ref="S21:T21"/>
    <mergeCell ref="Q28:R28"/>
    <mergeCell ref="S28:T28"/>
    <mergeCell ref="E80:H80"/>
    <mergeCell ref="E81:H81"/>
    <mergeCell ref="E82:H82"/>
    <mergeCell ref="E83:H83"/>
    <mergeCell ref="E84:H84"/>
    <mergeCell ref="E87:H87"/>
    <mergeCell ref="C74:D74"/>
    <mergeCell ref="E74:F74"/>
    <mergeCell ref="C75:D75"/>
    <mergeCell ref="E75:F75"/>
    <mergeCell ref="C76:D76"/>
    <mergeCell ref="E76:F76"/>
    <mergeCell ref="C70:G70"/>
    <mergeCell ref="J71:O71"/>
    <mergeCell ref="C72:D72"/>
    <mergeCell ref="E72:F72"/>
    <mergeCell ref="J72:O72"/>
    <mergeCell ref="C73:D73"/>
    <mergeCell ref="E73:F73"/>
    <mergeCell ref="C64:D64"/>
    <mergeCell ref="E64:F64"/>
    <mergeCell ref="C67:D67"/>
    <mergeCell ref="E67:F67"/>
    <mergeCell ref="G67:I67"/>
    <mergeCell ref="C68:D68"/>
    <mergeCell ref="E68:F68"/>
    <mergeCell ref="C61:D61"/>
    <mergeCell ref="E61:F61"/>
    <mergeCell ref="C62:D62"/>
    <mergeCell ref="E62:F62"/>
    <mergeCell ref="C63:D63"/>
    <mergeCell ref="E63:F63"/>
    <mergeCell ref="C56:D56"/>
    <mergeCell ref="E56:F56"/>
    <mergeCell ref="C58:G58"/>
    <mergeCell ref="J59:O59"/>
    <mergeCell ref="C60:D60"/>
    <mergeCell ref="E60:F60"/>
    <mergeCell ref="J60:O60"/>
    <mergeCell ref="E47:H47"/>
    <mergeCell ref="E48:H48"/>
    <mergeCell ref="E49:H49"/>
    <mergeCell ref="E50:H50"/>
    <mergeCell ref="E51:H51"/>
    <mergeCell ref="C55:D55"/>
    <mergeCell ref="E55:F55"/>
    <mergeCell ref="G55:I55"/>
    <mergeCell ref="C41:D41"/>
    <mergeCell ref="E41:F41"/>
    <mergeCell ref="C42:D42"/>
    <mergeCell ref="E42:F42"/>
    <mergeCell ref="C43:D43"/>
    <mergeCell ref="E43:F43"/>
    <mergeCell ref="J38:O38"/>
    <mergeCell ref="C39:D39"/>
    <mergeCell ref="E39:F39"/>
    <mergeCell ref="J39:O39"/>
    <mergeCell ref="C40:D40"/>
    <mergeCell ref="E40:F40"/>
    <mergeCell ref="C34:D34"/>
    <mergeCell ref="E34:F34"/>
    <mergeCell ref="G34:I34"/>
    <mergeCell ref="C35:D35"/>
    <mergeCell ref="E35:F35"/>
    <mergeCell ref="C37:G37"/>
    <mergeCell ref="C29:D29"/>
    <mergeCell ref="E29:F29"/>
    <mergeCell ref="C30:D30"/>
    <mergeCell ref="E30:F30"/>
    <mergeCell ref="C31:D31"/>
    <mergeCell ref="E31:F31"/>
    <mergeCell ref="C25:G25"/>
    <mergeCell ref="J26:O26"/>
    <mergeCell ref="C27:D27"/>
    <mergeCell ref="E27:F27"/>
    <mergeCell ref="J27:O27"/>
    <mergeCell ref="C28:D28"/>
    <mergeCell ref="E28:F28"/>
    <mergeCell ref="A1:O1"/>
    <mergeCell ref="C22:D22"/>
    <mergeCell ref="E22:F22"/>
    <mergeCell ref="G22:I22"/>
    <mergeCell ref="C23:D23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0303-E46E-46C4-ADEB-79CD1AECF525}">
  <sheetPr codeName="Sheet4"/>
  <dimension ref="C24:Q48"/>
  <sheetViews>
    <sheetView tabSelected="1" topLeftCell="A34" workbookViewId="0">
      <selection activeCell="L48" sqref="L48"/>
    </sheetView>
  </sheetViews>
  <sheetFormatPr defaultRowHeight="15" x14ac:dyDescent="0.25"/>
  <cols>
    <col min="7" max="7" width="10.85546875" customWidth="1"/>
    <col min="8" max="9" width="17.42578125" customWidth="1"/>
    <col min="14" max="14" width="15.28515625" bestFit="1" customWidth="1"/>
    <col min="15" max="15" width="11.85546875" bestFit="1" customWidth="1"/>
  </cols>
  <sheetData>
    <row r="24" spans="3:17" ht="31.5" customHeight="1" x14ac:dyDescent="0.25">
      <c r="K24" s="171" t="s">
        <v>76</v>
      </c>
      <c r="L24" s="171" t="s">
        <v>77</v>
      </c>
      <c r="M24" s="171" t="s">
        <v>78</v>
      </c>
      <c r="N24" s="171" t="s">
        <v>86</v>
      </c>
      <c r="O24" s="171" t="s">
        <v>87</v>
      </c>
      <c r="P24" s="171" t="s">
        <v>88</v>
      </c>
      <c r="Q24" s="171" t="s">
        <v>89</v>
      </c>
    </row>
    <row r="25" spans="3:17" x14ac:dyDescent="0.25">
      <c r="C25" s="164" t="s">
        <v>79</v>
      </c>
      <c r="D25" s="164"/>
      <c r="E25" s="164"/>
      <c r="F25" s="164"/>
      <c r="G25" s="164"/>
      <c r="H25" s="164"/>
      <c r="I25" s="164"/>
      <c r="J25" s="167"/>
      <c r="K25" s="233">
        <v>7.8090000000000002</v>
      </c>
      <c r="L25" s="233">
        <v>4.7469999999999999</v>
      </c>
      <c r="M25" s="233">
        <v>6.9909999999999997</v>
      </c>
      <c r="N25" s="172">
        <v>7</v>
      </c>
      <c r="O25" s="172">
        <v>8</v>
      </c>
      <c r="P25" s="172">
        <v>5</v>
      </c>
      <c r="Q25" s="172">
        <v>7</v>
      </c>
    </row>
    <row r="26" spans="3:17" x14ac:dyDescent="0.25">
      <c r="C26" s="165" t="s">
        <v>80</v>
      </c>
      <c r="D26" s="165"/>
      <c r="E26" s="165"/>
      <c r="F26" s="165"/>
      <c r="G26" s="165"/>
      <c r="H26" s="165"/>
      <c r="I26" s="165"/>
      <c r="J26" s="168"/>
      <c r="K26" s="233">
        <v>8.7729999999999997</v>
      </c>
      <c r="L26" s="233">
        <v>6.2489999999999997</v>
      </c>
      <c r="M26" s="233">
        <v>8.4060000000000006</v>
      </c>
      <c r="N26" s="172">
        <v>8</v>
      </c>
      <c r="O26" s="172">
        <v>10</v>
      </c>
      <c r="P26" s="172">
        <v>8</v>
      </c>
      <c r="Q26" s="172">
        <v>9</v>
      </c>
    </row>
    <row r="27" spans="3:17" x14ac:dyDescent="0.25">
      <c r="C27" s="165" t="s">
        <v>80</v>
      </c>
      <c r="D27" s="165"/>
      <c r="E27" s="165"/>
      <c r="F27" s="165"/>
      <c r="G27" s="165"/>
      <c r="H27" s="165"/>
      <c r="I27" s="165"/>
      <c r="J27" s="168"/>
      <c r="K27" s="233">
        <v>8.5069999999999997</v>
      </c>
      <c r="L27" s="233">
        <v>5.7720000000000002</v>
      </c>
      <c r="M27" s="233">
        <v>7.8529999999999998</v>
      </c>
      <c r="N27" s="172">
        <v>9</v>
      </c>
      <c r="O27" s="172">
        <v>10</v>
      </c>
      <c r="P27" s="172">
        <v>7</v>
      </c>
      <c r="Q27" s="172">
        <v>8</v>
      </c>
    </row>
    <row r="28" spans="3:17" x14ac:dyDescent="0.25">
      <c r="C28" s="166" t="s">
        <v>81</v>
      </c>
      <c r="D28" s="166"/>
      <c r="E28" s="166"/>
      <c r="F28" s="166"/>
      <c r="G28" s="166"/>
      <c r="H28" s="166"/>
      <c r="I28" s="166"/>
      <c r="J28" s="169"/>
      <c r="K28" s="233">
        <v>8.6039999999999992</v>
      </c>
      <c r="L28" s="233">
        <v>5.8490000000000002</v>
      </c>
      <c r="M28" s="233">
        <v>7.8890000000000002</v>
      </c>
      <c r="N28" s="172">
        <v>9</v>
      </c>
      <c r="O28" s="172">
        <v>10</v>
      </c>
      <c r="P28" s="172">
        <v>7</v>
      </c>
      <c r="Q28" s="172">
        <v>7</v>
      </c>
    </row>
    <row r="29" spans="3:17" x14ac:dyDescent="0.25">
      <c r="C29" s="173" t="s">
        <v>82</v>
      </c>
      <c r="D29" s="173"/>
      <c r="E29" s="173"/>
      <c r="F29" s="173"/>
      <c r="G29" s="173"/>
      <c r="H29" s="173"/>
      <c r="I29" s="173"/>
      <c r="J29" s="174"/>
      <c r="K29" s="234">
        <v>7.7830000000000004</v>
      </c>
      <c r="L29" s="234">
        <v>4.194</v>
      </c>
      <c r="M29" s="234">
        <v>6.5540000000000003</v>
      </c>
      <c r="N29" s="175">
        <v>7</v>
      </c>
      <c r="O29" s="175">
        <v>8</v>
      </c>
      <c r="P29" s="175">
        <v>9</v>
      </c>
      <c r="Q29" s="175">
        <v>6</v>
      </c>
    </row>
    <row r="30" spans="3:17" x14ac:dyDescent="0.25">
      <c r="C30" s="166" t="s">
        <v>83</v>
      </c>
      <c r="D30" s="166"/>
      <c r="E30" s="166"/>
      <c r="F30" s="166"/>
      <c r="G30" s="166"/>
      <c r="H30" s="166"/>
      <c r="I30" s="166"/>
      <c r="J30" s="169"/>
      <c r="K30" s="233">
        <v>7.8840000000000003</v>
      </c>
      <c r="L30" s="233">
        <v>5.5910000000000002</v>
      </c>
      <c r="M30" s="233">
        <v>6.8419999999999996</v>
      </c>
      <c r="N30" s="172">
        <v>5</v>
      </c>
      <c r="O30" s="172">
        <v>10</v>
      </c>
      <c r="P30" s="172">
        <v>5</v>
      </c>
      <c r="Q30" s="172">
        <v>7</v>
      </c>
    </row>
    <row r="31" spans="3:17" x14ac:dyDescent="0.25">
      <c r="C31" s="166" t="s">
        <v>84</v>
      </c>
      <c r="D31" s="166"/>
      <c r="E31" s="166"/>
      <c r="F31" s="166"/>
      <c r="G31" s="166"/>
      <c r="H31" s="166"/>
      <c r="I31" s="166"/>
      <c r="J31" s="169"/>
      <c r="K31" s="233">
        <v>8.6010000000000009</v>
      </c>
      <c r="L31" s="233">
        <v>7.3559999999999999</v>
      </c>
      <c r="M31" s="233">
        <v>8.0559999999999992</v>
      </c>
      <c r="N31" s="172">
        <v>6</v>
      </c>
      <c r="O31" s="172">
        <v>10</v>
      </c>
      <c r="P31" s="172">
        <v>8</v>
      </c>
      <c r="Q31" s="172">
        <v>9</v>
      </c>
    </row>
    <row r="32" spans="3:17" x14ac:dyDescent="0.25">
      <c r="C32" s="166" t="s">
        <v>84</v>
      </c>
      <c r="D32" s="166"/>
      <c r="E32" s="166"/>
      <c r="F32" s="166"/>
      <c r="G32" s="166"/>
      <c r="H32" s="166"/>
      <c r="I32" s="166"/>
      <c r="J32" s="169"/>
      <c r="K32" s="233">
        <v>8.0950000000000006</v>
      </c>
      <c r="L32" s="233">
        <v>5.2629999999999999</v>
      </c>
      <c r="M32" s="233">
        <v>7.2190000000000003</v>
      </c>
      <c r="N32" s="172">
        <v>6</v>
      </c>
      <c r="O32" s="172">
        <v>8</v>
      </c>
      <c r="P32" s="172">
        <v>6</v>
      </c>
      <c r="Q32" s="172">
        <v>6</v>
      </c>
    </row>
    <row r="33" spans="3:17" x14ac:dyDescent="0.25">
      <c r="C33" s="166" t="s">
        <v>84</v>
      </c>
      <c r="D33" s="166"/>
      <c r="E33" s="166"/>
      <c r="F33" s="166"/>
      <c r="G33" s="166"/>
      <c r="H33" s="166"/>
      <c r="I33" s="166"/>
      <c r="J33" s="169"/>
      <c r="K33" s="233">
        <v>8.2070000000000007</v>
      </c>
      <c r="L33" s="233">
        <v>4.835</v>
      </c>
      <c r="M33" s="233">
        <v>7.2140000000000004</v>
      </c>
      <c r="N33" s="172">
        <v>10</v>
      </c>
      <c r="O33" s="172">
        <v>9</v>
      </c>
      <c r="P33" s="172">
        <v>5</v>
      </c>
      <c r="Q33" s="172">
        <v>7</v>
      </c>
    </row>
    <row r="34" spans="3:17" x14ac:dyDescent="0.25">
      <c r="C34" s="166" t="s">
        <v>85</v>
      </c>
      <c r="D34" s="166"/>
      <c r="E34" s="166"/>
      <c r="F34" s="166"/>
      <c r="G34" s="166"/>
      <c r="H34" s="166"/>
      <c r="I34" s="166"/>
      <c r="J34" s="169"/>
      <c r="K34" s="233">
        <v>7.3949999999999996</v>
      </c>
      <c r="L34" s="233">
        <v>5.5990000000000002</v>
      </c>
      <c r="M34" s="233">
        <v>6.6790000000000003</v>
      </c>
      <c r="N34" s="172">
        <v>8</v>
      </c>
      <c r="O34" s="172">
        <v>10</v>
      </c>
      <c r="P34" s="172">
        <v>7</v>
      </c>
      <c r="Q34" s="172">
        <v>8</v>
      </c>
    </row>
    <row r="37" spans="3:17" ht="30.75" customHeight="1" x14ac:dyDescent="0.25">
      <c r="D37" s="180" t="s">
        <v>90</v>
      </c>
      <c r="E37" s="180"/>
      <c r="F37" s="180"/>
      <c r="G37" s="171" t="s">
        <v>91</v>
      </c>
      <c r="H37" s="171" t="s">
        <v>95</v>
      </c>
      <c r="I37" s="178"/>
      <c r="N37" t="s">
        <v>90</v>
      </c>
      <c r="O37" t="s">
        <v>96</v>
      </c>
    </row>
    <row r="38" spans="3:17" x14ac:dyDescent="0.25">
      <c r="C38" s="170" t="s">
        <v>86</v>
      </c>
      <c r="D38" s="177">
        <f>(80 + ((N29-M29)/M29)*100*(1/5))*0.8</f>
        <v>65.08880073237718</v>
      </c>
      <c r="E38" s="177"/>
      <c r="F38" s="177"/>
      <c r="G38" s="55">
        <v>3</v>
      </c>
      <c r="H38" s="55" t="s">
        <v>92</v>
      </c>
      <c r="I38" s="179"/>
      <c r="M38" t="s">
        <v>99</v>
      </c>
      <c r="N38" s="161">
        <v>65.08880073237718</v>
      </c>
      <c r="O38">
        <v>67</v>
      </c>
    </row>
    <row r="39" spans="3:17" x14ac:dyDescent="0.25">
      <c r="C39" s="170" t="s">
        <v>87</v>
      </c>
      <c r="D39" s="177">
        <f>(80 + ((O29-M29)/M30)*100*(1/5))*0.8</f>
        <v>67.381467407190883</v>
      </c>
      <c r="E39" s="177"/>
      <c r="F39" s="177"/>
      <c r="G39" s="55">
        <v>3</v>
      </c>
      <c r="H39" s="55" t="s">
        <v>92</v>
      </c>
      <c r="I39" s="179"/>
      <c r="M39" t="s">
        <v>100</v>
      </c>
      <c r="N39" s="161">
        <v>67.381467407190883</v>
      </c>
      <c r="O39">
        <v>69.5</v>
      </c>
    </row>
    <row r="40" spans="3:17" x14ac:dyDescent="0.25">
      <c r="C40" s="170" t="s">
        <v>88</v>
      </c>
      <c r="D40" s="177">
        <f>80 - ((K29-P29)/P29)*80</f>
        <v>90.817777777777778</v>
      </c>
      <c r="E40" s="177"/>
      <c r="F40" s="177"/>
      <c r="G40" s="55">
        <v>1</v>
      </c>
      <c r="H40" s="55" t="s">
        <v>93</v>
      </c>
      <c r="I40" s="179"/>
      <c r="M40" t="s">
        <v>101</v>
      </c>
      <c r="N40" s="161">
        <v>90.817777777777778</v>
      </c>
      <c r="O40">
        <v>78.5</v>
      </c>
    </row>
    <row r="41" spans="3:17" x14ac:dyDescent="0.25">
      <c r="C41" s="170" t="s">
        <v>89</v>
      </c>
      <c r="D41" s="177">
        <f>(80+((Q29-L29)/L29)*100*(1/5))*0.5</f>
        <v>44.306151645207436</v>
      </c>
      <c r="E41" s="177"/>
      <c r="F41" s="177"/>
      <c r="G41" s="55">
        <v>2</v>
      </c>
      <c r="H41" s="55" t="s">
        <v>94</v>
      </c>
      <c r="I41" s="179"/>
      <c r="M41" t="s">
        <v>102</v>
      </c>
      <c r="N41" s="161">
        <v>44.306151645207436</v>
      </c>
      <c r="O41">
        <v>64</v>
      </c>
    </row>
    <row r="44" spans="3:17" ht="27" customHeight="1" x14ac:dyDescent="0.25">
      <c r="D44" s="180" t="s">
        <v>96</v>
      </c>
      <c r="E44" s="180"/>
      <c r="F44" s="180"/>
      <c r="G44" s="176"/>
      <c r="H44" s="172" t="s">
        <v>71</v>
      </c>
      <c r="I44" s="172" t="s">
        <v>72</v>
      </c>
    </row>
    <row r="45" spans="3:17" x14ac:dyDescent="0.25">
      <c r="C45" s="170" t="s">
        <v>86</v>
      </c>
      <c r="D45" s="177">
        <f>(H45+I45)/2</f>
        <v>67</v>
      </c>
      <c r="E45" s="177"/>
      <c r="F45" s="177"/>
      <c r="H45" s="55">
        <v>59</v>
      </c>
      <c r="I45" s="55">
        <v>75</v>
      </c>
    </row>
    <row r="46" spans="3:17" x14ac:dyDescent="0.25">
      <c r="C46" s="170" t="s">
        <v>87</v>
      </c>
      <c r="D46" s="177">
        <f t="shared" ref="D46:D48" si="0">(H46+I46)/2</f>
        <v>69.5</v>
      </c>
      <c r="E46" s="177"/>
      <c r="F46" s="177"/>
      <c r="H46" s="55">
        <v>61</v>
      </c>
      <c r="I46" s="55">
        <v>78</v>
      </c>
    </row>
    <row r="47" spans="3:17" x14ac:dyDescent="0.25">
      <c r="C47" s="170" t="s">
        <v>88</v>
      </c>
      <c r="D47" s="177">
        <f t="shared" si="0"/>
        <v>78.5</v>
      </c>
      <c r="E47" s="177"/>
      <c r="F47" s="177"/>
      <c r="H47" s="55">
        <v>72</v>
      </c>
      <c r="I47" s="55">
        <v>85</v>
      </c>
    </row>
    <row r="48" spans="3:17" x14ac:dyDescent="0.25">
      <c r="C48" s="170" t="s">
        <v>89</v>
      </c>
      <c r="D48" s="177">
        <f t="shared" si="0"/>
        <v>64</v>
      </c>
      <c r="E48" s="177"/>
      <c r="F48" s="177"/>
      <c r="H48" s="55">
        <v>53</v>
      </c>
      <c r="I48" s="55">
        <v>75</v>
      </c>
    </row>
  </sheetData>
  <mergeCells count="20">
    <mergeCell ref="D45:F45"/>
    <mergeCell ref="D46:F46"/>
    <mergeCell ref="D47:F47"/>
    <mergeCell ref="D48:F48"/>
    <mergeCell ref="D37:F37"/>
    <mergeCell ref="D38:F38"/>
    <mergeCell ref="D39:F39"/>
    <mergeCell ref="D40:F40"/>
    <mergeCell ref="D41:F41"/>
    <mergeCell ref="D44:F44"/>
    <mergeCell ref="C32:J32"/>
    <mergeCell ref="C33:J33"/>
    <mergeCell ref="C34:J34"/>
    <mergeCell ref="C27:J27"/>
    <mergeCell ref="C26:J26"/>
    <mergeCell ref="C25:J25"/>
    <mergeCell ref="C28:J28"/>
    <mergeCell ref="C29:J29"/>
    <mergeCell ref="C30:J30"/>
    <mergeCell ref="C31:J31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Pearson Coeff.</vt:lpstr>
      <vt:lpstr>Parallel Parking</vt:lpstr>
      <vt:lpstr>Reverse Parking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</dc:creator>
  <cp:lastModifiedBy>Nadeem</cp:lastModifiedBy>
  <dcterms:created xsi:type="dcterms:W3CDTF">2015-06-05T18:17:20Z</dcterms:created>
  <dcterms:modified xsi:type="dcterms:W3CDTF">2023-05-14T23:53:53Z</dcterms:modified>
</cp:coreProperties>
</file>