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ule X" sheetId="1" r:id="rId3"/>
    <sheet state="visible" name="Module Y" sheetId="2" r:id="rId4"/>
    <sheet state="visible" name="Overall" sheetId="3" r:id="rId5"/>
  </sheets>
  <definedNames>
    <definedName hidden="1" localSheetId="0" name="_xlnm._FilterDatabase">'Module X'!$A$2:$J$14</definedName>
  </definedNames>
  <calcPr/>
</workbook>
</file>

<file path=xl/comments.xml><?xml version="1.0" encoding="utf-8"?>
<comments xmlns="http://schemas.openxmlformats.org/spreadsheetml/2006/main">
  <authors>
    <author/>
  </authors>
  <commentList>
    <comment authorId="0" ref="A2">
      <text>
        <t xml:space="preserve">Student ID</t>
      </text>
    </comment>
    <comment authorId="0" ref="B2">
      <text>
        <t xml:space="preserve">Student name</t>
      </text>
    </comment>
    <comment authorId="0" ref="H2">
      <text>
        <t xml:space="preserve">Average of three assignments equally weighted</t>
      </text>
    </comment>
    <comment authorId="0" ref="I2">
      <text>
        <t xml:space="preserve">Overall score is the average of the assignment score and the exam score</t>
      </text>
    </comment>
    <comment authorId="0" ref="J2">
      <text>
        <t xml:space="preserve">Pass is an overall score of 50 or more; fail otherwise</t>
      </text>
    </comment>
    <comment authorId="0" ref="H19">
      <text>
        <t xml:space="preserve">Count number of cells containing "Pass" in column J.</t>
      </text>
    </comment>
    <comment authorId="0" ref="H20">
      <text>
        <t xml:space="preserve">Count number of cells containing "Fail" in column J.</t>
      </text>
    </comment>
  </commentList>
</comments>
</file>

<file path=xl/comments1.xml><?xml version="1.0" encoding="utf-8"?>
<comments xmlns="http://schemas.openxmlformats.org/spreadsheetml/2006/main">
  <authors>
    <author/>
  </authors>
  <commentList>
    <comment authorId="0" ref="H19">
      <text>
        <t xml:space="preserve">Count number of cell containing "Pass" in column J.</t>
      </text>
    </comment>
    <comment authorId="0" ref="H20">
      <text>
        <t xml:space="preserve">Count number of cells containing "Fail" in column J.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1">
      <text>
        <t xml:space="preserve">Overall score for module</t>
      </text>
    </comment>
    <comment authorId="0" ref="D1">
      <text>
        <t xml:space="preserve">Overall score for module</t>
      </text>
    </comment>
    <comment authorId="0" ref="E1">
      <text>
        <t xml:space="preserve">Module X counts 60%, module Y counts 40% to overall score</t>
      </text>
    </comment>
    <comment authorId="0" ref="F1">
      <text>
        <t xml:space="preserve">Grades arcalculated as follows:
grade 1: overall score &gt;=70
grade 2: overall score &gt;= 55
grade 3: overall score &gt;= 40
fail: &lt; 40</t>
      </text>
    </comment>
    <comment authorId="0" ref="A2">
      <text>
        <t xml:space="preserve">Student ID</t>
      </text>
    </comment>
    <comment authorId="0" ref="B2">
      <text>
        <t xml:space="preserve">Student name</t>
      </text>
    </comment>
  </commentList>
</comments>
</file>

<file path=xl/sharedStrings.xml><?xml version="1.0" encoding="utf-8"?>
<sst xmlns="http://schemas.openxmlformats.org/spreadsheetml/2006/main" count="125" uniqueCount="48">
  <si>
    <t>Module X</t>
  </si>
  <si>
    <t>Semester 1</t>
  </si>
  <si>
    <t>ID</t>
  </si>
  <si>
    <t>Name</t>
  </si>
  <si>
    <t>Assignment 1</t>
  </si>
  <si>
    <t>Assignment 2</t>
  </si>
  <si>
    <t>Assignment 3</t>
  </si>
  <si>
    <t>Exam</t>
  </si>
  <si>
    <t>Total Assignment</t>
  </si>
  <si>
    <t>Average Assignment</t>
  </si>
  <si>
    <t>Overall Score</t>
  </si>
  <si>
    <t>Pass/fail</t>
  </si>
  <si>
    <t>M001
</t>
  </si>
  <si>
    <t>Aisha Robins</t>
  </si>
  <si>
    <t>M002
</t>
  </si>
  <si>
    <t>Susan Jones</t>
  </si>
  <si>
    <t>M003</t>
  </si>
  <si>
    <t>Bart Timpson</t>
  </si>
  <si>
    <t>M005</t>
  </si>
  <si>
    <t>Adil Rey</t>
  </si>
  <si>
    <t>M006</t>
  </si>
  <si>
    <t>Pete Citysend</t>
  </si>
  <si>
    <t>M007</t>
  </si>
  <si>
    <t>Roger Carlisle</t>
  </si>
  <si>
    <t>M010
</t>
  </si>
  <si>
    <t>Anne deCleves</t>
  </si>
  <si>
    <t>M011
</t>
  </si>
  <si>
    <t>Moh Pharrow</t>
  </si>
  <si>
    <t>M012</t>
  </si>
  <si>
    <t>David Jones</t>
  </si>
  <si>
    <t>M013</t>
  </si>
  <si>
    <t>Clare Hare</t>
  </si>
  <si>
    <t>M014</t>
  </si>
  <si>
    <t>Bill Wilson</t>
  </si>
  <si>
    <t>M015</t>
  </si>
  <si>
    <t>Martin Hoosier
</t>
  </si>
  <si>
    <t>Average score</t>
  </si>
  <si>
    <t>St. Dev.</t>
  </si>
  <si>
    <t>Total students</t>
  </si>
  <si>
    <t>No. Passed</t>
  </si>
  <si>
    <t>No. Failed</t>
  </si>
  <si>
    <t>Pass rate</t>
  </si>
  <si>
    <t>Module Y</t>
  </si>
  <si>
    <t>Semester 2</t>
  </si>
  <si>
    <t>Pass/Fail</t>
  </si>
  <si>
    <t xml:space="preserve"> </t>
  </si>
  <si>
    <t>Overall Results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</si>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</sst>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sz val="11.0"/>
    </font>
    <font>
      <sz val="11.0"/>
      <color rgb="FF1155CC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0" numFmtId="0" xfId="0" applyFont="1"/>
    <xf borderId="0" fillId="0" fontId="0" numFmtId="0" xfId="0" applyFont="1"/>
    <xf borderId="0" fillId="0" fontId="0" numFmtId="0" xfId="0" applyFont="1"/>
    <xf borderId="0" fillId="0" fontId="1" numFmtId="3" xfId="0" applyFont="1" applyNumberFormat="1"/>
    <xf borderId="0" fillId="0" fontId="1" numFmtId="1" xfId="0" applyFont="1" applyNumberFormat="1"/>
    <xf borderId="0" fillId="0" fontId="2" numFmtId="1" xfId="0" applyFont="1" applyNumberFormat="1"/>
    <xf borderId="0" fillId="0" fontId="1" numFmtId="9" xfId="0" applyFont="1" applyNumberFormat="1"/>
    <xf borderId="0" fillId="0" fontId="3" numFmtId="0" xfId="0" applyFont="1"/>
    <xf borderId="0" fillId="0" fontId="2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.xml"/><Relationship Id="rId3" Type="http://schemas.openxmlformats.org/officeDocument/2006/relationships/vmlDrawing" Target="../drawings/vmlDrawing.v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16.29"/>
    <col customWidth="1" min="8" max="8" width="19.14"/>
    <col customWidth="1" min="9" max="20" width="14.43"/>
  </cols>
  <sheetData>
    <row r="1" ht="15.75" customHeight="1">
      <c r="A1" s="1" t="s">
        <v>0</v>
      </c>
      <c r="B1" s="1" t="s">
        <v>1</v>
      </c>
      <c r="C1" s="1">
        <v>2016.0</v>
      </c>
      <c r="D1" s="1"/>
      <c r="E1" s="1"/>
      <c r="F1" s="1"/>
      <c r="G1" s="1"/>
      <c r="H1" s="2"/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1" t="s">
        <v>11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12</v>
      </c>
      <c r="B3" s="1" t="s">
        <v>13</v>
      </c>
      <c r="C3" s="1">
        <v>73.0</v>
      </c>
      <c r="D3" s="1">
        <v>55.0</v>
      </c>
      <c r="E3" s="1">
        <v>81.0</v>
      </c>
      <c r="F3" s="1">
        <v>53.0</v>
      </c>
      <c r="G3" s="4" t="str">
        <f t="shared" ref="G3:G14" si="1">SUM(C3:E3)</f>
        <v>209</v>
      </c>
      <c r="H3" s="2" t="str">
        <f t="shared" ref="H3:H14" si="2">SUM(C3:E3)/3</f>
        <v>69.7</v>
      </c>
      <c r="I3" s="2" t="str">
        <f t="shared" ref="I3:I14" si="3">(H3+F3)/2</f>
        <v>61.3</v>
      </c>
      <c r="J3" s="5" t="str">
        <f t="shared" ref="J3:J14" si="4">IF(I3&gt;=50, "Pass", "Fail")</f>
        <v>Pass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14</v>
      </c>
      <c r="B4" s="1" t="s">
        <v>15</v>
      </c>
      <c r="C4" s="1">
        <v>77.0</v>
      </c>
      <c r="D4" s="1">
        <v>60.0</v>
      </c>
      <c r="E4" s="1">
        <v>89.0</v>
      </c>
      <c r="F4" s="1">
        <v>66.0</v>
      </c>
      <c r="G4" s="4" t="str">
        <f t="shared" si="1"/>
        <v>226</v>
      </c>
      <c r="H4" s="2" t="str">
        <f t="shared" si="2"/>
        <v>75.3</v>
      </c>
      <c r="I4" s="2" t="str">
        <f t="shared" si="3"/>
        <v>70.7</v>
      </c>
      <c r="J4" s="5" t="str">
        <f t="shared" si="4"/>
        <v>Pass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16</v>
      </c>
      <c r="B5" s="1" t="s">
        <v>17</v>
      </c>
      <c r="C5" s="1">
        <v>87.0</v>
      </c>
      <c r="D5" s="1">
        <v>66.0</v>
      </c>
      <c r="E5" s="1">
        <v>90.0</v>
      </c>
      <c r="F5" s="1">
        <v>71.0</v>
      </c>
      <c r="G5" s="4" t="str">
        <f t="shared" si="1"/>
        <v>243</v>
      </c>
      <c r="H5" s="2" t="str">
        <f t="shared" si="2"/>
        <v>81.0</v>
      </c>
      <c r="I5" s="2" t="str">
        <f t="shared" si="3"/>
        <v>76.0</v>
      </c>
      <c r="J5" s="5" t="str">
        <f t="shared" si="4"/>
        <v>Pass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18</v>
      </c>
      <c r="B6" s="1" t="s">
        <v>19</v>
      </c>
      <c r="C6" s="1">
        <v>83.0</v>
      </c>
      <c r="D6" s="1">
        <v>52.0</v>
      </c>
      <c r="E6" s="1">
        <v>79.0</v>
      </c>
      <c r="F6" s="1">
        <v>43.0</v>
      </c>
      <c r="G6" s="4" t="str">
        <f t="shared" si="1"/>
        <v>214</v>
      </c>
      <c r="H6" s="2" t="str">
        <f t="shared" si="2"/>
        <v>71.3</v>
      </c>
      <c r="I6" s="2" t="str">
        <f t="shared" si="3"/>
        <v>57.2</v>
      </c>
      <c r="J6" s="5" t="str">
        <f t="shared" si="4"/>
        <v>Pass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20</v>
      </c>
      <c r="B7" s="1" t="s">
        <v>21</v>
      </c>
      <c r="C7" s="1">
        <v>56.0</v>
      </c>
      <c r="D7" s="1">
        <v>59.0</v>
      </c>
      <c r="E7" s="1">
        <v>69.0</v>
      </c>
      <c r="F7" s="6">
        <v>0.0</v>
      </c>
      <c r="G7" s="4" t="str">
        <f t="shared" si="1"/>
        <v>184</v>
      </c>
      <c r="H7" s="2" t="str">
        <f t="shared" si="2"/>
        <v>61.3</v>
      </c>
      <c r="I7" s="2" t="str">
        <f t="shared" si="3"/>
        <v>30.7</v>
      </c>
      <c r="J7" s="5" t="str">
        <f t="shared" si="4"/>
        <v>Fail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 t="s">
        <v>22</v>
      </c>
      <c r="B8" s="1" t="s">
        <v>23</v>
      </c>
      <c r="C8" s="1">
        <v>31.0</v>
      </c>
      <c r="D8" s="3"/>
      <c r="E8" s="3"/>
      <c r="F8" s="1">
        <v>79.0</v>
      </c>
      <c r="G8" s="4" t="str">
        <f t="shared" si="1"/>
        <v>31</v>
      </c>
      <c r="H8" s="2" t="str">
        <f t="shared" si="2"/>
        <v>10.3</v>
      </c>
      <c r="I8" s="2" t="str">
        <f t="shared" si="3"/>
        <v>44.7</v>
      </c>
      <c r="J8" s="5" t="str">
        <f t="shared" si="4"/>
        <v>Fail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24</v>
      </c>
      <c r="B9" s="1" t="s">
        <v>25</v>
      </c>
      <c r="C9" s="1">
        <v>81.0</v>
      </c>
      <c r="D9" s="1">
        <v>77.0</v>
      </c>
      <c r="E9" s="1">
        <v>86.0</v>
      </c>
      <c r="F9" s="1">
        <v>72.0</v>
      </c>
      <c r="G9" s="4" t="str">
        <f t="shared" si="1"/>
        <v>244</v>
      </c>
      <c r="H9" s="2" t="str">
        <f t="shared" si="2"/>
        <v>81.3</v>
      </c>
      <c r="I9" s="2" t="str">
        <f t="shared" si="3"/>
        <v>76.7</v>
      </c>
      <c r="J9" s="5" t="str">
        <f t="shared" si="4"/>
        <v>Pass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 t="s">
        <v>26</v>
      </c>
      <c r="B10" s="1" t="s">
        <v>27</v>
      </c>
      <c r="C10" s="1">
        <v>77.0</v>
      </c>
      <c r="D10" s="1">
        <v>69.0</v>
      </c>
      <c r="E10" s="1">
        <v>84.0</v>
      </c>
      <c r="F10" s="1">
        <v>63.0</v>
      </c>
      <c r="G10" s="4" t="str">
        <f t="shared" si="1"/>
        <v>230</v>
      </c>
      <c r="H10" s="2" t="str">
        <f t="shared" si="2"/>
        <v>76.7</v>
      </c>
      <c r="I10" s="2" t="str">
        <f t="shared" si="3"/>
        <v>69.8</v>
      </c>
      <c r="J10" s="5" t="str">
        <f t="shared" si="4"/>
        <v>Pass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28</v>
      </c>
      <c r="B11" s="1" t="s">
        <v>29</v>
      </c>
      <c r="C11" s="1">
        <v>68.0</v>
      </c>
      <c r="D11" s="1">
        <v>56.0</v>
      </c>
      <c r="E11" s="1">
        <v>72.0</v>
      </c>
      <c r="F11" s="1">
        <v>59.0</v>
      </c>
      <c r="G11" s="4" t="str">
        <f t="shared" si="1"/>
        <v>196</v>
      </c>
      <c r="H11" s="2" t="str">
        <f t="shared" si="2"/>
        <v>65.3</v>
      </c>
      <c r="I11" s="2" t="str">
        <f t="shared" si="3"/>
        <v>62.2</v>
      </c>
      <c r="J11" s="5" t="str">
        <f t="shared" si="4"/>
        <v>Pass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30</v>
      </c>
      <c r="B12" s="1" t="s">
        <v>31</v>
      </c>
      <c r="C12" s="1">
        <v>55.0</v>
      </c>
      <c r="D12" s="1">
        <v>64.0</v>
      </c>
      <c r="E12" s="1"/>
      <c r="F12" s="1">
        <v>62.0</v>
      </c>
      <c r="G12" s="4" t="str">
        <f t="shared" si="1"/>
        <v>119</v>
      </c>
      <c r="H12" s="2" t="str">
        <f t="shared" si="2"/>
        <v>39.7</v>
      </c>
      <c r="I12" s="2" t="str">
        <f t="shared" si="3"/>
        <v>50.8</v>
      </c>
      <c r="J12" s="5" t="str">
        <f t="shared" si="4"/>
        <v>Pass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 t="s">
        <v>32</v>
      </c>
      <c r="B13" s="1" t="s">
        <v>33</v>
      </c>
      <c r="C13" s="1">
        <v>83.0</v>
      </c>
      <c r="D13" s="1">
        <v>65.0</v>
      </c>
      <c r="E13" s="1">
        <v>59.0</v>
      </c>
      <c r="F13" s="1">
        <v>59.0</v>
      </c>
      <c r="G13" s="4" t="str">
        <f t="shared" si="1"/>
        <v>207</v>
      </c>
      <c r="H13" s="2" t="str">
        <f t="shared" si="2"/>
        <v>69.0</v>
      </c>
      <c r="I13" s="2" t="str">
        <f t="shared" si="3"/>
        <v>64.0</v>
      </c>
      <c r="J13" s="5" t="str">
        <f t="shared" si="4"/>
        <v>Pass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34</v>
      </c>
      <c r="B14" s="1" t="s">
        <v>35</v>
      </c>
      <c r="C14" s="1">
        <v>60.0</v>
      </c>
      <c r="D14" s="1">
        <v>58.0</v>
      </c>
      <c r="E14" s="1">
        <v>75.0</v>
      </c>
      <c r="F14" s="1">
        <v>55.0</v>
      </c>
      <c r="G14" s="4" t="str">
        <f t="shared" si="1"/>
        <v>193</v>
      </c>
      <c r="H14" s="2" t="str">
        <f t="shared" si="2"/>
        <v>64.3</v>
      </c>
      <c r="I14" s="2" t="str">
        <f t="shared" si="3"/>
        <v>59.7</v>
      </c>
      <c r="J14" s="5" t="str">
        <f t="shared" si="4"/>
        <v>Pass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5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1" t="s">
        <v>36</v>
      </c>
      <c r="C16" s="5" t="str">
        <f t="shared" ref="C16:I16" si="5">AVERAGEA(C3:C14)</f>
        <v>69.25</v>
      </c>
      <c r="D16" s="5" t="str">
        <f t="shared" si="5"/>
        <v>61.90909091</v>
      </c>
      <c r="E16" s="5" t="str">
        <f t="shared" si="5"/>
        <v>78.4</v>
      </c>
      <c r="F16" s="5" t="str">
        <f t="shared" si="5"/>
        <v>56.83333333</v>
      </c>
      <c r="G16" s="5" t="str">
        <f t="shared" si="5"/>
        <v>191.3333333</v>
      </c>
      <c r="H16" s="5" t="str">
        <f t="shared" si="5"/>
        <v>63.77777778</v>
      </c>
      <c r="I16" s="5" t="str">
        <f t="shared" si="5"/>
        <v>60.30555556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1" t="s">
        <v>37</v>
      </c>
      <c r="C17" s="5" t="str">
        <f t="shared" ref="C17:I17" si="6">STDEV(C3:C14)</f>
        <v>16.22077792</v>
      </c>
      <c r="D17" s="5" t="str">
        <f t="shared" si="6"/>
        <v>7.18963901</v>
      </c>
      <c r="E17" s="5" t="str">
        <f t="shared" si="6"/>
        <v>9.777525249</v>
      </c>
      <c r="F17" s="5" t="str">
        <f t="shared" si="6"/>
        <v>20.27014524</v>
      </c>
      <c r="G17" s="5" t="str">
        <f t="shared" si="6"/>
        <v>60.47438727</v>
      </c>
      <c r="H17" s="5" t="str">
        <f t="shared" si="6"/>
        <v>20.15812909</v>
      </c>
      <c r="I17" s="5" t="str">
        <f t="shared" si="6"/>
        <v>13.32572384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1" t="s">
        <v>38</v>
      </c>
      <c r="C18" s="3"/>
      <c r="D18" s="3"/>
      <c r="E18" s="3"/>
      <c r="F18" s="3"/>
      <c r="G18" s="5"/>
      <c r="H18" s="7">
        <v>12.0</v>
      </c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1" t="s">
        <v>39</v>
      </c>
      <c r="C19" s="3"/>
      <c r="D19" s="3"/>
      <c r="E19" s="3"/>
      <c r="F19" s="3"/>
      <c r="G19" s="5"/>
      <c r="H19" s="7" t="str">
        <f>COUNTIF(J3:J14, "Pass")</f>
        <v>10</v>
      </c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1" t="s">
        <v>40</v>
      </c>
      <c r="C20" s="3"/>
      <c r="D20" s="3"/>
      <c r="E20" s="3"/>
      <c r="F20" s="3"/>
      <c r="G20" s="5"/>
      <c r="H20" s="8" t="str">
        <f>COUNTIF(J3:J14, "Fail")</f>
        <v>2</v>
      </c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" t="s">
        <v>41</v>
      </c>
      <c r="C21" s="3"/>
      <c r="D21" s="3"/>
      <c r="E21" s="3"/>
      <c r="F21" s="3"/>
      <c r="G21" s="5"/>
      <c r="H21" s="9" t="str">
        <f> H19/H18</f>
        <v>83%</v>
      </c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5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2:$J$14"/>
  <conditionalFormatting sqref="J16">
    <cfRule type="notContainsBlanks" dxfId="0" priority="1">
      <formula>LEN(TRIM(J16))&gt;0</formula>
    </cfRule>
  </conditionalFormatting>
  <drawing r:id="rId2"/>
  <legacyDrawing r:id="rId3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17.0"/>
    <col customWidth="1" min="8" max="8" width="16.0"/>
    <col customWidth="1" min="9" max="9" width="14.71"/>
    <col customWidth="1" min="10" max="20" width="14.43"/>
  </cols>
  <sheetData>
    <row r="1" ht="15.75" customHeight="1">
      <c r="A1" s="1" t="s">
        <v>42</v>
      </c>
      <c r="B1" s="1" t="s">
        <v>43</v>
      </c>
      <c r="C1" s="1">
        <v>2016.0</v>
      </c>
      <c r="D1" s="1"/>
      <c r="E1" s="1"/>
      <c r="F1" s="1"/>
      <c r="G1" s="1"/>
      <c r="H1" s="2"/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1" t="s">
        <v>44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12</v>
      </c>
      <c r="B3" s="1" t="s">
        <v>13</v>
      </c>
      <c r="C3" s="1">
        <v>56.0</v>
      </c>
      <c r="D3" s="1">
        <v>77.0</v>
      </c>
      <c r="E3" s="1">
        <v>77.0</v>
      </c>
      <c r="F3" s="1">
        <v>48.0</v>
      </c>
      <c r="G3" s="10"/>
      <c r="H3" s="2" t="s">
        <v>45</v>
      </c>
      <c r="I3" s="2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14</v>
      </c>
      <c r="B4" s="1" t="s">
        <v>15</v>
      </c>
      <c r="C4" s="1">
        <v>66.0</v>
      </c>
      <c r="D4" s="1">
        <v>62.0</v>
      </c>
      <c r="E4" s="1">
        <v>81.0</v>
      </c>
      <c r="F4" s="1">
        <v>55.0</v>
      </c>
      <c r="G4" s="10"/>
      <c r="H4" s="2" t="s">
        <v>45</v>
      </c>
      <c r="I4" s="2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16</v>
      </c>
      <c r="B5" s="1" t="s">
        <v>17</v>
      </c>
      <c r="C5" s="1">
        <v>69.0</v>
      </c>
      <c r="D5" s="3"/>
      <c r="E5" s="1">
        <v>79.0</v>
      </c>
      <c r="F5" s="1">
        <v>60.0</v>
      </c>
      <c r="G5" s="10"/>
      <c r="H5" s="2" t="s">
        <v>45</v>
      </c>
      <c r="I5" s="2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18</v>
      </c>
      <c r="B6" s="1" t="s">
        <v>19</v>
      </c>
      <c r="C6" s="1">
        <v>77.0</v>
      </c>
      <c r="D6" s="1">
        <v>43.0</v>
      </c>
      <c r="E6" s="1">
        <v>75.0</v>
      </c>
      <c r="F6" s="1">
        <v>52.0</v>
      </c>
      <c r="G6" s="10"/>
      <c r="H6" s="2" t="s">
        <v>45</v>
      </c>
      <c r="I6" s="2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20</v>
      </c>
      <c r="B7" s="1" t="s">
        <v>21</v>
      </c>
      <c r="C7" s="1">
        <v>67.0</v>
      </c>
      <c r="D7" s="1">
        <v>59.0</v>
      </c>
      <c r="E7" s="1">
        <v>68.0</v>
      </c>
      <c r="F7" s="1">
        <v>59.0</v>
      </c>
      <c r="G7" s="10"/>
      <c r="H7" s="2" t="s">
        <v>45</v>
      </c>
      <c r="I7" s="2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 t="s">
        <v>22</v>
      </c>
      <c r="B8" s="1" t="s">
        <v>23</v>
      </c>
      <c r="C8" s="1">
        <v>64.0</v>
      </c>
      <c r="D8" s="1"/>
      <c r="E8" s="1">
        <v>65.0</v>
      </c>
      <c r="F8" s="1">
        <v>59.0</v>
      </c>
      <c r="G8" s="10"/>
      <c r="H8" s="2" t="s">
        <v>45</v>
      </c>
      <c r="I8" s="2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24</v>
      </c>
      <c r="B9" s="1" t="s">
        <v>25</v>
      </c>
      <c r="C9" s="1">
        <v>79.0</v>
      </c>
      <c r="D9" s="1">
        <v>85.0</v>
      </c>
      <c r="E9" s="1">
        <v>88.0</v>
      </c>
      <c r="F9" s="1">
        <v>76.0</v>
      </c>
      <c r="G9" s="10"/>
      <c r="H9" s="2" t="s">
        <v>45</v>
      </c>
      <c r="I9" s="2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 t="s">
        <v>26</v>
      </c>
      <c r="B10" s="1" t="s">
        <v>27</v>
      </c>
      <c r="C10" s="1">
        <v>72.0</v>
      </c>
      <c r="D10" s="1">
        <v>71.0</v>
      </c>
      <c r="E10" s="1">
        <v>70.0</v>
      </c>
      <c r="F10" s="1">
        <v>69.0</v>
      </c>
      <c r="G10" s="10"/>
      <c r="H10" s="2" t="s">
        <v>45</v>
      </c>
      <c r="I10" s="2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28</v>
      </c>
      <c r="B11" s="1" t="s">
        <v>29</v>
      </c>
      <c r="C11" s="1">
        <v>55.0</v>
      </c>
      <c r="D11" s="1">
        <v>48.0</v>
      </c>
      <c r="E11" s="1">
        <v>60.0</v>
      </c>
      <c r="F11" s="1">
        <v>45.0</v>
      </c>
      <c r="G11" s="10"/>
      <c r="H11" s="2" t="s">
        <v>45</v>
      </c>
      <c r="I11" s="2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30</v>
      </c>
      <c r="B12" s="1" t="s">
        <v>31</v>
      </c>
      <c r="C12" s="1"/>
      <c r="D12" s="1"/>
      <c r="E12" s="1"/>
      <c r="F12" s="1"/>
      <c r="G12" s="10"/>
      <c r="H12" s="2" t="s">
        <v>45</v>
      </c>
      <c r="I12" s="2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 t="s">
        <v>32</v>
      </c>
      <c r="B13" s="1" t="s">
        <v>33</v>
      </c>
      <c r="C13" s="1">
        <v>40.0</v>
      </c>
      <c r="D13" s="1">
        <v>55.0</v>
      </c>
      <c r="E13" s="1">
        <v>59.0</v>
      </c>
      <c r="F13" s="1">
        <v>40.0</v>
      </c>
      <c r="G13" s="10"/>
      <c r="H13" s="2" t="s">
        <v>45</v>
      </c>
      <c r="I13" s="2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34</v>
      </c>
      <c r="B14" s="1" t="s">
        <v>35</v>
      </c>
      <c r="C14" s="1">
        <v>59.0</v>
      </c>
      <c r="D14" s="1">
        <v>67.0</v>
      </c>
      <c r="E14" s="1">
        <v>69.0</v>
      </c>
      <c r="F14" s="1">
        <v>58.0</v>
      </c>
      <c r="G14" s="10"/>
      <c r="H14" s="2" t="s">
        <v>45</v>
      </c>
      <c r="I14" s="2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1" t="s">
        <v>36</v>
      </c>
      <c r="C16" s="11" t="str">
        <f t="shared" ref="C16:F16" si="1">SUM(C3:C14)/12</f>
        <v>58.66666667</v>
      </c>
      <c r="D16" s="11" t="str">
        <f t="shared" si="1"/>
        <v>47.25</v>
      </c>
      <c r="E16" s="11" t="str">
        <f t="shared" si="1"/>
        <v>65.91666667</v>
      </c>
      <c r="F16" s="11" t="str">
        <f t="shared" si="1"/>
        <v>51.75</v>
      </c>
      <c r="G16" s="12"/>
      <c r="H16" s="12"/>
      <c r="I16" s="1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1" t="s">
        <v>37</v>
      </c>
      <c r="C17" s="12" t="str">
        <f t="shared" ref="C17:F17" si="2">STDEV(C3:C14)</f>
        <v>11.14450537</v>
      </c>
      <c r="D17" s="12" t="str">
        <f t="shared" si="2"/>
        <v>13.53698637</v>
      </c>
      <c r="E17" s="12" t="str">
        <f t="shared" si="2"/>
        <v>9.005049089</v>
      </c>
      <c r="F17" s="12" t="str">
        <f t="shared" si="2"/>
        <v>10.30886644</v>
      </c>
      <c r="G17" s="12"/>
      <c r="H17" s="12"/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1" t="s">
        <v>38</v>
      </c>
      <c r="C18" s="3"/>
      <c r="D18" s="3"/>
      <c r="E18" s="3"/>
      <c r="F18" s="3"/>
      <c r="G18" s="5"/>
      <c r="H18" s="7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1" t="s">
        <v>39</v>
      </c>
      <c r="C19" s="3"/>
      <c r="D19" s="3"/>
      <c r="E19" s="3"/>
      <c r="F19" s="3"/>
      <c r="G19" s="5"/>
      <c r="H19" s="2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1" t="s">
        <v>40</v>
      </c>
      <c r="C20" s="3"/>
      <c r="D20" s="3"/>
      <c r="E20" s="3"/>
      <c r="F20" s="3"/>
      <c r="G20" s="5"/>
      <c r="H20" s="13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" t="s">
        <v>41</v>
      </c>
      <c r="C21" s="3"/>
      <c r="D21" s="3"/>
      <c r="E21" s="3"/>
      <c r="F21" s="3"/>
      <c r="G21" s="5"/>
      <c r="H21" s="9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16.0"/>
    <col customWidth="1" min="3" max="16" width="14.43"/>
  </cols>
  <sheetData>
    <row r="1" ht="15.75" customHeight="1">
      <c r="A1" s="1" t="s">
        <v>46</v>
      </c>
      <c r="B1" s="1">
        <v>2016.0</v>
      </c>
      <c r="C1" s="1" t="s">
        <v>0</v>
      </c>
      <c r="D1" s="1" t="s">
        <v>42</v>
      </c>
      <c r="E1" s="1" t="s">
        <v>10</v>
      </c>
      <c r="F1" s="1" t="s">
        <v>47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12</v>
      </c>
      <c r="B2" s="1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14</v>
      </c>
      <c r="B3" s="1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16</v>
      </c>
      <c r="B4" s="1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18</v>
      </c>
      <c r="B5" s="1" t="s">
        <v>19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20</v>
      </c>
      <c r="B6" s="1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22</v>
      </c>
      <c r="B7" s="1" t="s">
        <v>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 t="s">
        <v>24</v>
      </c>
      <c r="B8" s="1" t="s">
        <v>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26</v>
      </c>
      <c r="B9" s="1" t="s">
        <v>27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 t="s">
        <v>28</v>
      </c>
      <c r="B10" s="1" t="s">
        <v>29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30</v>
      </c>
      <c r="B11" s="1" t="s">
        <v>31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32</v>
      </c>
      <c r="B12" s="1" t="s">
        <v>33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 t="s">
        <v>34</v>
      </c>
      <c r="B13" s="1" t="s">
        <v>35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