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Adjectives" sheetId="1" r:id="rId3"/>
    <sheet state="visible" name="2. Competitive Analysis" sheetId="2" r:id="rId4"/>
    <sheet state="visible" name="3. Naming Brief" sheetId="3" r:id="rId5"/>
    <sheet state="visible" name="4. Possible Name" sheetId="4" r:id="rId6"/>
    <sheet state="visible" name="5. Logo Brief" sheetId="5" r:id="rId7"/>
  </sheets>
  <definedNames/>
  <calcPr/>
</workbook>
</file>

<file path=xl/sharedStrings.xml><?xml version="1.0" encoding="utf-8"?>
<sst xmlns="http://schemas.openxmlformats.org/spreadsheetml/2006/main" count="172" uniqueCount="132">
  <si>
    <t>You</t>
  </si>
  <si>
    <t>Your Customers</t>
  </si>
  <si>
    <t>Your Business</t>
  </si>
  <si>
    <t>Number</t>
  </si>
  <si>
    <t>Name</t>
  </si>
  <si>
    <t>sds</t>
  </si>
  <si>
    <t>DIRECTIONS ------------------------------------------------------</t>
  </si>
  <si>
    <t>First, examine yourself by writing a list of 20 adjectives that someone you know would use to describe you.</t>
  </si>
  <si>
    <t>Then, write a list of 20 adjectives that you think describe your target customers.</t>
  </si>
  <si>
    <t>Finally, write a list of 20 adjectives that you would use to describe your desired business.</t>
  </si>
  <si>
    <t>FIRST THING... GO TO FILE &gt; MAKE A COPY and save a version of this worksheet for yourself.</t>
  </si>
  <si>
    <t>Don't add anything below here.</t>
  </si>
  <si>
    <t>COMPETITIVE ANALYSIS</t>
  </si>
  <si>
    <t>Company Name</t>
  </si>
  <si>
    <t>Website</t>
  </si>
  <si>
    <t>Type</t>
  </si>
  <si>
    <t>Symbol</t>
  </si>
  <si>
    <t>Tagline</t>
  </si>
  <si>
    <t># of Colors</t>
  </si>
  <si>
    <t>Primary</t>
  </si>
  <si>
    <t>Secondary</t>
  </si>
  <si>
    <t>Company #Characters</t>
  </si>
  <si>
    <t>Number of Words</t>
  </si>
  <si>
    <t>Functional</t>
  </si>
  <si>
    <t>Invented</t>
  </si>
  <si>
    <t>Experiential</t>
  </si>
  <si>
    <t>Evocative</t>
  </si>
  <si>
    <t>Combined Color List</t>
  </si>
  <si>
    <t>Primary - Unique Items</t>
  </si>
  <si>
    <t>Primary Number</t>
  </si>
  <si>
    <t>Unique String</t>
  </si>
  <si>
    <t>Count</t>
  </si>
  <si>
    <t>Rank</t>
  </si>
  <si>
    <t>Sorted Rank</t>
  </si>
  <si>
    <t>Position in List</t>
  </si>
  <si>
    <t>Item</t>
  </si>
  <si>
    <t>Value</t>
  </si>
  <si>
    <t>WWW Pull</t>
  </si>
  <si>
    <t>WWW Check</t>
  </si>
  <si>
    <t>.COM Pull</t>
  </si>
  <si>
    <t>.COM Check</t>
  </si>
  <si>
    <t>Use Hyphen</t>
  </si>
  <si>
    <t>Number of periods</t>
  </si>
  <si>
    <t>Subdomain?</t>
  </si>
  <si>
    <t>Period Right Position</t>
  </si>
  <si>
    <t>Take off left</t>
  </si>
  <si>
    <t>Exact Match</t>
  </si>
  <si>
    <t xml:space="preserve">Acme, Inc. </t>
  </si>
  <si>
    <t>http://www.acme.com</t>
  </si>
  <si>
    <t>Yes</t>
  </si>
  <si>
    <t>yes</t>
  </si>
  <si>
    <t>Blue</t>
  </si>
  <si>
    <t>Green</t>
  </si>
  <si>
    <t>Words</t>
  </si>
  <si>
    <t>Characters</t>
  </si>
  <si>
    <t>Domain Name</t>
  </si>
  <si>
    <t>.com</t>
  </si>
  <si>
    <t>Hyphen</t>
  </si>
  <si>
    <t>Subdomain</t>
  </si>
  <si>
    <t>Logo Design</t>
  </si>
  <si>
    <t>Company Name:  Enter the company name with spaces. Do not include stuff like ".com" even if that is the name they go by.</t>
  </si>
  <si>
    <t>Website:  Pull up the website. Copy the link in the address bar and paste it into the cell.</t>
  </si>
  <si>
    <t>Type:  Should be either functional, invented, experiential, or evocative.</t>
  </si>
  <si>
    <t>Symbol: Does the company use a symbol as part of their logo? Yes or No answers only.</t>
  </si>
  <si>
    <t>Taglline:  Does the company have a tagline next to the logo? Yes or No answers only.</t>
  </si>
  <si>
    <t># of Colors:  How many color does the logo contain?</t>
  </si>
  <si>
    <t>Primary Color:  The most prominent color in the logo? Stick to primary colors (i.e. blue, green, red, etc.).</t>
  </si>
  <si>
    <t>Secondary Color (optional):  The second most prominent color in the logo? Stick to primary colors (i.e. blue, green, red, etc.).</t>
  </si>
  <si>
    <t>NAMING BRIEF</t>
  </si>
  <si>
    <t>What does your company do?</t>
  </si>
  <si>
    <t>Does the .COM need to be available?</t>
  </si>
  <si>
    <t>See required reading materials.</t>
  </si>
  <si>
    <t>What is your industry?</t>
  </si>
  <si>
    <t>Describe your customers?</t>
  </si>
  <si>
    <t>adasd</t>
  </si>
  <si>
    <t xml:space="preserve"> </t>
  </si>
  <si>
    <t>What 3 things do you want your company name to communicate to customers?</t>
  </si>
  <si>
    <t>What character, tenor, or spirit do you wish to convey?</t>
  </si>
  <si>
    <t>Are there any words or phrases you especially like?</t>
  </si>
  <si>
    <t>Are there any words or phrases you especially dislike?</t>
  </si>
  <si>
    <t>Potential Names</t>
  </si>
  <si>
    <t>Domain</t>
  </si>
  <si>
    <t>Syllables</t>
  </si>
  <si>
    <t>Phonetic</t>
  </si>
  <si>
    <t>Trademark</t>
  </si>
  <si>
    <t>Look</t>
  </si>
  <si>
    <t>Sound</t>
  </si>
  <si>
    <t>Unique</t>
  </si>
  <si>
    <t>Depth</t>
  </si>
  <si>
    <t>Energetic</t>
  </si>
  <si>
    <t>Character Score</t>
  </si>
  <si>
    <t>Syllables Score</t>
  </si>
  <si>
    <t>Exact</t>
  </si>
  <si>
    <t>TOTAL SCORE</t>
  </si>
  <si>
    <t>Rank Sorted</t>
  </si>
  <si>
    <t>Score</t>
  </si>
  <si>
    <t>Widget</t>
  </si>
  <si>
    <t>No</t>
  </si>
  <si>
    <t>Company Name 2</t>
  </si>
  <si>
    <t>Top 5 Names</t>
  </si>
  <si>
    <t>INPUT -------------------------------------------------------------</t>
  </si>
  <si>
    <t>Domain: What is the primary domain you would use?</t>
  </si>
  <si>
    <t>Characters: How many characters long is the name? (auto)</t>
  </si>
  <si>
    <t>Syllables: How many syllables does the name have?</t>
  </si>
  <si>
    <t>YES OR NO --------------------------------------------------------</t>
  </si>
  <si>
    <t>Phonetic: Can the name be spelled phonetically?</t>
  </si>
  <si>
    <t>.COM: Is the .com domain available?</t>
  </si>
  <si>
    <t>Exact Match: Does the name match the name exactly (i.e. "Highrise" vs "highrisehq.com")</t>
  </si>
  <si>
    <t>SCORED ------------------------------- 0 - No, 1 - Maybe, 2 - Yes</t>
  </si>
  <si>
    <t xml:space="preserve">Trademark: Is the trademark available? Conduct a comprehesive search on Google. </t>
  </si>
  <si>
    <t xml:space="preserve">Look: Can someone memorize the spelling of the name in five seconds or less? Does the name look good when written? </t>
  </si>
  <si>
    <t>Sound: Is the name easily repeated by others hearing it for the first time? Is it memorable?</t>
  </si>
  <si>
    <t>Unique: Is the name sufficiently differentiated from the competition?</t>
  </si>
  <si>
    <t>Depth: Does the name have multiple meanings? Are they all positive? Can you take advantage of the multiple meanings?</t>
  </si>
  <si>
    <t>Energetic: Does the name sound energetic? Do people smile after saying it? Is it vital and full of life?</t>
  </si>
  <si>
    <t>LOGO DESIGN BRIEF</t>
  </si>
  <si>
    <t>What is the exact name you would like in your logo?</t>
  </si>
  <si>
    <t xml:space="preserve">Unless you are a designer you are going to need to hire someone to help you develop a logo. There are multiple options ranging from hiring a friend, to an individual designer, to crowdsourced design sites. Regardless of which method you decide to pursue, the key to a successful project is clear project brief, an open mind, and constant communication. </t>
  </si>
  <si>
    <t>What are the top 3 things you would like to communicate through your logo?</t>
  </si>
  <si>
    <t>Your logo should be designed and delivered in:</t>
  </si>
  <si>
    <t>Do you want the logo to include a symbol?</t>
  </si>
  <si>
    <t>1. Black and White</t>
  </si>
  <si>
    <t>2. Grayscale</t>
  </si>
  <si>
    <t>3. Color</t>
  </si>
  <si>
    <t>The designer should deliver your logo in:</t>
  </si>
  <si>
    <t>Do you want the logo to include a tagline? If yes, what is that tagline?</t>
  </si>
  <si>
    <t>1. High-resolution and low-resolution formats</t>
  </si>
  <si>
    <t>2. Vector file</t>
  </si>
  <si>
    <t>3. JPEG</t>
  </si>
  <si>
    <t>4. PNG with a transparent background</t>
  </si>
  <si>
    <t>Any color preferences?</t>
  </si>
  <si>
    <t>Do you have any other information or links you want to share?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</si>
</sst>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sz val="10.0"/>
      <color rgb="FF000000"/>
    </font>
    <font>
      <sz val="10.0"/>
      <color rgb="FF000000"/>
      <name val="Segoe ui"/>
    </font>
    <font>
      <b/>
      <sz val="12.0"/>
      <color rgb="FFFFFFFF"/>
      <name val="Segoe ui"/>
    </font>
    <font/>
    <font>
      <b/>
      <sz val="9.0"/>
      <color rgb="FF000000"/>
      <name val="Segoe ui"/>
    </font>
    <font>
      <b/>
      <sz val="9.0"/>
      <color rgb="FF808080"/>
      <name val="Segoe ui"/>
    </font>
    <font>
      <sz val="10.0"/>
      <color rgb="FF808080"/>
      <name val="Segoe ui"/>
    </font>
    <font>
      <b/>
      <sz val="14.0"/>
      <color rgb="FF808080"/>
      <name val="Segoe ui"/>
    </font>
    <font>
      <b/>
      <sz val="8.0"/>
      <color rgb="FF808080"/>
      <name val="Segoe ui"/>
    </font>
    <font>
      <sz val="8.0"/>
      <color rgb="FF969696"/>
      <name val="Segoe ui"/>
    </font>
    <font>
      <sz val="9.0"/>
      <color rgb="FF000000"/>
      <name val="Segoe ui"/>
    </font>
    <font>
      <u/>
      <sz val="10.0"/>
      <color rgb="FF0000FF"/>
    </font>
    <font>
      <u/>
      <sz val="10.0"/>
      <color rgb="FF0000FF"/>
      <name val="Segoe ui"/>
    </font>
    <font>
      <u/>
      <sz val="10.0"/>
      <color rgb="FF0000FF"/>
    </font>
    <font>
      <b/>
      <sz val="10.0"/>
      <color rgb="FF000000"/>
      <name val="Segoe ui"/>
    </font>
    <font>
      <sz val="14.0"/>
      <color rgb="FF000000"/>
      <name val="Segoe ui"/>
    </font>
    <font>
      <sz val="8.0"/>
      <color rgb="FF808080"/>
      <name val="Segoe ui"/>
    </font>
    <font>
      <b/>
      <sz val="14.0"/>
      <color rgb="FFFFFFFF"/>
      <name val="Segoe ui"/>
    </font>
    <font>
      <b/>
      <sz val="12.0"/>
      <color rgb="FFFFFFFF"/>
    </font>
    <font>
      <u/>
      <sz val="10.0"/>
      <color rgb="FF0000FF"/>
    </font>
    <font>
      <u/>
      <sz val="10.0"/>
      <color rgb="FF0000FF"/>
    </font>
    <font>
      <sz val="8.0"/>
      <color rgb="FF969696"/>
    </font>
    <font>
      <b/>
      <sz val="10.0"/>
      <color rgb="FF808080"/>
      <name val="Segoe ui"/>
    </font>
    <font>
      <sz val="9.0"/>
      <color rgb="FF808080"/>
      <name val="Segoe u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3300"/>
        <bgColor rgb="FF003300"/>
      </patternFill>
    </fill>
    <fill>
      <patternFill patternType="solid">
        <fgColor rgb="FFC0C0C0"/>
        <bgColor rgb="FFC0C0C0"/>
      </patternFill>
    </fill>
  </fills>
  <borders count="20">
    <border/>
    <border>
      <right style="thin">
        <color rgb="FFC0C0C0"/>
      </right>
    </border>
    <border>
      <left style="thin">
        <color rgb="FFC0C0C0"/>
      </left>
    </border>
    <border>
      <bottom style="thin">
        <color rgb="FF000000"/>
      </bottom>
    </border>
    <border>
      <left style="thin">
        <color rgb="FFC0C0C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C0C0C0"/>
      </right>
    </border>
    <border>
      <left style="thin">
        <color rgb="FF000000"/>
      </left>
      <bottom style="thin">
        <color rgb="FF000000"/>
      </bottom>
    </border>
    <border>
      <bottom style="thin">
        <color rgb="FFC0C0C0"/>
      </bottom>
    </border>
    <border>
      <top style="thin">
        <color rgb="FFC0C0C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1" fillId="2" fontId="2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wrapText="1"/>
    </xf>
    <xf borderId="3" fillId="2" fontId="1" numFmtId="0" xfId="0" applyAlignment="1" applyBorder="1" applyFont="1">
      <alignment shrinkToFit="0" wrapText="1"/>
    </xf>
    <xf borderId="4" fillId="2" fontId="1" numFmtId="0" xfId="0" applyAlignment="1" applyBorder="1" applyFont="1">
      <alignment shrinkToFit="0" wrapText="1"/>
    </xf>
    <xf borderId="5" fillId="3" fontId="3" numFmtId="0" xfId="0" applyAlignment="1" applyBorder="1" applyFill="1" applyFont="1">
      <alignment horizontal="center" readingOrder="0" shrinkToFit="0" vertical="center" wrapText="0"/>
    </xf>
    <xf borderId="6" fillId="0" fontId="4" numFmtId="0" xfId="0" applyAlignment="1" applyBorder="1" applyFont="1">
      <alignment shrinkToFit="0" wrapText="1"/>
    </xf>
    <xf borderId="7" fillId="2" fontId="1" numFmtId="0" xfId="0" applyAlignment="1" applyBorder="1" applyFont="1">
      <alignment shrinkToFit="0" wrapText="1"/>
    </xf>
    <xf borderId="8" fillId="4" fontId="5" numFmtId="0" xfId="0" applyAlignment="1" applyBorder="1" applyFill="1" applyFont="1">
      <alignment readingOrder="0" shrinkToFit="0" vertical="bottom" wrapText="0"/>
    </xf>
    <xf borderId="9" fillId="2" fontId="2" numFmtId="0" xfId="0" applyAlignment="1" applyBorder="1" applyFont="1">
      <alignment horizontal="center" readingOrder="0" shrinkToFit="0" vertical="bottom" wrapText="0"/>
    </xf>
    <xf borderId="10" fillId="2" fontId="2" numFmtId="0" xfId="0" applyAlignment="1" applyBorder="1" applyFont="1">
      <alignment horizontal="left" readingOrder="0" shrinkToFit="0" vertical="bottom" wrapText="0"/>
    </xf>
    <xf borderId="10" fillId="2" fontId="2" numFmtId="0" xfId="0" applyAlignment="1" applyBorder="1" applyFont="1">
      <alignment horizontal="left" shrinkToFit="0" vertical="bottom" wrapText="0"/>
    </xf>
    <xf borderId="11" fillId="2" fontId="2" numFmtId="0" xfId="0" applyAlignment="1" applyBorder="1" applyFont="1">
      <alignment horizontal="center" shrinkToFit="0" vertical="bottom" wrapText="0"/>
    </xf>
    <xf borderId="12" fillId="2" fontId="2" numFmtId="0" xfId="0" applyAlignment="1" applyBorder="1" applyFont="1">
      <alignment horizontal="left" shrinkToFit="0" vertical="bottom" wrapText="0"/>
    </xf>
    <xf borderId="13" fillId="2" fontId="2" numFmtId="0" xfId="0" applyAlignment="1" applyBorder="1" applyFont="1">
      <alignment horizontal="left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 shrinkToFit="0" vertical="center" wrapText="1"/>
    </xf>
    <xf borderId="3" fillId="2" fontId="6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wrapText="1"/>
    </xf>
    <xf borderId="13" fillId="2" fontId="1" numFmtId="0" xfId="0" applyAlignment="1" applyBorder="1" applyFont="1">
      <alignment shrinkToFit="0" wrapText="1"/>
    </xf>
    <xf borderId="9" fillId="2" fontId="8" numFmtId="0" xfId="0" applyAlignment="1" applyBorder="1" applyFont="1">
      <alignment readingOrder="0" shrinkToFit="0" vertical="center" wrapText="1"/>
    </xf>
    <xf borderId="14" fillId="0" fontId="4" numFmtId="0" xfId="0" applyAlignment="1" applyBorder="1" applyFont="1">
      <alignment shrinkToFit="0" wrapText="1"/>
    </xf>
    <xf borderId="10" fillId="0" fontId="4" numFmtId="0" xfId="0" applyAlignment="1" applyBorder="1" applyFont="1">
      <alignment shrinkToFit="0" wrapText="1"/>
    </xf>
    <xf borderId="15" fillId="2" fontId="2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shrinkToFit="0" wrapText="1"/>
    </xf>
    <xf borderId="13" fillId="0" fontId="4" numFmtId="0" xfId="0" applyAlignment="1" applyBorder="1" applyFont="1">
      <alignment shrinkToFit="0" wrapText="1"/>
    </xf>
    <xf borderId="16" fillId="0" fontId="4" numFmtId="0" xfId="0" applyAlignment="1" applyBorder="1" applyFont="1">
      <alignment shrinkToFit="0" wrapText="1"/>
    </xf>
    <xf borderId="12" fillId="0" fontId="4" numFmtId="0" xfId="0" applyAlignment="1" applyBorder="1" applyFont="1">
      <alignment shrinkToFit="0" wrapText="1"/>
    </xf>
    <xf borderId="0" fillId="2" fontId="9" numFmtId="0" xfId="0" applyAlignment="1" applyFont="1">
      <alignment horizontal="center" readingOrder="0" shrinkToFit="0" vertical="center" wrapText="1"/>
    </xf>
    <xf borderId="16" fillId="2" fontId="2" numFmtId="0" xfId="0" applyAlignment="1" applyBorder="1" applyFont="1">
      <alignment horizontal="center" shrinkToFit="0" vertical="bottom" wrapText="0"/>
    </xf>
    <xf borderId="14" fillId="2" fontId="2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shrinkToFit="0" wrapText="1"/>
    </xf>
    <xf borderId="0" fillId="2" fontId="9" numFmtId="0" xfId="0" applyAlignment="1" applyFont="1">
      <alignment shrinkToFit="0" vertical="center" wrapText="1"/>
    </xf>
    <xf borderId="0" fillId="2" fontId="1" numFmtId="0" xfId="0" applyAlignment="1" applyFont="1">
      <alignment shrinkToFit="0" vertical="center" wrapText="1"/>
    </xf>
    <xf borderId="2" fillId="2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17" fillId="2" fontId="2" numFmtId="0" xfId="0" applyAlignment="1" applyBorder="1" applyFont="1">
      <alignment shrinkToFit="0" vertical="bottom" wrapText="0"/>
    </xf>
    <xf borderId="18" fillId="2" fontId="10" numFmtId="0" xfId="0" applyAlignment="1" applyBorder="1" applyFont="1">
      <alignment horizontal="center" readingOrder="0" shrinkToFit="0" vertical="bottom" wrapText="0"/>
    </xf>
    <xf borderId="18" fillId="0" fontId="4" numFmtId="0" xfId="0" applyAlignment="1" applyBorder="1" applyFont="1">
      <alignment shrinkToFit="0" wrapText="1"/>
    </xf>
    <xf borderId="3" fillId="2" fontId="11" numFmtId="0" xfId="0" applyAlignment="1" applyBorder="1" applyFont="1">
      <alignment horizontal="left" shrinkToFit="0" vertical="bottom" wrapText="0"/>
    </xf>
    <xf borderId="0" fillId="4" fontId="2" numFmtId="0" xfId="0" applyAlignment="1" applyFont="1">
      <alignment horizontal="center" shrinkToFit="0" vertical="bottom" wrapText="0"/>
    </xf>
    <xf borderId="0" fillId="4" fontId="1" numFmtId="0" xfId="0" applyAlignment="1" applyFont="1">
      <alignment shrinkToFit="0" wrapText="1"/>
    </xf>
    <xf borderId="19" fillId="0" fontId="4" numFmtId="0" xfId="0" applyAlignment="1" applyBorder="1" applyFont="1">
      <alignment shrinkToFit="0" wrapText="1"/>
    </xf>
    <xf borderId="11" fillId="2" fontId="1" numFmtId="0" xfId="0" applyAlignment="1" applyBorder="1" applyFont="1">
      <alignment shrinkToFit="0" wrapText="1"/>
    </xf>
    <xf borderId="8" fillId="4" fontId="5" numFmtId="0" xfId="0" applyAlignment="1" applyBorder="1" applyFont="1">
      <alignment horizontal="left" readingOrder="0" shrinkToFit="0" vertical="bottom" wrapText="0"/>
    </xf>
    <xf borderId="0" fillId="4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14" fillId="2" fontId="2" numFmtId="0" xfId="0" applyAlignment="1" applyBorder="1" applyFont="1">
      <alignment readingOrder="0" shrinkToFit="0" vertical="bottom" wrapText="0"/>
    </xf>
    <xf borderId="14" fillId="2" fontId="12" numFmtId="0" xfId="0" applyAlignment="1" applyBorder="1" applyFont="1">
      <alignment readingOrder="0" shrinkToFit="0" vertical="top" wrapText="0"/>
    </xf>
    <xf borderId="14" fillId="2" fontId="2" numFmtId="0" xfId="0" applyAlignment="1" applyBorder="1" applyFont="1">
      <alignment horizontal="left" readingOrder="0" shrinkToFit="0" vertical="bottom" wrapText="0"/>
    </xf>
    <xf borderId="0" fillId="4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shrinkToFit="0" vertical="bottom" wrapText="0"/>
    </xf>
    <xf borderId="0" fillId="4" fontId="2" numFmtId="0" xfId="0" applyAlignment="1" applyFont="1">
      <alignment horizontal="center" shrinkToFit="0" vertical="bottom" wrapText="0"/>
    </xf>
    <xf borderId="0" fillId="2" fontId="2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0"/>
    </xf>
    <xf borderId="0" fillId="4" fontId="13" numFmtId="0" xfId="0" applyAlignment="1" applyFont="1">
      <alignment shrinkToFit="0" vertical="bottom" wrapText="0"/>
    </xf>
    <xf borderId="0" fillId="2" fontId="14" numFmtId="0" xfId="0" applyAlignment="1" applyFont="1">
      <alignment shrinkToFit="0" wrapText="1"/>
    </xf>
    <xf borderId="0" fillId="2" fontId="2" numFmtId="0" xfId="0" applyAlignment="1" applyFont="1">
      <alignment horizontal="left" shrinkToFit="0" vertical="bottom" wrapText="0"/>
    </xf>
    <xf borderId="0" fillId="4" fontId="15" numFmtId="0" xfId="0" applyAlignment="1" applyFont="1">
      <alignment readingOrder="0" shrinkToFit="0" vertical="center" wrapText="0"/>
    </xf>
    <xf borderId="0" fillId="2" fontId="16" numFmtId="2" xfId="0" applyAlignment="1" applyFont="1" applyNumberFormat="1">
      <alignment horizontal="center" shrinkToFit="0" vertical="bottom" wrapText="0"/>
    </xf>
    <xf borderId="0" fillId="2" fontId="16" numFmtId="1" xfId="0" applyAlignment="1" applyFont="1" applyNumberFormat="1">
      <alignment horizontal="center" shrinkToFit="0" vertical="bottom" wrapText="0"/>
    </xf>
    <xf borderId="0" fillId="2" fontId="16" numFmtId="9" xfId="0" applyAlignment="1" applyFont="1" applyNumberFormat="1">
      <alignment horizontal="center" shrinkToFit="0" vertical="bottom" wrapText="0"/>
    </xf>
    <xf borderId="0" fillId="2" fontId="16" numFmtId="0" xfId="0" applyAlignment="1" applyFont="1">
      <alignment horizontal="center" shrinkToFit="0" vertical="bottom" wrapText="0"/>
    </xf>
    <xf borderId="0" fillId="2" fontId="17" numFmtId="0" xfId="0" applyAlignment="1" applyFont="1">
      <alignment horizontal="center" readingOrder="0" shrinkToFit="0" vertical="top" wrapText="0"/>
    </xf>
    <xf borderId="0" fillId="2" fontId="17" numFmtId="0" xfId="0" applyAlignment="1" applyFont="1">
      <alignment horizontal="center" shrinkToFit="0" vertical="top" wrapText="0"/>
    </xf>
    <xf borderId="0" fillId="2" fontId="17" numFmtId="0" xfId="0" applyAlignment="1" applyFont="1">
      <alignment horizontal="center" shrinkToFit="0" vertical="top" wrapText="0"/>
    </xf>
    <xf borderId="0" fillId="4" fontId="2" numFmtId="0" xfId="0" applyAlignment="1" applyFont="1">
      <alignment shrinkToFit="0" vertical="bottom" wrapText="0"/>
    </xf>
    <xf borderId="0" fillId="2" fontId="17" numFmtId="0" xfId="0" applyAlignment="1" applyFont="1">
      <alignment readingOrder="0" shrinkToFit="0" vertical="center" wrapText="1"/>
    </xf>
    <xf borderId="17" fillId="2" fontId="2" numFmtId="0" xfId="0" applyAlignment="1" applyBorder="1" applyFont="1">
      <alignment horizontal="left" shrinkToFit="0" vertical="bottom" wrapText="0"/>
    </xf>
    <xf borderId="3" fillId="4" fontId="2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0"/>
    </xf>
    <xf borderId="3" fillId="4" fontId="2" numFmtId="0" xfId="0" applyAlignment="1" applyBorder="1" applyFont="1">
      <alignment horizontal="center" shrinkToFit="0" vertical="bottom" wrapText="0"/>
    </xf>
    <xf borderId="14" fillId="4" fontId="2" numFmtId="0" xfId="0" applyAlignment="1" applyBorder="1" applyFont="1">
      <alignment horizontal="center" shrinkToFit="0" vertical="bottom" wrapText="1"/>
    </xf>
    <xf borderId="14" fillId="2" fontId="2" numFmtId="0" xfId="0" applyAlignment="1" applyBorder="1" applyFont="1">
      <alignment horizontal="center" shrinkToFit="0" vertical="bottom" wrapText="0"/>
    </xf>
    <xf borderId="14" fillId="4" fontId="2" numFmtId="0" xfId="0" applyAlignment="1" applyBorder="1" applyFont="1">
      <alignment horizontal="center" shrinkToFit="0" vertical="bottom" wrapText="0"/>
    </xf>
    <xf borderId="0" fillId="4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2" fontId="2" numFmtId="0" xfId="0" applyAlignment="1" applyFont="1">
      <alignment horizontal="left" shrinkToFit="0" vertical="bottom" wrapText="0"/>
    </xf>
    <xf borderId="0" fillId="4" fontId="2" numFmtId="10" xfId="0" applyAlignment="1" applyFont="1" applyNumberFormat="1">
      <alignment horizontal="center" shrinkToFit="0" vertical="bottom" wrapText="0"/>
    </xf>
    <xf borderId="0" fillId="2" fontId="2" numFmtId="10" xfId="0" applyAlignment="1" applyFont="1" applyNumberFormat="1">
      <alignment horizontal="center" shrinkToFit="0" vertical="bottom" wrapText="0"/>
    </xf>
    <xf borderId="0" fillId="2" fontId="2" numFmtId="0" xfId="0" applyAlignment="1" applyFont="1">
      <alignment shrinkToFit="0" wrapText="1"/>
    </xf>
    <xf borderId="5" fillId="3" fontId="18" numFmtId="0" xfId="0" applyAlignment="1" applyBorder="1" applyFont="1">
      <alignment horizontal="center" readingOrder="0" shrinkToFit="0" vertical="center" wrapText="0"/>
    </xf>
    <xf borderId="11" fillId="2" fontId="19" numFmtId="0" xfId="0" applyAlignment="1" applyBorder="1" applyFont="1">
      <alignment horizontal="center" shrinkToFit="0" vertical="center" wrapText="0"/>
    </xf>
    <xf borderId="14" fillId="2" fontId="5" numFmtId="0" xfId="0" applyAlignment="1" applyBorder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15" numFmtId="0" xfId="0" applyAlignment="1" applyFont="1">
      <alignment horizontal="center" readingOrder="0" shrinkToFit="0" vertical="center" wrapText="0"/>
    </xf>
    <xf borderId="3" fillId="2" fontId="15" numFmtId="0" xfId="0" applyAlignment="1" applyBorder="1" applyFont="1">
      <alignment horizontal="left" readingOrder="0" shrinkToFit="0" vertical="center" wrapText="0"/>
    </xf>
    <xf borderId="0" fillId="2" fontId="2" numFmtId="0" xfId="0" applyAlignment="1" applyFont="1">
      <alignment horizontal="center" shrinkToFit="0" vertical="bottom" wrapText="0"/>
    </xf>
    <xf borderId="13" fillId="2" fontId="2" numFmtId="0" xfId="0" applyAlignment="1" applyBorder="1" applyFont="1">
      <alignment horizontal="center" shrinkToFit="0" vertical="bottom" wrapText="0"/>
    </xf>
    <xf borderId="9" fillId="2" fontId="2" numFmtId="0" xfId="0" applyAlignment="1" applyBorder="1" applyFont="1">
      <alignment horizontal="left" shrinkToFit="0" vertical="bottom" wrapText="1"/>
    </xf>
    <xf borderId="11" fillId="2" fontId="2" numFmtId="0" xfId="0" applyAlignment="1" applyBorder="1" applyFont="1">
      <alignment horizontal="center" shrinkToFit="0" vertical="bottom" wrapText="0"/>
    </xf>
    <xf borderId="14" fillId="2" fontId="2" numFmtId="0" xfId="0" applyAlignment="1" applyBorder="1" applyFont="1">
      <alignment horizontal="left" shrinkToFit="0" vertical="bottom" wrapText="0"/>
    </xf>
    <xf borderId="0" fillId="2" fontId="7" numFmtId="0" xfId="0" applyAlignment="1" applyFont="1">
      <alignment readingOrder="0" shrinkToFit="0" vertical="top" wrapText="1"/>
    </xf>
    <xf borderId="9" fillId="2" fontId="2" numFmtId="0" xfId="0" applyAlignment="1" applyBorder="1" applyFont="1">
      <alignment horizontal="left" readingOrder="0" shrinkToFit="0" vertical="bottom" wrapText="1"/>
    </xf>
    <xf borderId="0" fillId="2" fontId="2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shrinkToFit="0" vertical="center" wrapText="1"/>
    </xf>
    <xf borderId="0" fillId="2" fontId="15" numFmtId="0" xfId="0" applyAlignment="1" applyFont="1">
      <alignment horizontal="center" readingOrder="0" shrinkToFit="0" vertical="bottom" wrapText="0"/>
    </xf>
    <xf borderId="3" fillId="2" fontId="15" numFmtId="0" xfId="0" applyAlignment="1" applyBorder="1" applyFont="1">
      <alignment horizontal="left" readingOrder="0" shrinkToFit="0" vertical="bottom" wrapText="0"/>
    </xf>
    <xf borderId="13" fillId="2" fontId="2" numFmtId="0" xfId="0" applyAlignment="1" applyBorder="1" applyFont="1">
      <alignment shrinkToFit="0" vertical="bottom" wrapText="0"/>
    </xf>
    <xf borderId="13" fillId="2" fontId="10" numFmtId="0" xfId="0" applyAlignment="1" applyBorder="1" applyFont="1">
      <alignment horizontal="center" shrinkToFit="0" vertical="bottom" wrapText="0"/>
    </xf>
    <xf borderId="0" fillId="2" fontId="11" numFmtId="0" xfId="0" applyAlignment="1" applyFont="1">
      <alignment horizontal="left" shrinkToFit="0" vertical="bottom" wrapText="0"/>
    </xf>
    <xf borderId="0" fillId="2" fontId="19" numFmtId="0" xfId="0" applyAlignment="1" applyFont="1">
      <alignment horizontal="center" shrinkToFit="0" vertical="center" wrapText="0"/>
    </xf>
    <xf borderId="8" fillId="4" fontId="5" numFmtId="0" xfId="0" applyAlignment="1" applyBorder="1" applyFont="1">
      <alignment horizontal="center" readingOrder="0" shrinkToFit="0" vertical="bottom" wrapText="0"/>
    </xf>
    <xf borderId="11" fillId="2" fontId="2" numFmtId="0" xfId="0" applyAlignment="1" applyBorder="1" applyFont="1">
      <alignment horizontal="center" readingOrder="0" shrinkToFit="0" vertical="bottom" wrapText="0"/>
    </xf>
    <xf borderId="14" fillId="2" fontId="2" numFmtId="0" xfId="0" applyAlignment="1" applyBorder="1" applyFont="1">
      <alignment horizontal="center" readingOrder="0" shrinkToFit="0" vertical="bottom" wrapText="0"/>
    </xf>
    <xf borderId="14" fillId="2" fontId="20" numFmtId="0" xfId="0" applyAlignment="1" applyBorder="1" applyFont="1">
      <alignment shrinkToFit="0" vertical="top" wrapText="0"/>
    </xf>
    <xf borderId="14" fillId="2" fontId="2" numFmtId="0" xfId="0" applyAlignment="1" applyBorder="1" applyFont="1">
      <alignment horizontal="center" shrinkToFit="0" vertical="bottom" wrapText="0"/>
    </xf>
    <xf borderId="0" fillId="2" fontId="21" numFmtId="0" xfId="0" applyAlignment="1" applyFont="1">
      <alignment shrinkToFit="0" vertical="top" wrapText="0"/>
    </xf>
    <xf borderId="0" fillId="2" fontId="2" numFmtId="1" xfId="0" applyAlignment="1" applyFont="1" applyNumberFormat="1">
      <alignment horizontal="center" shrinkToFit="0" vertical="bottom" wrapText="0"/>
    </xf>
    <xf borderId="0" fillId="2" fontId="2" numFmtId="1" xfId="0" applyAlignment="1" applyFont="1" applyNumberFormat="1">
      <alignment shrinkToFit="0" vertical="bottom" wrapText="0"/>
    </xf>
    <xf borderId="0" fillId="2" fontId="2" numFmtId="0" xfId="0" applyAlignment="1" applyFont="1">
      <alignment shrinkToFit="0" vertical="top" wrapText="0"/>
    </xf>
    <xf borderId="0" fillId="2" fontId="2" numFmtId="9" xfId="0" applyAlignment="1" applyFont="1" applyNumberFormat="1">
      <alignment shrinkToFit="0" vertical="bottom" wrapText="0"/>
    </xf>
    <xf borderId="0" fillId="2" fontId="6" numFmtId="0" xfId="0" applyAlignment="1" applyFont="1">
      <alignment readingOrder="0" shrinkToFit="0" vertical="center" wrapText="1"/>
    </xf>
    <xf borderId="0" fillId="2" fontId="22" numFmtId="0" xfId="0" applyAlignment="1" applyFont="1">
      <alignment horizontal="center" shrinkToFit="0" vertical="bottom" wrapText="0"/>
    </xf>
    <xf borderId="0" fillId="2" fontId="23" numFmtId="0" xfId="0" applyAlignment="1" applyFont="1">
      <alignment readingOrder="0" shrinkToFit="0" vertical="center" wrapText="1"/>
    </xf>
    <xf borderId="0" fillId="2" fontId="24" numFmtId="0" xfId="0" applyAlignment="1" applyFont="1">
      <alignment readingOrder="0" shrinkToFit="0" vertical="center" wrapText="1"/>
    </xf>
    <xf borderId="0" fillId="2" fontId="15" numFmtId="0" xfId="0" applyAlignment="1" applyFont="1">
      <alignment horizontal="center" shrinkToFit="0" vertical="center" wrapText="0"/>
    </xf>
    <xf borderId="0" fillId="2" fontId="15" numFmtId="0" xfId="0" applyAlignment="1" applyFont="1">
      <alignment horizontal="left" shrinkToFit="0" vertical="center" wrapText="0"/>
    </xf>
    <xf borderId="0" fillId="2" fontId="2" numFmtId="0" xfId="0" applyAlignment="1" applyFont="1">
      <alignment horizontal="left" shrinkToFit="0" vertical="bottom" wrapText="1"/>
    </xf>
    <xf borderId="0" fillId="2" fontId="1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0</xdr:row>
      <xdr:rowOff>19050</xdr:rowOff>
    </xdr:from>
    <xdr:ext cx="1562100" cy="15621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cme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4.5"/>
    <col customWidth="1" min="2" max="5" width="9.5"/>
    <col customWidth="1" min="6" max="6" width="7.13"/>
    <col customWidth="1" min="7" max="8" width="4.5"/>
    <col customWidth="1" min="9" max="9" width="7.38"/>
    <col customWidth="1" min="10" max="10" width="25.75"/>
    <col customWidth="1" min="11" max="11" width="4.5"/>
    <col customWidth="1" min="12" max="12" width="7.38"/>
    <col customWidth="1" min="13" max="13" width="25.75"/>
    <col customWidth="1" min="14" max="14" width="4.5"/>
    <col customWidth="1" min="15" max="15" width="7.75"/>
    <col customWidth="1" min="16" max="16" width="25.75"/>
  </cols>
  <sheetData>
    <row r="1" ht="14.25" customHeight="1">
      <c r="A1" s="1"/>
      <c r="B1" s="2"/>
      <c r="C1" s="2"/>
      <c r="D1" s="2"/>
      <c r="E1" s="2"/>
      <c r="F1" s="2"/>
      <c r="G1" s="3"/>
      <c r="H1" s="4"/>
      <c r="I1" s="5"/>
      <c r="J1" s="5"/>
      <c r="K1" s="2"/>
      <c r="L1" s="5"/>
      <c r="M1" s="5"/>
      <c r="N1" s="2"/>
      <c r="O1" s="5"/>
      <c r="P1" s="5"/>
    </row>
    <row r="2" ht="22.5" customHeight="1">
      <c r="A2" s="2"/>
      <c r="B2" s="2"/>
      <c r="C2" s="2"/>
      <c r="D2" s="2"/>
      <c r="E2" s="2"/>
      <c r="F2" s="2"/>
      <c r="G2" s="3"/>
      <c r="H2" s="6"/>
      <c r="I2" s="7" t="s">
        <v>0</v>
      </c>
      <c r="J2" s="8"/>
      <c r="K2" s="9"/>
      <c r="L2" s="7" t="s">
        <v>1</v>
      </c>
      <c r="M2" s="8"/>
      <c r="N2" s="9"/>
      <c r="O2" s="7" t="s">
        <v>2</v>
      </c>
      <c r="P2" s="8"/>
    </row>
    <row r="3" ht="14.25" customHeight="1">
      <c r="A3" s="2"/>
      <c r="B3" s="2"/>
      <c r="C3" s="2"/>
      <c r="D3" s="2"/>
      <c r="E3" s="2"/>
      <c r="F3" s="2"/>
      <c r="G3" s="3"/>
      <c r="H3" s="6"/>
      <c r="I3" s="10" t="s">
        <v>3</v>
      </c>
      <c r="J3" s="10" t="s">
        <v>4</v>
      </c>
      <c r="K3" s="9"/>
      <c r="L3" s="10" t="s">
        <v>3</v>
      </c>
      <c r="M3" s="10" t="s">
        <v>4</v>
      </c>
      <c r="N3" s="9"/>
      <c r="O3" s="10" t="s">
        <v>3</v>
      </c>
      <c r="P3" s="10" t="s">
        <v>4</v>
      </c>
    </row>
    <row r="4" ht="18.0" customHeight="1">
      <c r="A4" s="2"/>
      <c r="B4" s="2"/>
      <c r="C4" s="2"/>
      <c r="D4" s="2"/>
      <c r="E4" s="2"/>
      <c r="F4" s="2"/>
      <c r="G4" s="3"/>
      <c r="H4" s="6"/>
      <c r="I4" s="11">
        <v>1.0</v>
      </c>
      <c r="J4" s="12" t="s">
        <v>5</v>
      </c>
      <c r="K4" s="9"/>
      <c r="L4" s="11">
        <v>1.0</v>
      </c>
      <c r="M4" s="13"/>
      <c r="N4" s="9"/>
      <c r="O4" s="11">
        <v>1.0</v>
      </c>
      <c r="P4" s="13"/>
    </row>
    <row r="5" ht="18.0" customHeight="1">
      <c r="A5" s="2"/>
      <c r="B5" s="2"/>
      <c r="C5" s="2"/>
      <c r="D5" s="2"/>
      <c r="E5" s="2"/>
      <c r="F5" s="2"/>
      <c r="G5" s="3"/>
      <c r="H5" s="6"/>
      <c r="I5" s="14">
        <f t="shared" ref="I5:I23" si="1">I4+1</f>
        <v>2</v>
      </c>
      <c r="J5" s="15"/>
      <c r="K5" s="9"/>
      <c r="L5" s="14">
        <f t="shared" ref="L5:L23" si="2">L4+1</f>
        <v>2</v>
      </c>
      <c r="M5" s="16"/>
      <c r="N5" s="9"/>
      <c r="O5" s="14">
        <f t="shared" ref="O5:O23" si="3">O4+1</f>
        <v>2</v>
      </c>
      <c r="P5" s="16"/>
    </row>
    <row r="6" ht="18.0" customHeight="1">
      <c r="A6" s="2"/>
      <c r="B6" s="2"/>
      <c r="C6" s="2"/>
      <c r="D6" s="2"/>
      <c r="E6" s="2"/>
      <c r="F6" s="2"/>
      <c r="G6" s="3"/>
      <c r="H6" s="6"/>
      <c r="I6" s="14">
        <f t="shared" si="1"/>
        <v>3</v>
      </c>
      <c r="J6" s="13"/>
      <c r="K6" s="9"/>
      <c r="L6" s="14">
        <f t="shared" si="2"/>
        <v>3</v>
      </c>
      <c r="M6" s="16"/>
      <c r="N6" s="9"/>
      <c r="O6" s="14">
        <f t="shared" si="3"/>
        <v>3</v>
      </c>
      <c r="P6" s="16"/>
    </row>
    <row r="7" ht="18.0" customHeight="1">
      <c r="A7" s="2"/>
      <c r="B7" s="2"/>
      <c r="C7" s="2"/>
      <c r="D7" s="2"/>
      <c r="E7" s="2"/>
      <c r="F7" s="2"/>
      <c r="G7" s="3"/>
      <c r="H7" s="6"/>
      <c r="I7" s="14">
        <f t="shared" si="1"/>
        <v>4</v>
      </c>
      <c r="J7" s="16"/>
      <c r="K7" s="9"/>
      <c r="L7" s="14">
        <f t="shared" si="2"/>
        <v>4</v>
      </c>
      <c r="M7" s="16"/>
      <c r="N7" s="9"/>
      <c r="O7" s="14">
        <f t="shared" si="3"/>
        <v>4</v>
      </c>
      <c r="P7" s="16"/>
    </row>
    <row r="8" ht="18.0" customHeight="1">
      <c r="A8" s="2"/>
      <c r="B8" s="2"/>
      <c r="C8" s="2"/>
      <c r="D8" s="2"/>
      <c r="E8" s="2"/>
      <c r="F8" s="2"/>
      <c r="G8" s="3"/>
      <c r="H8" s="6"/>
      <c r="I8" s="14">
        <f t="shared" si="1"/>
        <v>5</v>
      </c>
      <c r="J8" s="16"/>
      <c r="K8" s="9"/>
      <c r="L8" s="14">
        <f t="shared" si="2"/>
        <v>5</v>
      </c>
      <c r="M8" s="16"/>
      <c r="N8" s="9"/>
      <c r="O8" s="14">
        <f t="shared" si="3"/>
        <v>5</v>
      </c>
      <c r="P8" s="16"/>
    </row>
    <row r="9" ht="18.0" customHeight="1">
      <c r="A9" s="2"/>
      <c r="B9" s="17" t="s">
        <v>6</v>
      </c>
      <c r="G9" s="3"/>
      <c r="H9" s="6"/>
      <c r="I9" s="14">
        <f t="shared" si="1"/>
        <v>6</v>
      </c>
      <c r="J9" s="16"/>
      <c r="K9" s="9"/>
      <c r="L9" s="14">
        <f t="shared" si="2"/>
        <v>6</v>
      </c>
      <c r="M9" s="16"/>
      <c r="N9" s="9"/>
      <c r="O9" s="14">
        <f t="shared" si="3"/>
        <v>6</v>
      </c>
      <c r="P9" s="16"/>
    </row>
    <row r="10" ht="18.0" customHeight="1">
      <c r="A10" s="2"/>
      <c r="B10" s="18" t="s">
        <v>7</v>
      </c>
      <c r="G10" s="3"/>
      <c r="H10" s="6"/>
      <c r="I10" s="14">
        <f t="shared" si="1"/>
        <v>7</v>
      </c>
      <c r="J10" s="16"/>
      <c r="K10" s="9"/>
      <c r="L10" s="14">
        <f t="shared" si="2"/>
        <v>7</v>
      </c>
      <c r="M10" s="16"/>
      <c r="N10" s="9"/>
      <c r="O10" s="14">
        <f t="shared" si="3"/>
        <v>7</v>
      </c>
      <c r="P10" s="16"/>
    </row>
    <row r="11" ht="18.0" customHeight="1">
      <c r="A11" s="2"/>
      <c r="G11" s="3"/>
      <c r="H11" s="6"/>
      <c r="I11" s="14">
        <f t="shared" si="1"/>
        <v>8</v>
      </c>
      <c r="J11" s="16"/>
      <c r="K11" s="9"/>
      <c r="L11" s="14">
        <f t="shared" si="2"/>
        <v>8</v>
      </c>
      <c r="M11" s="16"/>
      <c r="N11" s="9"/>
      <c r="O11" s="14">
        <f t="shared" si="3"/>
        <v>8</v>
      </c>
      <c r="P11" s="16"/>
    </row>
    <row r="12" ht="18.0" customHeight="1">
      <c r="A12" s="2"/>
      <c r="B12" s="18" t="s">
        <v>8</v>
      </c>
      <c r="G12" s="3"/>
      <c r="H12" s="6"/>
      <c r="I12" s="14">
        <f t="shared" si="1"/>
        <v>9</v>
      </c>
      <c r="J12" s="16"/>
      <c r="K12" s="9"/>
      <c r="L12" s="14">
        <f t="shared" si="2"/>
        <v>9</v>
      </c>
      <c r="M12" s="16"/>
      <c r="N12" s="9"/>
      <c r="O12" s="14">
        <f t="shared" si="3"/>
        <v>9</v>
      </c>
      <c r="P12" s="16"/>
    </row>
    <row r="13" ht="18.0" customHeight="1">
      <c r="A13" s="2"/>
      <c r="G13" s="3"/>
      <c r="H13" s="6"/>
      <c r="I13" s="14">
        <f t="shared" si="1"/>
        <v>10</v>
      </c>
      <c r="J13" s="16"/>
      <c r="K13" s="9"/>
      <c r="L13" s="14">
        <f t="shared" si="2"/>
        <v>10</v>
      </c>
      <c r="M13" s="16"/>
      <c r="N13" s="9"/>
      <c r="O13" s="14">
        <f t="shared" si="3"/>
        <v>10</v>
      </c>
      <c r="P13" s="16"/>
    </row>
    <row r="14" ht="18.0" customHeight="1">
      <c r="A14" s="2"/>
      <c r="B14" s="18" t="s">
        <v>9</v>
      </c>
      <c r="G14" s="3"/>
      <c r="H14" s="6"/>
      <c r="I14" s="14">
        <f t="shared" si="1"/>
        <v>11</v>
      </c>
      <c r="J14" s="16"/>
      <c r="K14" s="9"/>
      <c r="L14" s="14">
        <f t="shared" si="2"/>
        <v>11</v>
      </c>
      <c r="M14" s="16"/>
      <c r="N14" s="9"/>
      <c r="O14" s="14">
        <f t="shared" si="3"/>
        <v>11</v>
      </c>
      <c r="P14" s="16"/>
    </row>
    <row r="15" ht="18.0" customHeight="1">
      <c r="A15" s="2"/>
      <c r="G15" s="3"/>
      <c r="H15" s="6"/>
      <c r="I15" s="14">
        <f t="shared" si="1"/>
        <v>12</v>
      </c>
      <c r="J15" s="16"/>
      <c r="K15" s="9"/>
      <c r="L15" s="14">
        <f t="shared" si="2"/>
        <v>12</v>
      </c>
      <c r="M15" s="16"/>
      <c r="N15" s="9"/>
      <c r="O15" s="14">
        <f t="shared" si="3"/>
        <v>12</v>
      </c>
      <c r="P15" s="16"/>
    </row>
    <row r="16" ht="18.0" customHeight="1">
      <c r="A16" s="2"/>
      <c r="B16" s="19"/>
      <c r="C16" s="20"/>
      <c r="D16" s="20"/>
      <c r="E16" s="20"/>
      <c r="F16" s="20"/>
      <c r="G16" s="3"/>
      <c r="H16" s="6"/>
      <c r="I16" s="14">
        <f t="shared" si="1"/>
        <v>13</v>
      </c>
      <c r="J16" s="16"/>
      <c r="K16" s="9"/>
      <c r="L16" s="14">
        <f t="shared" si="2"/>
        <v>13</v>
      </c>
      <c r="M16" s="16"/>
      <c r="N16" s="9"/>
      <c r="O16" s="14">
        <f t="shared" si="3"/>
        <v>13</v>
      </c>
      <c r="P16" s="16"/>
    </row>
    <row r="17" ht="18.0" customHeight="1">
      <c r="A17" s="21"/>
      <c r="B17" s="22" t="s">
        <v>10</v>
      </c>
      <c r="C17" s="23"/>
      <c r="D17" s="23"/>
      <c r="E17" s="23"/>
      <c r="F17" s="24"/>
      <c r="G17" s="25"/>
      <c r="H17" s="6"/>
      <c r="I17" s="14">
        <f t="shared" si="1"/>
        <v>14</v>
      </c>
      <c r="J17" s="16"/>
      <c r="K17" s="9"/>
      <c r="L17" s="14">
        <f t="shared" si="2"/>
        <v>14</v>
      </c>
      <c r="M17" s="16"/>
      <c r="N17" s="9"/>
      <c r="O17" s="14">
        <f t="shared" si="3"/>
        <v>14</v>
      </c>
      <c r="P17" s="16"/>
    </row>
    <row r="18" ht="18.0" customHeight="1">
      <c r="A18" s="21"/>
      <c r="B18" s="26"/>
      <c r="F18" s="27"/>
      <c r="G18" s="25"/>
      <c r="H18" s="6"/>
      <c r="I18" s="14">
        <f t="shared" si="1"/>
        <v>15</v>
      </c>
      <c r="J18" s="16"/>
      <c r="K18" s="9"/>
      <c r="L18" s="14">
        <f t="shared" si="2"/>
        <v>15</v>
      </c>
      <c r="M18" s="16"/>
      <c r="N18" s="9"/>
      <c r="O18" s="14">
        <f t="shared" si="3"/>
        <v>15</v>
      </c>
      <c r="P18" s="16"/>
    </row>
    <row r="19" ht="18.0" customHeight="1">
      <c r="A19" s="21"/>
      <c r="B19" s="26"/>
      <c r="F19" s="27"/>
      <c r="G19" s="25"/>
      <c r="H19" s="6"/>
      <c r="I19" s="14">
        <f t="shared" si="1"/>
        <v>16</v>
      </c>
      <c r="J19" s="16"/>
      <c r="K19" s="9"/>
      <c r="L19" s="14">
        <f t="shared" si="2"/>
        <v>16</v>
      </c>
      <c r="M19" s="16"/>
      <c r="N19" s="9"/>
      <c r="O19" s="14">
        <f t="shared" si="3"/>
        <v>16</v>
      </c>
      <c r="P19" s="16"/>
    </row>
    <row r="20" ht="18.0" customHeight="1">
      <c r="A20" s="21"/>
      <c r="B20" s="26"/>
      <c r="F20" s="27"/>
      <c r="G20" s="25"/>
      <c r="H20" s="6"/>
      <c r="I20" s="14">
        <f t="shared" si="1"/>
        <v>17</v>
      </c>
      <c r="J20" s="16"/>
      <c r="K20" s="9"/>
      <c r="L20" s="14">
        <f t="shared" si="2"/>
        <v>17</v>
      </c>
      <c r="M20" s="16"/>
      <c r="N20" s="9"/>
      <c r="O20" s="14">
        <f t="shared" si="3"/>
        <v>17</v>
      </c>
      <c r="P20" s="16"/>
    </row>
    <row r="21" ht="18.0" customHeight="1">
      <c r="A21" s="21"/>
      <c r="B21" s="26"/>
      <c r="F21" s="27"/>
      <c r="G21" s="25"/>
      <c r="H21" s="6"/>
      <c r="I21" s="14">
        <f t="shared" si="1"/>
        <v>18</v>
      </c>
      <c r="J21" s="16"/>
      <c r="K21" s="9"/>
      <c r="L21" s="14">
        <f t="shared" si="2"/>
        <v>18</v>
      </c>
      <c r="M21" s="16"/>
      <c r="N21" s="9"/>
      <c r="O21" s="14">
        <f t="shared" si="3"/>
        <v>18</v>
      </c>
      <c r="P21" s="16"/>
    </row>
    <row r="22" ht="18.0" customHeight="1">
      <c r="A22" s="21"/>
      <c r="B22" s="28"/>
      <c r="C22" s="20"/>
      <c r="D22" s="20"/>
      <c r="E22" s="20"/>
      <c r="F22" s="29"/>
      <c r="G22" s="25"/>
      <c r="H22" s="6"/>
      <c r="I22" s="14">
        <f t="shared" si="1"/>
        <v>19</v>
      </c>
      <c r="J22" s="16"/>
      <c r="K22" s="9"/>
      <c r="L22" s="14">
        <f t="shared" si="2"/>
        <v>19</v>
      </c>
      <c r="M22" s="16"/>
      <c r="N22" s="9"/>
      <c r="O22" s="14">
        <f t="shared" si="3"/>
        <v>19</v>
      </c>
      <c r="P22" s="16"/>
    </row>
    <row r="23" ht="18.0" customHeight="1">
      <c r="A23" s="2"/>
      <c r="B23" s="30"/>
      <c r="G23" s="3"/>
      <c r="H23" s="6"/>
      <c r="I23" s="31">
        <f t="shared" si="1"/>
        <v>20</v>
      </c>
      <c r="J23" s="15"/>
      <c r="K23" s="9"/>
      <c r="L23" s="31">
        <f t="shared" si="2"/>
        <v>20</v>
      </c>
      <c r="M23" s="15"/>
      <c r="N23" s="9"/>
      <c r="O23" s="31">
        <f t="shared" si="3"/>
        <v>20</v>
      </c>
      <c r="P23" s="15"/>
    </row>
    <row r="24" ht="18.0" customHeight="1">
      <c r="A24" s="2"/>
      <c r="G24" s="3"/>
      <c r="H24" s="4"/>
      <c r="I24" s="32"/>
      <c r="J24" s="32"/>
      <c r="K24" s="2"/>
      <c r="L24" s="33"/>
      <c r="M24" s="33"/>
      <c r="N24" s="2"/>
      <c r="O24" s="33"/>
      <c r="P24" s="33"/>
    </row>
    <row r="25" ht="18.0" customHeight="1">
      <c r="A25" s="2"/>
      <c r="B25" s="34"/>
      <c r="C25" s="35"/>
      <c r="D25" s="35"/>
      <c r="E25" s="35"/>
      <c r="F25" s="35"/>
      <c r="G25" s="3"/>
      <c r="H25" s="4"/>
      <c r="I25" s="2"/>
      <c r="J25" s="2"/>
      <c r="K25" s="2"/>
      <c r="L25" s="2"/>
      <c r="M25" s="2"/>
      <c r="N25" s="2"/>
      <c r="O25" s="2"/>
      <c r="P25" s="2"/>
    </row>
    <row r="26" ht="18.0" customHeight="1">
      <c r="A26" s="2"/>
      <c r="B26" s="35"/>
      <c r="C26" s="35"/>
      <c r="D26" s="35"/>
      <c r="E26" s="35"/>
      <c r="F26" s="35"/>
      <c r="G26" s="3"/>
      <c r="H26" s="4"/>
      <c r="I26" s="2"/>
      <c r="J26" s="2"/>
      <c r="K26" s="2"/>
      <c r="L26" s="2"/>
      <c r="M26" s="2"/>
      <c r="N26" s="2"/>
      <c r="O26" s="2"/>
      <c r="P26" s="2"/>
    </row>
    <row r="27" ht="18.0" customHeight="1">
      <c r="A27" s="2"/>
      <c r="B27" s="30"/>
      <c r="G27" s="3"/>
      <c r="H27" s="4"/>
      <c r="I27" s="2"/>
      <c r="J27" s="2"/>
      <c r="K27" s="2"/>
      <c r="L27" s="2"/>
      <c r="M27" s="2"/>
      <c r="N27" s="2"/>
      <c r="O27" s="2"/>
      <c r="P27" s="2"/>
    </row>
    <row r="28" ht="18.0" customHeight="1">
      <c r="A28" s="2"/>
      <c r="B28" s="2"/>
      <c r="C28" s="2"/>
      <c r="D28" s="2"/>
      <c r="E28" s="2"/>
      <c r="F28" s="2"/>
      <c r="G28" s="3"/>
      <c r="H28" s="4"/>
      <c r="I28" s="2"/>
      <c r="J28" s="2"/>
      <c r="K28" s="2"/>
      <c r="L28" s="2"/>
      <c r="M28" s="2"/>
      <c r="N28" s="2"/>
      <c r="O28" s="2"/>
      <c r="P28" s="2"/>
    </row>
    <row r="29" ht="18.0" customHeight="1">
      <c r="A29" s="2"/>
      <c r="B29" s="35"/>
      <c r="C29" s="35"/>
      <c r="D29" s="35"/>
      <c r="E29" s="35"/>
      <c r="F29" s="35"/>
      <c r="G29" s="3"/>
      <c r="H29" s="36"/>
      <c r="I29" s="37"/>
      <c r="J29" s="37"/>
      <c r="K29" s="2"/>
      <c r="L29" s="2"/>
      <c r="M29" s="2"/>
      <c r="N29" s="2"/>
      <c r="O29" s="2"/>
      <c r="P29" s="2"/>
    </row>
    <row r="30" ht="18.0" customHeight="1">
      <c r="A30" s="2"/>
      <c r="B30" s="34"/>
      <c r="G30" s="3"/>
      <c r="H30" s="36"/>
      <c r="I30" s="37"/>
      <c r="J30" s="37"/>
      <c r="K30" s="2"/>
      <c r="L30" s="2"/>
      <c r="M30" s="2"/>
      <c r="N30" s="2"/>
      <c r="O30" s="2"/>
      <c r="P30" s="2"/>
    </row>
    <row r="31" ht="18.0" customHeight="1">
      <c r="A31" s="2"/>
      <c r="G31" s="3"/>
      <c r="H31" s="36"/>
      <c r="I31" s="37"/>
      <c r="J31" s="37"/>
      <c r="K31" s="2"/>
      <c r="L31" s="2"/>
      <c r="M31" s="2"/>
      <c r="N31" s="2"/>
      <c r="O31" s="2"/>
      <c r="P31" s="2"/>
    </row>
    <row r="32" ht="18.0" customHeight="1">
      <c r="A32" s="2"/>
      <c r="B32" s="34"/>
      <c r="G32" s="3"/>
      <c r="H32" s="4"/>
      <c r="I32" s="2"/>
      <c r="J32" s="2"/>
      <c r="K32" s="2"/>
      <c r="L32" s="2"/>
      <c r="M32" s="2"/>
      <c r="N32" s="2"/>
      <c r="O32" s="2"/>
      <c r="P32" s="2"/>
    </row>
    <row r="33" ht="18.0" customHeight="1">
      <c r="A33" s="2"/>
      <c r="G33" s="3"/>
      <c r="H33" s="4"/>
      <c r="I33" s="2"/>
      <c r="J33" s="2"/>
      <c r="K33" s="2"/>
      <c r="L33" s="2"/>
      <c r="M33" s="2"/>
      <c r="N33" s="2"/>
      <c r="O33" s="2"/>
      <c r="P33" s="2"/>
    </row>
    <row r="34" ht="18.0" customHeight="1">
      <c r="A34" s="2"/>
      <c r="B34" s="34"/>
      <c r="G34" s="3"/>
      <c r="H34" s="4"/>
      <c r="I34" s="2"/>
      <c r="J34" s="2"/>
      <c r="K34" s="2"/>
      <c r="L34" s="2"/>
      <c r="M34" s="2"/>
      <c r="N34" s="2"/>
      <c r="O34" s="2"/>
      <c r="P34" s="2"/>
    </row>
    <row r="35" ht="18.0" customHeight="1">
      <c r="A35" s="2"/>
      <c r="G35" s="3"/>
      <c r="H35" s="4"/>
      <c r="I35" s="37"/>
      <c r="J35" s="37"/>
      <c r="K35" s="2"/>
      <c r="L35" s="2"/>
      <c r="M35" s="2"/>
      <c r="N35" s="2"/>
      <c r="O35" s="2"/>
      <c r="P35" s="2"/>
    </row>
    <row r="36" ht="18.0" customHeight="1">
      <c r="A36" s="2"/>
      <c r="B36" s="34"/>
      <c r="G36" s="3"/>
      <c r="H36" s="4"/>
      <c r="I36" s="37"/>
      <c r="J36" s="37"/>
      <c r="K36" s="2"/>
      <c r="L36" s="2"/>
      <c r="M36" s="2"/>
      <c r="N36" s="2"/>
      <c r="O36" s="2"/>
      <c r="P36" s="2"/>
    </row>
    <row r="37" ht="18.0" customHeight="1">
      <c r="A37" s="2"/>
      <c r="G37" s="3"/>
      <c r="H37" s="4"/>
      <c r="I37" s="37"/>
      <c r="J37" s="37"/>
      <c r="K37" s="2"/>
      <c r="L37" s="2"/>
      <c r="M37" s="2"/>
      <c r="N37" s="2"/>
      <c r="O37" s="2"/>
      <c r="P37" s="2"/>
    </row>
    <row r="38" ht="18.0" customHeight="1">
      <c r="A38" s="2"/>
      <c r="B38" s="34"/>
      <c r="G38" s="3"/>
      <c r="H38" s="4"/>
      <c r="I38" s="2"/>
      <c r="J38" s="2"/>
      <c r="K38" s="2"/>
      <c r="L38" s="2"/>
      <c r="M38" s="2"/>
      <c r="N38" s="2"/>
      <c r="O38" s="2"/>
      <c r="P38" s="2"/>
    </row>
    <row r="39" ht="18.0" customHeight="1">
      <c r="A39" s="2"/>
      <c r="G39" s="3"/>
      <c r="H39" s="4"/>
      <c r="I39" s="2"/>
      <c r="J39" s="2"/>
      <c r="K39" s="2"/>
      <c r="L39" s="2"/>
      <c r="M39" s="2"/>
      <c r="N39" s="2"/>
      <c r="O39" s="2"/>
      <c r="P39" s="2"/>
    </row>
    <row r="40" ht="18.0" customHeight="1">
      <c r="A40" s="2"/>
      <c r="B40" s="34"/>
      <c r="G40" s="2"/>
      <c r="H40" s="2"/>
      <c r="I40" s="37"/>
      <c r="J40" s="37"/>
      <c r="K40" s="2"/>
      <c r="L40" s="2"/>
      <c r="M40" s="2"/>
      <c r="N40" s="2"/>
      <c r="O40" s="2"/>
      <c r="P40" s="2"/>
    </row>
    <row r="41" ht="18.0" customHeight="1">
      <c r="A41" s="2"/>
      <c r="G41" s="2"/>
      <c r="H41" s="2"/>
      <c r="I41" s="38"/>
      <c r="J41" s="38"/>
      <c r="K41" s="2"/>
      <c r="L41" s="2"/>
      <c r="M41" s="2"/>
      <c r="N41" s="2"/>
      <c r="O41" s="2"/>
      <c r="P41" s="2"/>
    </row>
    <row r="42" ht="14.25" customHeight="1">
      <c r="A42" s="2"/>
      <c r="B42" s="34"/>
      <c r="G42" s="2"/>
      <c r="H42" s="2"/>
      <c r="I42" s="39" t="s">
        <v>11</v>
      </c>
      <c r="J42" s="40"/>
      <c r="K42" s="2"/>
      <c r="L42" s="2"/>
      <c r="M42" s="2"/>
      <c r="N42" s="2"/>
      <c r="O42" s="2"/>
      <c r="P42" s="2"/>
    </row>
    <row r="43" ht="14.25" customHeight="1">
      <c r="A43" s="2"/>
      <c r="G43" s="2"/>
      <c r="H43" s="2"/>
      <c r="I43" s="2"/>
      <c r="J43" s="2"/>
      <c r="K43" s="2"/>
      <c r="L43" s="2"/>
      <c r="M43" s="2"/>
      <c r="N43" s="2"/>
      <c r="O43" s="2"/>
      <c r="P43" s="2"/>
    </row>
  </sheetData>
  <mergeCells count="19">
    <mergeCell ref="B36:F37"/>
    <mergeCell ref="B38:F39"/>
    <mergeCell ref="B40:F41"/>
    <mergeCell ref="B42:F43"/>
    <mergeCell ref="I42:J42"/>
    <mergeCell ref="B16:F16"/>
    <mergeCell ref="B17:F22"/>
    <mergeCell ref="B23:F24"/>
    <mergeCell ref="B27:F27"/>
    <mergeCell ref="B30:F31"/>
    <mergeCell ref="B32:F33"/>
    <mergeCell ref="B34:F35"/>
    <mergeCell ref="I2:J2"/>
    <mergeCell ref="L2:M2"/>
    <mergeCell ref="O2:P2"/>
    <mergeCell ref="B9:F9"/>
    <mergeCell ref="B10:F11"/>
    <mergeCell ref="B12:F13"/>
    <mergeCell ref="B14:F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4.5"/>
    <col customWidth="1" min="2" max="5" width="9.5"/>
    <col customWidth="1" min="6" max="6" width="7.0"/>
    <col customWidth="1" min="7" max="8" width="4.5"/>
    <col customWidth="1" min="9" max="10" width="25.75"/>
    <col customWidth="1" min="11" max="11" width="17.88"/>
    <col customWidth="1" min="12" max="12" width="16.13"/>
    <col customWidth="1" min="13" max="13" width="13.13"/>
    <col customWidth="1" min="14" max="14" width="10.75"/>
    <col customWidth="1" min="15" max="15" width="12.38"/>
    <col customWidth="1" min="16" max="16" width="10.75"/>
    <col customWidth="1" min="17" max="17" width="5.88"/>
    <col customWidth="1" hidden="1" min="18" max="18" width="19.0"/>
    <col customWidth="1" hidden="1" min="19" max="19" width="15.13"/>
    <col customWidth="1" hidden="1" min="20" max="20" width="8.88"/>
    <col customWidth="1" hidden="1" min="21" max="21" width="7.75"/>
    <col customWidth="1" hidden="1" min="22" max="22" width="10.0"/>
    <col customWidth="1" hidden="1" min="23" max="23" width="8.38"/>
    <col customWidth="1" hidden="1" min="24" max="24" width="16.75"/>
    <col customWidth="1" hidden="1" min="25" max="25" width="22.13"/>
    <col customWidth="1" hidden="1" min="26" max="26" width="13.75"/>
    <col customWidth="1" hidden="1" min="27" max="27" width="11.5"/>
    <col customWidth="1" hidden="1" min="28" max="29" width="8.75"/>
    <col customWidth="1" hidden="1" min="30" max="31" width="12.0"/>
    <col customWidth="1" hidden="1" min="32" max="33" width="8.75"/>
    <col customWidth="1" hidden="1" min="34" max="34" width="11.5"/>
    <col customWidth="1" hidden="1" min="35" max="35" width="10.88"/>
    <col customWidth="1" hidden="1" min="36" max="36" width="0.75"/>
    <col customWidth="1" hidden="1" min="37" max="37" width="10.5"/>
    <col customWidth="1" hidden="1" min="38" max="38" width="10.38"/>
    <col customWidth="1" hidden="1" min="39" max="39" width="16.0"/>
    <col customWidth="1" hidden="1" min="40" max="40" width="10.63"/>
    <col customWidth="1" hidden="1" min="41" max="41" width="17.13"/>
    <col customWidth="1" hidden="1" min="42" max="42" width="10.25"/>
    <col customWidth="1" hidden="1" min="43" max="43" width="14.38"/>
    <col customWidth="1" hidden="1" min="44" max="44" width="0.75"/>
  </cols>
  <sheetData>
    <row r="1" ht="14.25" customHeight="1">
      <c r="A1" s="35"/>
      <c r="B1" s="2"/>
      <c r="D1" s="35"/>
      <c r="E1" s="2"/>
      <c r="F1" s="2"/>
      <c r="G1" s="3"/>
      <c r="H1" s="4"/>
      <c r="I1" s="5"/>
      <c r="J1" s="5"/>
      <c r="K1" s="41"/>
      <c r="L1" s="41"/>
      <c r="M1" s="41"/>
      <c r="N1" s="41"/>
      <c r="O1" s="41"/>
      <c r="P1" s="5"/>
      <c r="Q1" s="2"/>
      <c r="R1" s="42"/>
      <c r="S1" s="2"/>
      <c r="T1" s="43"/>
      <c r="U1" s="2"/>
      <c r="V1" s="43"/>
      <c r="W1" s="2"/>
      <c r="X1" s="43"/>
      <c r="Y1" s="2"/>
      <c r="Z1" s="43"/>
      <c r="AA1" s="2"/>
      <c r="AB1" s="43"/>
      <c r="AC1" s="2"/>
      <c r="AD1" s="43"/>
      <c r="AE1" s="2"/>
      <c r="AF1" s="43"/>
      <c r="AG1" s="2"/>
      <c r="AH1" s="43"/>
      <c r="AI1" s="2"/>
      <c r="AJ1" s="43"/>
      <c r="AK1" s="2"/>
      <c r="AL1" s="43"/>
      <c r="AM1" s="2"/>
      <c r="AN1" s="43"/>
      <c r="AO1" s="2"/>
      <c r="AP1" s="43"/>
      <c r="AQ1" s="2"/>
      <c r="AR1" s="43"/>
    </row>
    <row r="2" ht="22.5" customHeight="1">
      <c r="A2" s="2"/>
      <c r="B2" s="2"/>
      <c r="C2" s="2"/>
      <c r="D2" s="2"/>
      <c r="E2" s="2"/>
      <c r="F2" s="2"/>
      <c r="G2" s="3"/>
      <c r="H2" s="6"/>
      <c r="I2" s="7" t="s">
        <v>12</v>
      </c>
      <c r="J2" s="44"/>
      <c r="K2" s="44"/>
      <c r="L2" s="44"/>
      <c r="M2" s="44"/>
      <c r="N2" s="44"/>
      <c r="O2" s="44"/>
      <c r="P2" s="8"/>
      <c r="Q2" s="45"/>
      <c r="R2" s="42"/>
      <c r="S2" s="2"/>
      <c r="T2" s="43"/>
      <c r="U2" s="2"/>
      <c r="V2" s="43"/>
      <c r="W2" s="2"/>
      <c r="X2" s="43"/>
      <c r="Y2" s="2"/>
      <c r="Z2" s="43"/>
      <c r="AA2" s="2"/>
      <c r="AB2" s="43"/>
      <c r="AC2" s="2"/>
      <c r="AD2" s="43"/>
      <c r="AE2" s="2"/>
      <c r="AF2" s="43"/>
      <c r="AG2" s="2"/>
      <c r="AH2" s="43"/>
      <c r="AI2" s="2"/>
      <c r="AJ2" s="43"/>
      <c r="AK2" s="2"/>
      <c r="AL2" s="43"/>
      <c r="AM2" s="2"/>
      <c r="AN2" s="43"/>
      <c r="AO2" s="2"/>
      <c r="AP2" s="43"/>
      <c r="AQ2" s="2"/>
      <c r="AR2" s="43"/>
    </row>
    <row r="3" ht="14.25" customHeight="1">
      <c r="A3" s="2"/>
      <c r="B3" s="2"/>
      <c r="C3" s="2"/>
      <c r="D3" s="2"/>
      <c r="E3" s="2"/>
      <c r="F3" s="2"/>
      <c r="G3" s="3"/>
      <c r="H3" s="6"/>
      <c r="I3" s="10" t="s">
        <v>13</v>
      </c>
      <c r="J3" s="10" t="s">
        <v>14</v>
      </c>
      <c r="K3" s="46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45"/>
      <c r="R3" s="47" t="s">
        <v>21</v>
      </c>
      <c r="S3" s="48" t="s">
        <v>22</v>
      </c>
      <c r="T3" s="49" t="s">
        <v>23</v>
      </c>
      <c r="U3" s="48" t="s">
        <v>24</v>
      </c>
      <c r="V3" s="49" t="s">
        <v>25</v>
      </c>
      <c r="W3" s="48" t="s">
        <v>26</v>
      </c>
      <c r="X3" s="49" t="s">
        <v>27</v>
      </c>
      <c r="Y3" s="48" t="s">
        <v>28</v>
      </c>
      <c r="Z3" s="50" t="s">
        <v>29</v>
      </c>
      <c r="AA3" s="51" t="s">
        <v>30</v>
      </c>
      <c r="AB3" s="50" t="s">
        <v>31</v>
      </c>
      <c r="AC3" s="51" t="s">
        <v>32</v>
      </c>
      <c r="AD3" s="50" t="s">
        <v>33</v>
      </c>
      <c r="AE3" s="51" t="s">
        <v>34</v>
      </c>
      <c r="AF3" s="50" t="s">
        <v>35</v>
      </c>
      <c r="AG3" s="51" t="s">
        <v>36</v>
      </c>
      <c r="AH3" s="50" t="s">
        <v>37</v>
      </c>
      <c r="AI3" s="51" t="s">
        <v>38</v>
      </c>
      <c r="AJ3" s="50" t="s">
        <v>39</v>
      </c>
      <c r="AK3" s="51" t="s">
        <v>40</v>
      </c>
      <c r="AL3" s="50" t="s">
        <v>41</v>
      </c>
      <c r="AM3" s="51" t="s">
        <v>42</v>
      </c>
      <c r="AN3" s="50" t="s">
        <v>43</v>
      </c>
      <c r="AO3" s="51" t="s">
        <v>44</v>
      </c>
      <c r="AP3" s="50" t="s">
        <v>45</v>
      </c>
      <c r="AQ3" s="51" t="s">
        <v>46</v>
      </c>
      <c r="AR3" s="43"/>
    </row>
    <row r="4" ht="18.0" customHeight="1">
      <c r="A4" s="2"/>
      <c r="B4" s="2"/>
      <c r="C4" s="2"/>
      <c r="D4" s="2"/>
      <c r="E4" s="2"/>
      <c r="F4" s="2"/>
      <c r="G4" s="3"/>
      <c r="H4" s="4"/>
      <c r="I4" s="52" t="s">
        <v>47</v>
      </c>
      <c r="J4" s="53" t="s">
        <v>48</v>
      </c>
      <c r="K4" s="54" t="s">
        <v>23</v>
      </c>
      <c r="L4" s="52" t="s">
        <v>49</v>
      </c>
      <c r="M4" s="52" t="s">
        <v>50</v>
      </c>
      <c r="N4" s="54">
        <v>3.0</v>
      </c>
      <c r="O4" s="52" t="s">
        <v>51</v>
      </c>
      <c r="P4" s="52" t="s">
        <v>52</v>
      </c>
      <c r="Q4" s="2"/>
      <c r="R4" s="55">
        <f t="shared" ref="R4:R43" si="1">IF(I4="","",LEN(I4))</f>
        <v>11</v>
      </c>
      <c r="S4" s="56">
        <f t="shared" ref="S4:S43" si="2">IF(I4="","",(IF(LEN(TRIM(I4))=0,0,LEN(TRIM(I4))-LEN(SUBSTITUTE(I4," ",""))+1)))</f>
        <v>2</v>
      </c>
      <c r="T4" s="57">
        <f t="shared" ref="T4:T43" si="3">IF(K4="","",IF(K4="functional",1,0))</f>
        <v>1</v>
      </c>
      <c r="U4" s="56">
        <f t="shared" ref="U4:U43" si="4">IF(K4="","",IF(K4="invented",1,0))</f>
        <v>0</v>
      </c>
      <c r="V4" s="57">
        <f t="shared" ref="V4:V43" si="5">IF(K4="","",IF(K4="experiential",1,0))</f>
        <v>0</v>
      </c>
      <c r="W4" s="56">
        <f t="shared" ref="W4:W43" si="6">IF(K4="","",IF(K4="Evocative",1,0))</f>
        <v>0</v>
      </c>
      <c r="X4" s="57" t="str">
        <f t="shared" ref="X4:X43" si="7">IF(O4="","",O4)</f>
        <v>Blue</v>
      </c>
      <c r="Y4" s="51">
        <v>1.0</v>
      </c>
      <c r="Z4" s="50">
        <v>1.0</v>
      </c>
      <c r="AA4" s="58" t="str">
        <f t="shared" ref="AA4:AA84" si="8">INDEX($X$4:$X$84,MATCH(Z4,$Y$4:$Y$84,0))</f>
        <v>Blue</v>
      </c>
      <c r="AB4" s="59">
        <f t="shared" ref="AB4:AB84" si="9">IF(ISNA(AA4),0,COUNTIF($X$4:$X$84,AA4))+(10000-Z4)/1000000</f>
        <v>1.009999</v>
      </c>
      <c r="AC4" s="58">
        <f t="shared" ref="AC4:AC84" si="10">RANK(AB4,$AB$4:$AB$84)</f>
        <v>2</v>
      </c>
      <c r="AD4" s="59">
        <f t="shared" ref="AD4:AD84" si="11">Z4</f>
        <v>1</v>
      </c>
      <c r="AE4" s="58">
        <f t="shared" ref="AE4:AE84" si="12">MATCH(AD4,$AC$4:$AC$84,0)</f>
        <v>2</v>
      </c>
      <c r="AF4" s="59" t="str">
        <f t="shared" ref="AF4:AF84" si="13">OFFSET(AA$3,AE4,0)</f>
        <v/>
      </c>
      <c r="AG4" s="58">
        <f t="shared" ref="AG4:AG84" si="14">COUNTIF($X$4:$X$84,AF4)</f>
        <v>79</v>
      </c>
      <c r="AH4" s="59" t="str">
        <f t="shared" ref="AH4:AH43" si="15">LEFT(J4,11)</f>
        <v>http://www.</v>
      </c>
      <c r="AI4" s="58">
        <f t="shared" ref="AI4:AI43" si="16">IF(J4="","",IF(AH4="http://www.",1,0))</f>
        <v>1</v>
      </c>
      <c r="AJ4" s="60" t="str">
        <f t="shared" ref="AJ4:AJ43" si="17">IF(J4="","",RIGHT(J4,5))</f>
        <v>e.com</v>
      </c>
      <c r="AK4" s="58" t="str">
        <f t="shared" ref="AK4:AK43" si="18">IF(J4="","",IF(AJ4=".com/",1,""))</f>
        <v/>
      </c>
      <c r="AL4" s="59">
        <f t="shared" ref="AL4:AL43" si="19">IF(ISERROR(FIND("-",J4)),0,1)</f>
        <v>0</v>
      </c>
      <c r="AM4" s="58">
        <f t="shared" ref="AM4:AM43" si="20">(LEN(J4)-LEN(SUBSTITUTE(SUBSTITUTE(J4,".",""),".","")))-IF(AI4=1,1,0)</f>
        <v>1</v>
      </c>
      <c r="AN4" s="59">
        <f t="shared" ref="AN4:AN43" si="21">IF(AM4&gt;1,1,0)</f>
        <v>0</v>
      </c>
      <c r="AO4" s="58">
        <f t="shared" ref="AO4:AO43" si="22">IF(J4="","",FIND(CHAR(1),SUBSTITUTE(J4,".",CHAR(1),LEN(J4)-LEN(SUBSTITUTE(J4,".","")))))</f>
        <v>1</v>
      </c>
      <c r="AP4" s="59">
        <f t="shared" ref="AP4:AP43" si="23">IF(J4="","",IF(AI4=1,(AO4-12),(AO4-8)))</f>
        <v>-11</v>
      </c>
      <c r="AQ4" s="58">
        <f t="shared" ref="AQ4:AQ43" si="24">IF(J4="","",IF(AP4=(R4-(S4-1)),1,0))</f>
        <v>0</v>
      </c>
      <c r="AR4" s="43"/>
    </row>
    <row r="5" ht="18.0" customHeight="1">
      <c r="A5" s="2"/>
      <c r="B5" s="2"/>
      <c r="C5" s="2"/>
      <c r="D5" s="2"/>
      <c r="F5" s="2"/>
      <c r="G5" s="3"/>
      <c r="H5" s="4"/>
      <c r="I5" s="37"/>
      <c r="J5" s="61"/>
      <c r="K5" s="62"/>
      <c r="L5" s="37"/>
      <c r="M5" s="37"/>
      <c r="N5" s="62"/>
      <c r="O5" s="37"/>
      <c r="P5" s="37"/>
      <c r="Q5" s="2"/>
      <c r="R5" s="55" t="str">
        <f t="shared" si="1"/>
        <v/>
      </c>
      <c r="S5" s="56" t="str">
        <f t="shared" si="2"/>
        <v/>
      </c>
      <c r="T5" s="57" t="str">
        <f t="shared" si="3"/>
        <v/>
      </c>
      <c r="U5" s="56" t="str">
        <f t="shared" si="4"/>
        <v/>
      </c>
      <c r="V5" s="57" t="str">
        <f t="shared" si="5"/>
        <v/>
      </c>
      <c r="W5" s="56" t="str">
        <f t="shared" si="6"/>
        <v/>
      </c>
      <c r="X5" s="57" t="str">
        <f t="shared" si="7"/>
        <v/>
      </c>
      <c r="Y5" s="58">
        <f t="shared" ref="Y5:Y43" si="25">IF(COUNTIF(X$4:X5,X5)=1,MAX(Y$4:Y4)+1,0)</f>
        <v>2</v>
      </c>
      <c r="Z5" s="59">
        <f t="shared" ref="Z5:Z44" si="26">Z4+1</f>
        <v>2</v>
      </c>
      <c r="AA5" s="58" t="str">
        <f t="shared" si="8"/>
        <v/>
      </c>
      <c r="AB5" s="59">
        <f t="shared" si="9"/>
        <v>79.009998</v>
      </c>
      <c r="AC5" s="58">
        <f t="shared" si="10"/>
        <v>1</v>
      </c>
      <c r="AD5" s="59">
        <f t="shared" si="11"/>
        <v>2</v>
      </c>
      <c r="AE5" s="58">
        <f t="shared" si="12"/>
        <v>1</v>
      </c>
      <c r="AF5" s="59" t="str">
        <f t="shared" si="13"/>
        <v>Blue</v>
      </c>
      <c r="AG5" s="58">
        <f t="shared" si="14"/>
        <v>1</v>
      </c>
      <c r="AH5" s="59" t="str">
        <f t="shared" si="15"/>
        <v/>
      </c>
      <c r="AI5" s="58" t="str">
        <f t="shared" si="16"/>
        <v/>
      </c>
      <c r="AJ5" s="59" t="str">
        <f t="shared" si="17"/>
        <v/>
      </c>
      <c r="AK5" s="58" t="str">
        <f t="shared" si="18"/>
        <v/>
      </c>
      <c r="AL5" s="59">
        <f t="shared" si="19"/>
        <v>0</v>
      </c>
      <c r="AM5" s="58">
        <f t="shared" si="20"/>
        <v>0</v>
      </c>
      <c r="AN5" s="59">
        <f t="shared" si="21"/>
        <v>0</v>
      </c>
      <c r="AO5" s="58" t="str">
        <f t="shared" si="22"/>
        <v/>
      </c>
      <c r="AP5" s="59" t="str">
        <f t="shared" si="23"/>
        <v/>
      </c>
      <c r="AQ5" s="58" t="str">
        <f t="shared" si="24"/>
        <v/>
      </c>
      <c r="AR5" s="43"/>
    </row>
    <row r="6" ht="18.0" customHeight="1">
      <c r="A6" s="2"/>
      <c r="B6" s="2"/>
      <c r="C6" s="2"/>
      <c r="D6" s="2"/>
      <c r="E6" s="2"/>
      <c r="F6" s="2"/>
      <c r="G6" s="3"/>
      <c r="H6" s="4"/>
      <c r="I6" s="37"/>
      <c r="J6" s="61"/>
      <c r="K6" s="62"/>
      <c r="L6" s="37"/>
      <c r="M6" s="37"/>
      <c r="N6" s="62"/>
      <c r="O6" s="37"/>
      <c r="P6" s="37"/>
      <c r="Q6" s="2"/>
      <c r="R6" s="55" t="str">
        <f t="shared" si="1"/>
        <v/>
      </c>
      <c r="S6" s="56" t="str">
        <f t="shared" si="2"/>
        <v/>
      </c>
      <c r="T6" s="57" t="str">
        <f t="shared" si="3"/>
        <v/>
      </c>
      <c r="U6" s="56" t="str">
        <f t="shared" si="4"/>
        <v/>
      </c>
      <c r="V6" s="57" t="str">
        <f t="shared" si="5"/>
        <v/>
      </c>
      <c r="W6" s="56" t="str">
        <f t="shared" si="6"/>
        <v/>
      </c>
      <c r="X6" s="57" t="str">
        <f t="shared" si="7"/>
        <v/>
      </c>
      <c r="Y6" s="58">
        <f t="shared" si="25"/>
        <v>0</v>
      </c>
      <c r="Z6" s="59">
        <f t="shared" si="26"/>
        <v>3</v>
      </c>
      <c r="AA6" s="58" t="str">
        <f t="shared" si="8"/>
        <v>Green</v>
      </c>
      <c r="AB6" s="59">
        <f t="shared" si="9"/>
        <v>1.009997</v>
      </c>
      <c r="AC6" s="58">
        <f t="shared" si="10"/>
        <v>3</v>
      </c>
      <c r="AD6" s="59">
        <f t="shared" si="11"/>
        <v>3</v>
      </c>
      <c r="AE6" s="58">
        <f t="shared" si="12"/>
        <v>3</v>
      </c>
      <c r="AF6" s="59" t="str">
        <f t="shared" si="13"/>
        <v>Green</v>
      </c>
      <c r="AG6" s="58">
        <f t="shared" si="14"/>
        <v>1</v>
      </c>
      <c r="AH6" s="59" t="str">
        <f t="shared" si="15"/>
        <v/>
      </c>
      <c r="AI6" s="58" t="str">
        <f t="shared" si="16"/>
        <v/>
      </c>
      <c r="AJ6" s="59" t="str">
        <f t="shared" si="17"/>
        <v/>
      </c>
      <c r="AK6" s="58" t="str">
        <f t="shared" si="18"/>
        <v/>
      </c>
      <c r="AL6" s="59">
        <f t="shared" si="19"/>
        <v>0</v>
      </c>
      <c r="AM6" s="58">
        <f t="shared" si="20"/>
        <v>0</v>
      </c>
      <c r="AN6" s="59">
        <f t="shared" si="21"/>
        <v>0</v>
      </c>
      <c r="AO6" s="58" t="str">
        <f t="shared" si="22"/>
        <v/>
      </c>
      <c r="AP6" s="59" t="str">
        <f t="shared" si="23"/>
        <v/>
      </c>
      <c r="AQ6" s="58" t="str">
        <f t="shared" si="24"/>
        <v/>
      </c>
      <c r="AR6" s="43"/>
    </row>
    <row r="7" ht="18.0" customHeight="1">
      <c r="A7" s="2"/>
      <c r="B7" s="2"/>
      <c r="C7" s="2"/>
      <c r="D7" s="2"/>
      <c r="E7" s="2"/>
      <c r="F7" s="2"/>
      <c r="G7" s="3"/>
      <c r="H7" s="4"/>
      <c r="I7" s="37"/>
      <c r="J7" s="61"/>
      <c r="K7" s="62"/>
      <c r="L7" s="37"/>
      <c r="M7" s="37"/>
      <c r="N7" s="62"/>
      <c r="O7" s="37"/>
      <c r="P7" s="37"/>
      <c r="Q7" s="2"/>
      <c r="R7" s="55" t="str">
        <f t="shared" si="1"/>
        <v/>
      </c>
      <c r="S7" s="56" t="str">
        <f t="shared" si="2"/>
        <v/>
      </c>
      <c r="T7" s="57" t="str">
        <f t="shared" si="3"/>
        <v/>
      </c>
      <c r="U7" s="56" t="str">
        <f t="shared" si="4"/>
        <v/>
      </c>
      <c r="V7" s="57" t="str">
        <f t="shared" si="5"/>
        <v/>
      </c>
      <c r="W7" s="56" t="str">
        <f t="shared" si="6"/>
        <v/>
      </c>
      <c r="X7" s="57" t="str">
        <f t="shared" si="7"/>
        <v/>
      </c>
      <c r="Y7" s="58">
        <f t="shared" si="25"/>
        <v>0</v>
      </c>
      <c r="Z7" s="59">
        <f t="shared" si="26"/>
        <v>4</v>
      </c>
      <c r="AA7" s="58" t="str">
        <f t="shared" si="8"/>
        <v>#N/A</v>
      </c>
      <c r="AB7" s="59">
        <f t="shared" si="9"/>
        <v>0.009996</v>
      </c>
      <c r="AC7" s="58">
        <f t="shared" si="10"/>
        <v>4</v>
      </c>
      <c r="AD7" s="59">
        <f t="shared" si="11"/>
        <v>4</v>
      </c>
      <c r="AE7" s="58">
        <f t="shared" si="12"/>
        <v>4</v>
      </c>
      <c r="AF7" s="59" t="str">
        <f t="shared" si="13"/>
        <v>#N/A</v>
      </c>
      <c r="AG7" s="58">
        <f t="shared" si="14"/>
        <v>0</v>
      </c>
      <c r="AH7" s="59" t="str">
        <f t="shared" si="15"/>
        <v/>
      </c>
      <c r="AI7" s="58" t="str">
        <f t="shared" si="16"/>
        <v/>
      </c>
      <c r="AJ7" s="59" t="str">
        <f t="shared" si="17"/>
        <v/>
      </c>
      <c r="AK7" s="58" t="str">
        <f t="shared" si="18"/>
        <v/>
      </c>
      <c r="AL7" s="59">
        <f t="shared" si="19"/>
        <v>0</v>
      </c>
      <c r="AM7" s="58">
        <f t="shared" si="20"/>
        <v>0</v>
      </c>
      <c r="AN7" s="59">
        <f t="shared" si="21"/>
        <v>0</v>
      </c>
      <c r="AO7" s="58" t="str">
        <f t="shared" si="22"/>
        <v/>
      </c>
      <c r="AP7" s="59" t="str">
        <f t="shared" si="23"/>
        <v/>
      </c>
      <c r="AQ7" s="58" t="str">
        <f t="shared" si="24"/>
        <v/>
      </c>
      <c r="AR7" s="43"/>
    </row>
    <row r="8" ht="18.0" customHeight="1">
      <c r="A8" s="2"/>
      <c r="B8" s="2"/>
      <c r="C8" s="2"/>
      <c r="D8" s="2"/>
      <c r="E8" s="2"/>
      <c r="F8" s="2"/>
      <c r="G8" s="3"/>
      <c r="H8" s="4"/>
      <c r="I8" s="37"/>
      <c r="J8" s="61"/>
      <c r="K8" s="62"/>
      <c r="L8" s="37"/>
      <c r="M8" s="37"/>
      <c r="N8" s="62"/>
      <c r="O8" s="37"/>
      <c r="P8" s="37"/>
      <c r="Q8" s="2"/>
      <c r="R8" s="55" t="str">
        <f t="shared" si="1"/>
        <v/>
      </c>
      <c r="S8" s="56" t="str">
        <f t="shared" si="2"/>
        <v/>
      </c>
      <c r="T8" s="57" t="str">
        <f t="shared" si="3"/>
        <v/>
      </c>
      <c r="U8" s="56" t="str">
        <f t="shared" si="4"/>
        <v/>
      </c>
      <c r="V8" s="57" t="str">
        <f t="shared" si="5"/>
        <v/>
      </c>
      <c r="W8" s="56" t="str">
        <f t="shared" si="6"/>
        <v/>
      </c>
      <c r="X8" s="57" t="str">
        <f t="shared" si="7"/>
        <v/>
      </c>
      <c r="Y8" s="58">
        <f t="shared" si="25"/>
        <v>0</v>
      </c>
      <c r="Z8" s="59">
        <f t="shared" si="26"/>
        <v>5</v>
      </c>
      <c r="AA8" s="58" t="str">
        <f t="shared" si="8"/>
        <v>#N/A</v>
      </c>
      <c r="AB8" s="59">
        <f t="shared" si="9"/>
        <v>0.009995</v>
      </c>
      <c r="AC8" s="58">
        <f t="shared" si="10"/>
        <v>5</v>
      </c>
      <c r="AD8" s="59">
        <f t="shared" si="11"/>
        <v>5</v>
      </c>
      <c r="AE8" s="58">
        <f t="shared" si="12"/>
        <v>5</v>
      </c>
      <c r="AF8" s="59" t="str">
        <f t="shared" si="13"/>
        <v>#N/A</v>
      </c>
      <c r="AG8" s="58">
        <f t="shared" si="14"/>
        <v>0</v>
      </c>
      <c r="AH8" s="59" t="str">
        <f t="shared" si="15"/>
        <v/>
      </c>
      <c r="AI8" s="58" t="str">
        <f t="shared" si="16"/>
        <v/>
      </c>
      <c r="AJ8" s="59" t="str">
        <f t="shared" si="17"/>
        <v/>
      </c>
      <c r="AK8" s="58" t="str">
        <f t="shared" si="18"/>
        <v/>
      </c>
      <c r="AL8" s="59">
        <f t="shared" si="19"/>
        <v>0</v>
      </c>
      <c r="AM8" s="58">
        <f t="shared" si="20"/>
        <v>0</v>
      </c>
      <c r="AN8" s="59">
        <f t="shared" si="21"/>
        <v>0</v>
      </c>
      <c r="AO8" s="58" t="str">
        <f t="shared" si="22"/>
        <v/>
      </c>
      <c r="AP8" s="59" t="str">
        <f t="shared" si="23"/>
        <v/>
      </c>
      <c r="AQ8" s="58" t="str">
        <f t="shared" si="24"/>
        <v/>
      </c>
      <c r="AR8" s="43"/>
    </row>
    <row r="9" ht="18.0" customHeight="1">
      <c r="A9" s="2"/>
      <c r="B9" s="63" t="s">
        <v>13</v>
      </c>
      <c r="G9" s="3"/>
      <c r="H9" s="4"/>
      <c r="I9" s="37"/>
      <c r="J9" s="61"/>
      <c r="K9" s="62"/>
      <c r="L9" s="37"/>
      <c r="M9" s="37"/>
      <c r="N9" s="62"/>
      <c r="O9" s="37"/>
      <c r="P9" s="37"/>
      <c r="Q9" s="2"/>
      <c r="R9" s="55" t="str">
        <f t="shared" si="1"/>
        <v/>
      </c>
      <c r="S9" s="56" t="str">
        <f t="shared" si="2"/>
        <v/>
      </c>
      <c r="T9" s="57" t="str">
        <f t="shared" si="3"/>
        <v/>
      </c>
      <c r="U9" s="56" t="str">
        <f t="shared" si="4"/>
        <v/>
      </c>
      <c r="V9" s="57" t="str">
        <f t="shared" si="5"/>
        <v/>
      </c>
      <c r="W9" s="56" t="str">
        <f t="shared" si="6"/>
        <v/>
      </c>
      <c r="X9" s="57" t="str">
        <f t="shared" si="7"/>
        <v/>
      </c>
      <c r="Y9" s="58">
        <f t="shared" si="25"/>
        <v>0</v>
      </c>
      <c r="Z9" s="59">
        <f t="shared" si="26"/>
        <v>6</v>
      </c>
      <c r="AA9" s="58" t="str">
        <f t="shared" si="8"/>
        <v>#N/A</v>
      </c>
      <c r="AB9" s="59">
        <f t="shared" si="9"/>
        <v>0.009994</v>
      </c>
      <c r="AC9" s="58">
        <f t="shared" si="10"/>
        <v>6</v>
      </c>
      <c r="AD9" s="59">
        <f t="shared" si="11"/>
        <v>6</v>
      </c>
      <c r="AE9" s="58">
        <f t="shared" si="12"/>
        <v>6</v>
      </c>
      <c r="AF9" s="59" t="str">
        <f t="shared" si="13"/>
        <v>#N/A</v>
      </c>
      <c r="AG9" s="58">
        <f t="shared" si="14"/>
        <v>0</v>
      </c>
      <c r="AH9" s="59" t="str">
        <f t="shared" si="15"/>
        <v/>
      </c>
      <c r="AI9" s="58" t="str">
        <f t="shared" si="16"/>
        <v/>
      </c>
      <c r="AJ9" s="59" t="str">
        <f t="shared" si="17"/>
        <v/>
      </c>
      <c r="AK9" s="58" t="str">
        <f t="shared" si="18"/>
        <v/>
      </c>
      <c r="AL9" s="59">
        <f t="shared" si="19"/>
        <v>0</v>
      </c>
      <c r="AM9" s="58">
        <f t="shared" si="20"/>
        <v>0</v>
      </c>
      <c r="AN9" s="59">
        <f t="shared" si="21"/>
        <v>0</v>
      </c>
      <c r="AO9" s="58" t="str">
        <f t="shared" si="22"/>
        <v/>
      </c>
      <c r="AP9" s="59" t="str">
        <f t="shared" si="23"/>
        <v/>
      </c>
      <c r="AQ9" s="58" t="str">
        <f t="shared" si="24"/>
        <v/>
      </c>
      <c r="AR9" s="43"/>
    </row>
    <row r="10" ht="18.0" customHeight="1">
      <c r="A10" s="2"/>
      <c r="B10" s="64">
        <f>(SUM(S4:S43)/I46)</f>
        <v>2</v>
      </c>
      <c r="C10" s="65">
        <f>AVERAGE(R4:R41)</f>
        <v>11</v>
      </c>
      <c r="D10" s="66">
        <f>T47</f>
        <v>1</v>
      </c>
      <c r="E10" s="67"/>
      <c r="F10" s="67"/>
      <c r="G10" s="3"/>
      <c r="H10" s="4"/>
      <c r="I10" s="37"/>
      <c r="J10" s="61"/>
      <c r="K10" s="62"/>
      <c r="L10" s="37"/>
      <c r="M10" s="37"/>
      <c r="N10" s="62"/>
      <c r="O10" s="37"/>
      <c r="P10" s="37"/>
      <c r="Q10" s="2"/>
      <c r="R10" s="55" t="str">
        <f t="shared" si="1"/>
        <v/>
      </c>
      <c r="S10" s="56" t="str">
        <f t="shared" si="2"/>
        <v/>
      </c>
      <c r="T10" s="57" t="str">
        <f t="shared" si="3"/>
        <v/>
      </c>
      <c r="U10" s="56" t="str">
        <f t="shared" si="4"/>
        <v/>
      </c>
      <c r="V10" s="57" t="str">
        <f t="shared" si="5"/>
        <v/>
      </c>
      <c r="W10" s="56" t="str">
        <f t="shared" si="6"/>
        <v/>
      </c>
      <c r="X10" s="57" t="str">
        <f t="shared" si="7"/>
        <v/>
      </c>
      <c r="Y10" s="58">
        <f t="shared" si="25"/>
        <v>0</v>
      </c>
      <c r="Z10" s="59">
        <f t="shared" si="26"/>
        <v>7</v>
      </c>
      <c r="AA10" s="58" t="str">
        <f t="shared" si="8"/>
        <v>#N/A</v>
      </c>
      <c r="AB10" s="59">
        <f t="shared" si="9"/>
        <v>0.009993</v>
      </c>
      <c r="AC10" s="58">
        <f t="shared" si="10"/>
        <v>7</v>
      </c>
      <c r="AD10" s="59">
        <f t="shared" si="11"/>
        <v>7</v>
      </c>
      <c r="AE10" s="58">
        <f t="shared" si="12"/>
        <v>7</v>
      </c>
      <c r="AF10" s="59" t="str">
        <f t="shared" si="13"/>
        <v>#N/A</v>
      </c>
      <c r="AG10" s="58">
        <f t="shared" si="14"/>
        <v>0</v>
      </c>
      <c r="AH10" s="59" t="str">
        <f t="shared" si="15"/>
        <v/>
      </c>
      <c r="AI10" s="58" t="str">
        <f t="shared" si="16"/>
        <v/>
      </c>
      <c r="AJ10" s="59" t="str">
        <f t="shared" si="17"/>
        <v/>
      </c>
      <c r="AK10" s="58" t="str">
        <f t="shared" si="18"/>
        <v/>
      </c>
      <c r="AL10" s="59">
        <f t="shared" si="19"/>
        <v>0</v>
      </c>
      <c r="AM10" s="58">
        <f t="shared" si="20"/>
        <v>0</v>
      </c>
      <c r="AN10" s="59">
        <f t="shared" si="21"/>
        <v>0</v>
      </c>
      <c r="AO10" s="58" t="str">
        <f t="shared" si="22"/>
        <v/>
      </c>
      <c r="AP10" s="59" t="str">
        <f t="shared" si="23"/>
        <v/>
      </c>
      <c r="AQ10" s="58" t="str">
        <f t="shared" si="24"/>
        <v/>
      </c>
      <c r="AR10" s="43"/>
    </row>
    <row r="11" ht="18.0" customHeight="1">
      <c r="A11" s="2"/>
      <c r="B11" s="68" t="s">
        <v>53</v>
      </c>
      <c r="C11" s="68" t="s">
        <v>54</v>
      </c>
      <c r="D11" s="69" t="str">
        <f>IF(T47=T46,T3,IF(T47=U46,U3,IF(T47=V46,V3,IF(T47=W46,W3,""))))</f>
        <v>Functional</v>
      </c>
      <c r="E11" s="70"/>
      <c r="F11" s="70"/>
      <c r="G11" s="3"/>
      <c r="H11" s="4"/>
      <c r="I11" s="37"/>
      <c r="J11" s="61"/>
      <c r="K11" s="62"/>
      <c r="L11" s="37"/>
      <c r="M11" s="37"/>
      <c r="N11" s="62"/>
      <c r="O11" s="37"/>
      <c r="P11" s="37"/>
      <c r="Q11" s="2"/>
      <c r="R11" s="55" t="str">
        <f t="shared" si="1"/>
        <v/>
      </c>
      <c r="S11" s="56" t="str">
        <f t="shared" si="2"/>
        <v/>
      </c>
      <c r="T11" s="57" t="str">
        <f t="shared" si="3"/>
        <v/>
      </c>
      <c r="U11" s="56" t="str">
        <f t="shared" si="4"/>
        <v/>
      </c>
      <c r="V11" s="57" t="str">
        <f t="shared" si="5"/>
        <v/>
      </c>
      <c r="W11" s="56" t="str">
        <f t="shared" si="6"/>
        <v/>
      </c>
      <c r="X11" s="57" t="str">
        <f t="shared" si="7"/>
        <v/>
      </c>
      <c r="Y11" s="58">
        <f t="shared" si="25"/>
        <v>0</v>
      </c>
      <c r="Z11" s="59">
        <f t="shared" si="26"/>
        <v>8</v>
      </c>
      <c r="AA11" s="58" t="str">
        <f t="shared" si="8"/>
        <v>#N/A</v>
      </c>
      <c r="AB11" s="59">
        <f t="shared" si="9"/>
        <v>0.009992</v>
      </c>
      <c r="AC11" s="58">
        <f t="shared" si="10"/>
        <v>8</v>
      </c>
      <c r="AD11" s="59">
        <f t="shared" si="11"/>
        <v>8</v>
      </c>
      <c r="AE11" s="58">
        <f t="shared" si="12"/>
        <v>8</v>
      </c>
      <c r="AF11" s="59" t="str">
        <f t="shared" si="13"/>
        <v>#N/A</v>
      </c>
      <c r="AG11" s="58">
        <f t="shared" si="14"/>
        <v>0</v>
      </c>
      <c r="AH11" s="59" t="str">
        <f t="shared" si="15"/>
        <v/>
      </c>
      <c r="AI11" s="58" t="str">
        <f t="shared" si="16"/>
        <v/>
      </c>
      <c r="AJ11" s="59" t="str">
        <f t="shared" si="17"/>
        <v/>
      </c>
      <c r="AK11" s="58" t="str">
        <f t="shared" si="18"/>
        <v/>
      </c>
      <c r="AL11" s="59">
        <f t="shared" si="19"/>
        <v>0</v>
      </c>
      <c r="AM11" s="58">
        <f t="shared" si="20"/>
        <v>0</v>
      </c>
      <c r="AN11" s="59">
        <f t="shared" si="21"/>
        <v>0</v>
      </c>
      <c r="AO11" s="58" t="str">
        <f t="shared" si="22"/>
        <v/>
      </c>
      <c r="AP11" s="59" t="str">
        <f t="shared" si="23"/>
        <v/>
      </c>
      <c r="AQ11" s="58" t="str">
        <f t="shared" si="24"/>
        <v/>
      </c>
      <c r="AR11" s="43"/>
    </row>
    <row r="12" ht="18.0" customHeight="1">
      <c r="A12" s="2"/>
      <c r="B12" s="62"/>
      <c r="C12" s="62"/>
      <c r="D12" s="62"/>
      <c r="E12" s="62"/>
      <c r="F12" s="62"/>
      <c r="G12" s="3"/>
      <c r="H12" s="4"/>
      <c r="I12" s="37"/>
      <c r="J12" s="61"/>
      <c r="K12" s="62"/>
      <c r="L12" s="37"/>
      <c r="M12" s="37"/>
      <c r="N12" s="62"/>
      <c r="O12" s="37"/>
      <c r="P12" s="2"/>
      <c r="Q12" s="2"/>
      <c r="R12" s="55" t="str">
        <f t="shared" si="1"/>
        <v/>
      </c>
      <c r="S12" s="56" t="str">
        <f t="shared" si="2"/>
        <v/>
      </c>
      <c r="T12" s="57" t="str">
        <f t="shared" si="3"/>
        <v/>
      </c>
      <c r="U12" s="56" t="str">
        <f t="shared" si="4"/>
        <v/>
      </c>
      <c r="V12" s="57" t="str">
        <f t="shared" si="5"/>
        <v/>
      </c>
      <c r="W12" s="56" t="str">
        <f t="shared" si="6"/>
        <v/>
      </c>
      <c r="X12" s="57" t="str">
        <f t="shared" si="7"/>
        <v/>
      </c>
      <c r="Y12" s="58">
        <f t="shared" si="25"/>
        <v>0</v>
      </c>
      <c r="Z12" s="59">
        <f t="shared" si="26"/>
        <v>9</v>
      </c>
      <c r="AA12" s="58" t="str">
        <f t="shared" si="8"/>
        <v>#N/A</v>
      </c>
      <c r="AB12" s="59">
        <f t="shared" si="9"/>
        <v>0.009991</v>
      </c>
      <c r="AC12" s="58">
        <f t="shared" si="10"/>
        <v>9</v>
      </c>
      <c r="AD12" s="59">
        <f t="shared" si="11"/>
        <v>9</v>
      </c>
      <c r="AE12" s="58">
        <f t="shared" si="12"/>
        <v>9</v>
      </c>
      <c r="AF12" s="59" t="str">
        <f t="shared" si="13"/>
        <v>#N/A</v>
      </c>
      <c r="AG12" s="58">
        <f t="shared" si="14"/>
        <v>0</v>
      </c>
      <c r="AH12" s="59" t="str">
        <f t="shared" si="15"/>
        <v/>
      </c>
      <c r="AI12" s="58" t="str">
        <f t="shared" si="16"/>
        <v/>
      </c>
      <c r="AJ12" s="59" t="str">
        <f t="shared" si="17"/>
        <v/>
      </c>
      <c r="AK12" s="58" t="str">
        <f t="shared" si="18"/>
        <v/>
      </c>
      <c r="AL12" s="59">
        <f t="shared" si="19"/>
        <v>0</v>
      </c>
      <c r="AM12" s="58">
        <f t="shared" si="20"/>
        <v>0</v>
      </c>
      <c r="AN12" s="59">
        <f t="shared" si="21"/>
        <v>0</v>
      </c>
      <c r="AO12" s="58" t="str">
        <f t="shared" si="22"/>
        <v/>
      </c>
      <c r="AP12" s="59" t="str">
        <f t="shared" si="23"/>
        <v/>
      </c>
      <c r="AQ12" s="58" t="str">
        <f t="shared" si="24"/>
        <v/>
      </c>
      <c r="AR12" s="43"/>
    </row>
    <row r="13" ht="18.0" customHeight="1">
      <c r="A13" s="2"/>
      <c r="B13" s="63" t="s">
        <v>55</v>
      </c>
      <c r="G13" s="3"/>
      <c r="H13" s="4"/>
      <c r="I13" s="37"/>
      <c r="J13" s="61"/>
      <c r="K13" s="62"/>
      <c r="L13" s="37"/>
      <c r="M13" s="37"/>
      <c r="N13" s="62"/>
      <c r="O13" s="37"/>
      <c r="P13" s="37"/>
      <c r="Q13" s="2"/>
      <c r="R13" s="55" t="str">
        <f t="shared" si="1"/>
        <v/>
      </c>
      <c r="S13" s="56" t="str">
        <f t="shared" si="2"/>
        <v/>
      </c>
      <c r="T13" s="57" t="str">
        <f t="shared" si="3"/>
        <v/>
      </c>
      <c r="U13" s="56" t="str">
        <f t="shared" si="4"/>
        <v/>
      </c>
      <c r="V13" s="57" t="str">
        <f t="shared" si="5"/>
        <v/>
      </c>
      <c r="W13" s="56" t="str">
        <f t="shared" si="6"/>
        <v/>
      </c>
      <c r="X13" s="57" t="str">
        <f t="shared" si="7"/>
        <v/>
      </c>
      <c r="Y13" s="58">
        <f t="shared" si="25"/>
        <v>0</v>
      </c>
      <c r="Z13" s="59">
        <f t="shared" si="26"/>
        <v>10</v>
      </c>
      <c r="AA13" s="58" t="str">
        <f t="shared" si="8"/>
        <v>#N/A</v>
      </c>
      <c r="AB13" s="59">
        <f t="shared" si="9"/>
        <v>0.00999</v>
      </c>
      <c r="AC13" s="58">
        <f t="shared" si="10"/>
        <v>10</v>
      </c>
      <c r="AD13" s="59">
        <f t="shared" si="11"/>
        <v>10</v>
      </c>
      <c r="AE13" s="58">
        <f t="shared" si="12"/>
        <v>10</v>
      </c>
      <c r="AF13" s="59" t="str">
        <f t="shared" si="13"/>
        <v>#N/A</v>
      </c>
      <c r="AG13" s="58">
        <f t="shared" si="14"/>
        <v>0</v>
      </c>
      <c r="AH13" s="59" t="str">
        <f t="shared" si="15"/>
        <v/>
      </c>
      <c r="AI13" s="58" t="str">
        <f t="shared" si="16"/>
        <v/>
      </c>
      <c r="AJ13" s="59" t="str">
        <f t="shared" si="17"/>
        <v/>
      </c>
      <c r="AK13" s="58" t="str">
        <f t="shared" si="18"/>
        <v/>
      </c>
      <c r="AL13" s="59">
        <f t="shared" si="19"/>
        <v>0</v>
      </c>
      <c r="AM13" s="58">
        <f t="shared" si="20"/>
        <v>0</v>
      </c>
      <c r="AN13" s="59">
        <f t="shared" si="21"/>
        <v>0</v>
      </c>
      <c r="AO13" s="58" t="str">
        <f t="shared" si="22"/>
        <v/>
      </c>
      <c r="AP13" s="59" t="str">
        <f t="shared" si="23"/>
        <v/>
      </c>
      <c r="AQ13" s="58" t="str">
        <f t="shared" si="24"/>
        <v/>
      </c>
      <c r="AR13" s="43"/>
    </row>
    <row r="14" ht="18.0" customHeight="1">
      <c r="A14" s="2"/>
      <c r="B14" s="66">
        <f>SUM(AQ4:AQ43)/I46</f>
        <v>0</v>
      </c>
      <c r="C14" s="66">
        <f>(SUM(AJ4:AK43))/J46</f>
        <v>0</v>
      </c>
      <c r="D14" s="66">
        <f>SUM(AL4:AL43)/J46</f>
        <v>0</v>
      </c>
      <c r="E14" s="66">
        <f>SUM(AN4:AN43)/J46</f>
        <v>0</v>
      </c>
      <c r="F14" s="67"/>
      <c r="G14" s="3"/>
      <c r="H14" s="4"/>
      <c r="I14" s="37"/>
      <c r="J14" s="61"/>
      <c r="K14" s="62"/>
      <c r="L14" s="37"/>
      <c r="M14" s="37"/>
      <c r="N14" s="62"/>
      <c r="O14" s="37"/>
      <c r="P14" s="37"/>
      <c r="Q14" s="2"/>
      <c r="R14" s="55" t="str">
        <f t="shared" si="1"/>
        <v/>
      </c>
      <c r="S14" s="56" t="str">
        <f t="shared" si="2"/>
        <v/>
      </c>
      <c r="T14" s="57" t="str">
        <f t="shared" si="3"/>
        <v/>
      </c>
      <c r="U14" s="56" t="str">
        <f t="shared" si="4"/>
        <v/>
      </c>
      <c r="V14" s="57" t="str">
        <f t="shared" si="5"/>
        <v/>
      </c>
      <c r="W14" s="56" t="str">
        <f t="shared" si="6"/>
        <v/>
      </c>
      <c r="X14" s="57" t="str">
        <f t="shared" si="7"/>
        <v/>
      </c>
      <c r="Y14" s="58">
        <f t="shared" si="25"/>
        <v>0</v>
      </c>
      <c r="Z14" s="59">
        <f t="shared" si="26"/>
        <v>11</v>
      </c>
      <c r="AA14" s="58" t="str">
        <f t="shared" si="8"/>
        <v>#N/A</v>
      </c>
      <c r="AB14" s="59">
        <f t="shared" si="9"/>
        <v>0.009989</v>
      </c>
      <c r="AC14" s="58">
        <f t="shared" si="10"/>
        <v>11</v>
      </c>
      <c r="AD14" s="59">
        <f t="shared" si="11"/>
        <v>11</v>
      </c>
      <c r="AE14" s="58">
        <f t="shared" si="12"/>
        <v>11</v>
      </c>
      <c r="AF14" s="59" t="str">
        <f t="shared" si="13"/>
        <v>#N/A</v>
      </c>
      <c r="AG14" s="58">
        <f t="shared" si="14"/>
        <v>0</v>
      </c>
      <c r="AH14" s="59" t="str">
        <f t="shared" si="15"/>
        <v/>
      </c>
      <c r="AI14" s="58" t="str">
        <f t="shared" si="16"/>
        <v/>
      </c>
      <c r="AJ14" s="59" t="str">
        <f t="shared" si="17"/>
        <v/>
      </c>
      <c r="AK14" s="58" t="str">
        <f t="shared" si="18"/>
        <v/>
      </c>
      <c r="AL14" s="59">
        <f t="shared" si="19"/>
        <v>0</v>
      </c>
      <c r="AM14" s="58">
        <f t="shared" si="20"/>
        <v>0</v>
      </c>
      <c r="AN14" s="59">
        <f t="shared" si="21"/>
        <v>0</v>
      </c>
      <c r="AO14" s="58" t="str">
        <f t="shared" si="22"/>
        <v/>
      </c>
      <c r="AP14" s="59" t="str">
        <f t="shared" si="23"/>
        <v/>
      </c>
      <c r="AQ14" s="58" t="str">
        <f t="shared" si="24"/>
        <v/>
      </c>
      <c r="AR14" s="43"/>
    </row>
    <row r="15" ht="18.0" customHeight="1">
      <c r="A15" s="2"/>
      <c r="B15" s="68" t="s">
        <v>46</v>
      </c>
      <c r="C15" s="68" t="s">
        <v>56</v>
      </c>
      <c r="D15" s="68" t="s">
        <v>57</v>
      </c>
      <c r="E15" s="68" t="s">
        <v>58</v>
      </c>
      <c r="F15" s="70"/>
      <c r="G15" s="3"/>
      <c r="H15" s="4"/>
      <c r="I15" s="37"/>
      <c r="J15" s="61"/>
      <c r="K15" s="62"/>
      <c r="L15" s="37"/>
      <c r="M15" s="37"/>
      <c r="N15" s="62"/>
      <c r="O15" s="37"/>
      <c r="P15" s="37"/>
      <c r="Q15" s="2"/>
      <c r="R15" s="55" t="str">
        <f t="shared" si="1"/>
        <v/>
      </c>
      <c r="S15" s="56" t="str">
        <f t="shared" si="2"/>
        <v/>
      </c>
      <c r="T15" s="57" t="str">
        <f t="shared" si="3"/>
        <v/>
      </c>
      <c r="U15" s="56" t="str">
        <f t="shared" si="4"/>
        <v/>
      </c>
      <c r="V15" s="57" t="str">
        <f t="shared" si="5"/>
        <v/>
      </c>
      <c r="W15" s="56" t="str">
        <f t="shared" si="6"/>
        <v/>
      </c>
      <c r="X15" s="57" t="str">
        <f t="shared" si="7"/>
        <v/>
      </c>
      <c r="Y15" s="58">
        <f t="shared" si="25"/>
        <v>0</v>
      </c>
      <c r="Z15" s="59">
        <f t="shared" si="26"/>
        <v>12</v>
      </c>
      <c r="AA15" s="58" t="str">
        <f t="shared" si="8"/>
        <v>#N/A</v>
      </c>
      <c r="AB15" s="59">
        <f t="shared" si="9"/>
        <v>0.009988</v>
      </c>
      <c r="AC15" s="58">
        <f t="shared" si="10"/>
        <v>12</v>
      </c>
      <c r="AD15" s="59">
        <f t="shared" si="11"/>
        <v>12</v>
      </c>
      <c r="AE15" s="58">
        <f t="shared" si="12"/>
        <v>12</v>
      </c>
      <c r="AF15" s="59" t="str">
        <f t="shared" si="13"/>
        <v>#N/A</v>
      </c>
      <c r="AG15" s="58">
        <f t="shared" si="14"/>
        <v>0</v>
      </c>
      <c r="AH15" s="59" t="str">
        <f t="shared" si="15"/>
        <v/>
      </c>
      <c r="AI15" s="58" t="str">
        <f t="shared" si="16"/>
        <v/>
      </c>
      <c r="AJ15" s="59" t="str">
        <f t="shared" si="17"/>
        <v/>
      </c>
      <c r="AK15" s="58" t="str">
        <f t="shared" si="18"/>
        <v/>
      </c>
      <c r="AL15" s="59">
        <f t="shared" si="19"/>
        <v>0</v>
      </c>
      <c r="AM15" s="58">
        <f t="shared" si="20"/>
        <v>0</v>
      </c>
      <c r="AN15" s="59">
        <f t="shared" si="21"/>
        <v>0</v>
      </c>
      <c r="AO15" s="58" t="str">
        <f t="shared" si="22"/>
        <v/>
      </c>
      <c r="AP15" s="59" t="str">
        <f t="shared" si="23"/>
        <v/>
      </c>
      <c r="AQ15" s="58" t="str">
        <f t="shared" si="24"/>
        <v/>
      </c>
      <c r="AR15" s="43"/>
    </row>
    <row r="16" ht="18.0" customHeight="1">
      <c r="A16" s="2"/>
      <c r="B16" s="62"/>
      <c r="C16" s="62"/>
      <c r="D16" s="62"/>
      <c r="E16" s="62"/>
      <c r="F16" s="62"/>
      <c r="G16" s="3"/>
      <c r="H16" s="4"/>
      <c r="I16" s="2"/>
      <c r="J16" s="37"/>
      <c r="K16" s="2"/>
      <c r="L16" s="2"/>
      <c r="M16" s="2"/>
      <c r="N16" s="2"/>
      <c r="O16" s="2"/>
      <c r="P16" s="2"/>
      <c r="Q16" s="2"/>
      <c r="R16" s="55" t="str">
        <f t="shared" si="1"/>
        <v/>
      </c>
      <c r="S16" s="56" t="str">
        <f t="shared" si="2"/>
        <v/>
      </c>
      <c r="T16" s="57" t="str">
        <f t="shared" si="3"/>
        <v/>
      </c>
      <c r="U16" s="56" t="str">
        <f t="shared" si="4"/>
        <v/>
      </c>
      <c r="V16" s="57" t="str">
        <f t="shared" si="5"/>
        <v/>
      </c>
      <c r="W16" s="56" t="str">
        <f t="shared" si="6"/>
        <v/>
      </c>
      <c r="X16" s="57" t="str">
        <f t="shared" si="7"/>
        <v/>
      </c>
      <c r="Y16" s="58">
        <f t="shared" si="25"/>
        <v>0</v>
      </c>
      <c r="Z16" s="59">
        <f t="shared" si="26"/>
        <v>13</v>
      </c>
      <c r="AA16" s="58" t="str">
        <f t="shared" si="8"/>
        <v>#N/A</v>
      </c>
      <c r="AB16" s="59">
        <f t="shared" si="9"/>
        <v>0.009987</v>
      </c>
      <c r="AC16" s="58">
        <f t="shared" si="10"/>
        <v>13</v>
      </c>
      <c r="AD16" s="59">
        <f t="shared" si="11"/>
        <v>13</v>
      </c>
      <c r="AE16" s="58">
        <f t="shared" si="12"/>
        <v>13</v>
      </c>
      <c r="AF16" s="59" t="str">
        <f t="shared" si="13"/>
        <v>#N/A</v>
      </c>
      <c r="AG16" s="58">
        <f t="shared" si="14"/>
        <v>0</v>
      </c>
      <c r="AH16" s="59" t="str">
        <f t="shared" si="15"/>
        <v/>
      </c>
      <c r="AI16" s="58" t="str">
        <f t="shared" si="16"/>
        <v/>
      </c>
      <c r="AJ16" s="59" t="str">
        <f t="shared" si="17"/>
        <v/>
      </c>
      <c r="AK16" s="58" t="str">
        <f t="shared" si="18"/>
        <v/>
      </c>
      <c r="AL16" s="59">
        <f t="shared" si="19"/>
        <v>0</v>
      </c>
      <c r="AM16" s="58">
        <f t="shared" si="20"/>
        <v>0</v>
      </c>
      <c r="AN16" s="59">
        <f t="shared" si="21"/>
        <v>0</v>
      </c>
      <c r="AO16" s="58" t="str">
        <f t="shared" si="22"/>
        <v/>
      </c>
      <c r="AP16" s="59" t="str">
        <f t="shared" si="23"/>
        <v/>
      </c>
      <c r="AQ16" s="58" t="str">
        <f t="shared" si="24"/>
        <v/>
      </c>
      <c r="AR16" s="43"/>
    </row>
    <row r="17" ht="18.0" customHeight="1">
      <c r="A17" s="2"/>
      <c r="B17" s="63" t="s">
        <v>59</v>
      </c>
      <c r="G17" s="3"/>
      <c r="H17" s="4"/>
      <c r="I17" s="2"/>
      <c r="J17" s="61"/>
      <c r="K17" s="2"/>
      <c r="L17" s="2"/>
      <c r="M17" s="2"/>
      <c r="N17" s="2"/>
      <c r="O17" s="2"/>
      <c r="P17" s="2"/>
      <c r="Q17" s="2"/>
      <c r="R17" s="55" t="str">
        <f t="shared" si="1"/>
        <v/>
      </c>
      <c r="S17" s="56" t="str">
        <f t="shared" si="2"/>
        <v/>
      </c>
      <c r="T17" s="57" t="str">
        <f t="shared" si="3"/>
        <v/>
      </c>
      <c r="U17" s="56" t="str">
        <f t="shared" si="4"/>
        <v/>
      </c>
      <c r="V17" s="57" t="str">
        <f t="shared" si="5"/>
        <v/>
      </c>
      <c r="W17" s="56" t="str">
        <f t="shared" si="6"/>
        <v/>
      </c>
      <c r="X17" s="57" t="str">
        <f t="shared" si="7"/>
        <v/>
      </c>
      <c r="Y17" s="58">
        <f t="shared" si="25"/>
        <v>0</v>
      </c>
      <c r="Z17" s="59">
        <f t="shared" si="26"/>
        <v>14</v>
      </c>
      <c r="AA17" s="58" t="str">
        <f t="shared" si="8"/>
        <v>#N/A</v>
      </c>
      <c r="AB17" s="59">
        <f t="shared" si="9"/>
        <v>0.009986</v>
      </c>
      <c r="AC17" s="58">
        <f t="shared" si="10"/>
        <v>14</v>
      </c>
      <c r="AD17" s="59">
        <f t="shared" si="11"/>
        <v>14</v>
      </c>
      <c r="AE17" s="58">
        <f t="shared" si="12"/>
        <v>14</v>
      </c>
      <c r="AF17" s="59" t="str">
        <f t="shared" si="13"/>
        <v>#N/A</v>
      </c>
      <c r="AG17" s="58">
        <f t="shared" si="14"/>
        <v>0</v>
      </c>
      <c r="AH17" s="59" t="str">
        <f t="shared" si="15"/>
        <v/>
      </c>
      <c r="AI17" s="58" t="str">
        <f t="shared" si="16"/>
        <v/>
      </c>
      <c r="AJ17" s="59" t="str">
        <f t="shared" si="17"/>
        <v/>
      </c>
      <c r="AK17" s="58" t="str">
        <f t="shared" si="18"/>
        <v/>
      </c>
      <c r="AL17" s="59">
        <f t="shared" si="19"/>
        <v>0</v>
      </c>
      <c r="AM17" s="58">
        <f t="shared" si="20"/>
        <v>0</v>
      </c>
      <c r="AN17" s="59">
        <f t="shared" si="21"/>
        <v>0</v>
      </c>
      <c r="AO17" s="58" t="str">
        <f t="shared" si="22"/>
        <v/>
      </c>
      <c r="AP17" s="59" t="str">
        <f t="shared" si="23"/>
        <v/>
      </c>
      <c r="AQ17" s="58" t="str">
        <f t="shared" si="24"/>
        <v/>
      </c>
      <c r="AR17" s="43"/>
    </row>
    <row r="18" ht="18.0" customHeight="1">
      <c r="A18" s="2"/>
      <c r="B18" s="66">
        <f t="shared" ref="B18:C18" si="27">((COUNTIF(L4:L43,"Yes"))/L46)</f>
        <v>1</v>
      </c>
      <c r="C18" s="66">
        <f t="shared" si="27"/>
        <v>1</v>
      </c>
      <c r="D18" s="64">
        <f>SUM(N4:N43)/N46</f>
        <v>3</v>
      </c>
      <c r="E18" s="66">
        <f>(IF(AF4="",AG5,AG4))/SUM(O46:P46)</f>
        <v>0.5</v>
      </c>
      <c r="F18" s="66">
        <f>(IF(AF4="",AG6,AG5))/SUM(O46:P46)</f>
        <v>0.5</v>
      </c>
      <c r="G18" s="3"/>
      <c r="H18" s="36"/>
      <c r="I18" s="37"/>
      <c r="J18" s="61"/>
      <c r="K18" s="62"/>
      <c r="L18" s="37"/>
      <c r="M18" s="37"/>
      <c r="N18" s="37"/>
      <c r="O18" s="37"/>
      <c r="P18" s="37"/>
      <c r="Q18" s="37"/>
      <c r="R18" s="55" t="str">
        <f t="shared" si="1"/>
        <v/>
      </c>
      <c r="S18" s="56" t="str">
        <f t="shared" si="2"/>
        <v/>
      </c>
      <c r="T18" s="57" t="str">
        <f t="shared" si="3"/>
        <v/>
      </c>
      <c r="U18" s="56" t="str">
        <f t="shared" si="4"/>
        <v/>
      </c>
      <c r="V18" s="57" t="str">
        <f t="shared" si="5"/>
        <v/>
      </c>
      <c r="W18" s="56" t="str">
        <f t="shared" si="6"/>
        <v/>
      </c>
      <c r="X18" s="57" t="str">
        <f t="shared" si="7"/>
        <v/>
      </c>
      <c r="Y18" s="58">
        <f t="shared" si="25"/>
        <v>0</v>
      </c>
      <c r="Z18" s="59">
        <f t="shared" si="26"/>
        <v>15</v>
      </c>
      <c r="AA18" s="58" t="str">
        <f t="shared" si="8"/>
        <v>#N/A</v>
      </c>
      <c r="AB18" s="59">
        <f t="shared" si="9"/>
        <v>0.009985</v>
      </c>
      <c r="AC18" s="58">
        <f t="shared" si="10"/>
        <v>15</v>
      </c>
      <c r="AD18" s="59">
        <f t="shared" si="11"/>
        <v>15</v>
      </c>
      <c r="AE18" s="58">
        <f t="shared" si="12"/>
        <v>15</v>
      </c>
      <c r="AF18" s="59" t="str">
        <f t="shared" si="13"/>
        <v>#N/A</v>
      </c>
      <c r="AG18" s="58">
        <f t="shared" si="14"/>
        <v>0</v>
      </c>
      <c r="AH18" s="59" t="str">
        <f t="shared" si="15"/>
        <v/>
      </c>
      <c r="AI18" s="58" t="str">
        <f t="shared" si="16"/>
        <v/>
      </c>
      <c r="AJ18" s="59" t="str">
        <f t="shared" si="17"/>
        <v/>
      </c>
      <c r="AK18" s="58" t="str">
        <f t="shared" si="18"/>
        <v/>
      </c>
      <c r="AL18" s="59">
        <f t="shared" si="19"/>
        <v>0</v>
      </c>
      <c r="AM18" s="58">
        <f t="shared" si="20"/>
        <v>0</v>
      </c>
      <c r="AN18" s="59">
        <f t="shared" si="21"/>
        <v>0</v>
      </c>
      <c r="AO18" s="58" t="str">
        <f t="shared" si="22"/>
        <v/>
      </c>
      <c r="AP18" s="59" t="str">
        <f t="shared" si="23"/>
        <v/>
      </c>
      <c r="AQ18" s="58" t="str">
        <f t="shared" si="24"/>
        <v/>
      </c>
      <c r="AR18" s="71"/>
    </row>
    <row r="19" ht="18.0" customHeight="1">
      <c r="A19" s="2"/>
      <c r="B19" s="68" t="s">
        <v>16</v>
      </c>
      <c r="C19" s="68" t="s">
        <v>17</v>
      </c>
      <c r="D19" s="68" t="s">
        <v>18</v>
      </c>
      <c r="E19" s="69" t="str">
        <f>CONCATENATE("Use"," ",IF(AF4="",AF5,AF4))</f>
        <v>Use Blue</v>
      </c>
      <c r="F19" s="69" t="str">
        <f>CONCATENATE("Use"," ",IF(AF4="",AF6,AF5))</f>
        <v>Use Green</v>
      </c>
      <c r="G19" s="3"/>
      <c r="H19" s="4"/>
      <c r="I19" s="2"/>
      <c r="J19" s="61"/>
      <c r="K19" s="2"/>
      <c r="L19" s="2"/>
      <c r="M19" s="2"/>
      <c r="N19" s="2"/>
      <c r="O19" s="2"/>
      <c r="P19" s="2"/>
      <c r="Q19" s="2"/>
      <c r="R19" s="55" t="str">
        <f t="shared" si="1"/>
        <v/>
      </c>
      <c r="S19" s="56" t="str">
        <f t="shared" si="2"/>
        <v/>
      </c>
      <c r="T19" s="57" t="str">
        <f t="shared" si="3"/>
        <v/>
      </c>
      <c r="U19" s="56" t="str">
        <f t="shared" si="4"/>
        <v/>
      </c>
      <c r="V19" s="57" t="str">
        <f t="shared" si="5"/>
        <v/>
      </c>
      <c r="W19" s="56" t="str">
        <f t="shared" si="6"/>
        <v/>
      </c>
      <c r="X19" s="57" t="str">
        <f t="shared" si="7"/>
        <v/>
      </c>
      <c r="Y19" s="58">
        <f t="shared" si="25"/>
        <v>0</v>
      </c>
      <c r="Z19" s="59">
        <f t="shared" si="26"/>
        <v>16</v>
      </c>
      <c r="AA19" s="58" t="str">
        <f t="shared" si="8"/>
        <v>#N/A</v>
      </c>
      <c r="AB19" s="59">
        <f t="shared" si="9"/>
        <v>0.009984</v>
      </c>
      <c r="AC19" s="58">
        <f t="shared" si="10"/>
        <v>16</v>
      </c>
      <c r="AD19" s="59">
        <f t="shared" si="11"/>
        <v>16</v>
      </c>
      <c r="AE19" s="58">
        <f t="shared" si="12"/>
        <v>16</v>
      </c>
      <c r="AF19" s="59" t="str">
        <f t="shared" si="13"/>
        <v>#N/A</v>
      </c>
      <c r="AG19" s="58">
        <f t="shared" si="14"/>
        <v>0</v>
      </c>
      <c r="AH19" s="59" t="str">
        <f t="shared" si="15"/>
        <v/>
      </c>
      <c r="AI19" s="58" t="str">
        <f t="shared" si="16"/>
        <v/>
      </c>
      <c r="AJ19" s="59" t="str">
        <f t="shared" si="17"/>
        <v/>
      </c>
      <c r="AK19" s="58" t="str">
        <f t="shared" si="18"/>
        <v/>
      </c>
      <c r="AL19" s="59">
        <f t="shared" si="19"/>
        <v>0</v>
      </c>
      <c r="AM19" s="58">
        <f t="shared" si="20"/>
        <v>0</v>
      </c>
      <c r="AN19" s="59">
        <f t="shared" si="21"/>
        <v>0</v>
      </c>
      <c r="AO19" s="58" t="str">
        <f t="shared" si="22"/>
        <v/>
      </c>
      <c r="AP19" s="59" t="str">
        <f t="shared" si="23"/>
        <v/>
      </c>
      <c r="AQ19" s="58" t="str">
        <f t="shared" si="24"/>
        <v/>
      </c>
      <c r="AR19" s="43"/>
    </row>
    <row r="20" ht="18.0" customHeight="1">
      <c r="A20" s="2"/>
      <c r="B20" s="17" t="s">
        <v>6</v>
      </c>
      <c r="G20" s="3"/>
      <c r="H20" s="4"/>
      <c r="I20" s="2"/>
      <c r="J20" s="61"/>
      <c r="K20" s="2"/>
      <c r="L20" s="2"/>
      <c r="M20" s="2"/>
      <c r="N20" s="2"/>
      <c r="O20" s="2"/>
      <c r="P20" s="2"/>
      <c r="Q20" s="2"/>
      <c r="R20" s="55" t="str">
        <f t="shared" si="1"/>
        <v/>
      </c>
      <c r="S20" s="56" t="str">
        <f t="shared" si="2"/>
        <v/>
      </c>
      <c r="T20" s="57" t="str">
        <f t="shared" si="3"/>
        <v/>
      </c>
      <c r="U20" s="56" t="str">
        <f t="shared" si="4"/>
        <v/>
      </c>
      <c r="V20" s="57" t="str">
        <f t="shared" si="5"/>
        <v/>
      </c>
      <c r="W20" s="56" t="str">
        <f t="shared" si="6"/>
        <v/>
      </c>
      <c r="X20" s="57" t="str">
        <f t="shared" si="7"/>
        <v/>
      </c>
      <c r="Y20" s="58">
        <f t="shared" si="25"/>
        <v>0</v>
      </c>
      <c r="Z20" s="59">
        <f t="shared" si="26"/>
        <v>17</v>
      </c>
      <c r="AA20" s="58" t="str">
        <f t="shared" si="8"/>
        <v>#N/A</v>
      </c>
      <c r="AB20" s="59">
        <f t="shared" si="9"/>
        <v>0.009983</v>
      </c>
      <c r="AC20" s="58">
        <f t="shared" si="10"/>
        <v>17</v>
      </c>
      <c r="AD20" s="59">
        <f t="shared" si="11"/>
        <v>17</v>
      </c>
      <c r="AE20" s="58">
        <f t="shared" si="12"/>
        <v>17</v>
      </c>
      <c r="AF20" s="59" t="str">
        <f t="shared" si="13"/>
        <v>#N/A</v>
      </c>
      <c r="AG20" s="58">
        <f t="shared" si="14"/>
        <v>0</v>
      </c>
      <c r="AH20" s="59" t="str">
        <f t="shared" si="15"/>
        <v/>
      </c>
      <c r="AI20" s="58" t="str">
        <f t="shared" si="16"/>
        <v/>
      </c>
      <c r="AJ20" s="59" t="str">
        <f t="shared" si="17"/>
        <v/>
      </c>
      <c r="AK20" s="58" t="str">
        <f t="shared" si="18"/>
        <v/>
      </c>
      <c r="AL20" s="59">
        <f t="shared" si="19"/>
        <v>0</v>
      </c>
      <c r="AM20" s="58">
        <f t="shared" si="20"/>
        <v>0</v>
      </c>
      <c r="AN20" s="59">
        <f t="shared" si="21"/>
        <v>0</v>
      </c>
      <c r="AO20" s="58" t="str">
        <f t="shared" si="22"/>
        <v/>
      </c>
      <c r="AP20" s="59" t="str">
        <f t="shared" si="23"/>
        <v/>
      </c>
      <c r="AQ20" s="58" t="str">
        <f t="shared" si="24"/>
        <v/>
      </c>
      <c r="AR20" s="43"/>
    </row>
    <row r="21" ht="18.0" customHeight="1">
      <c r="A21" s="2"/>
      <c r="B21" s="72" t="s">
        <v>60</v>
      </c>
      <c r="G21" s="3"/>
      <c r="H21" s="4"/>
      <c r="I21" s="2"/>
      <c r="J21" s="61"/>
      <c r="K21" s="2"/>
      <c r="L21" s="2"/>
      <c r="M21" s="2"/>
      <c r="N21" s="2"/>
      <c r="O21" s="2"/>
      <c r="P21" s="2"/>
      <c r="Q21" s="2"/>
      <c r="R21" s="55" t="str">
        <f t="shared" si="1"/>
        <v/>
      </c>
      <c r="S21" s="56" t="str">
        <f t="shared" si="2"/>
        <v/>
      </c>
      <c r="T21" s="57" t="str">
        <f t="shared" si="3"/>
        <v/>
      </c>
      <c r="U21" s="56" t="str">
        <f t="shared" si="4"/>
        <v/>
      </c>
      <c r="V21" s="57" t="str">
        <f t="shared" si="5"/>
        <v/>
      </c>
      <c r="W21" s="56" t="str">
        <f t="shared" si="6"/>
        <v/>
      </c>
      <c r="X21" s="57" t="str">
        <f t="shared" si="7"/>
        <v/>
      </c>
      <c r="Y21" s="58">
        <f t="shared" si="25"/>
        <v>0</v>
      </c>
      <c r="Z21" s="59">
        <f t="shared" si="26"/>
        <v>18</v>
      </c>
      <c r="AA21" s="58" t="str">
        <f t="shared" si="8"/>
        <v>#N/A</v>
      </c>
      <c r="AB21" s="59">
        <f t="shared" si="9"/>
        <v>0.009982</v>
      </c>
      <c r="AC21" s="58">
        <f t="shared" si="10"/>
        <v>18</v>
      </c>
      <c r="AD21" s="59">
        <f t="shared" si="11"/>
        <v>18</v>
      </c>
      <c r="AE21" s="58">
        <f t="shared" si="12"/>
        <v>18</v>
      </c>
      <c r="AF21" s="59" t="str">
        <f t="shared" si="13"/>
        <v>#N/A</v>
      </c>
      <c r="AG21" s="58">
        <f t="shared" si="14"/>
        <v>0</v>
      </c>
      <c r="AH21" s="59" t="str">
        <f t="shared" si="15"/>
        <v/>
      </c>
      <c r="AI21" s="58" t="str">
        <f t="shared" si="16"/>
        <v/>
      </c>
      <c r="AJ21" s="59" t="str">
        <f t="shared" si="17"/>
        <v/>
      </c>
      <c r="AK21" s="58" t="str">
        <f t="shared" si="18"/>
        <v/>
      </c>
      <c r="AL21" s="59">
        <f t="shared" si="19"/>
        <v>0</v>
      </c>
      <c r="AM21" s="58">
        <f t="shared" si="20"/>
        <v>0</v>
      </c>
      <c r="AN21" s="59">
        <f t="shared" si="21"/>
        <v>0</v>
      </c>
      <c r="AO21" s="58" t="str">
        <f t="shared" si="22"/>
        <v/>
      </c>
      <c r="AP21" s="59" t="str">
        <f t="shared" si="23"/>
        <v/>
      </c>
      <c r="AQ21" s="58" t="str">
        <f t="shared" si="24"/>
        <v/>
      </c>
      <c r="AR21" s="43"/>
    </row>
    <row r="22" ht="18.0" customHeight="1">
      <c r="A22" s="2"/>
      <c r="G22" s="3"/>
      <c r="H22" s="4"/>
      <c r="I22" s="2"/>
      <c r="J22" s="2"/>
      <c r="K22" s="2"/>
      <c r="L22" s="2"/>
      <c r="M22" s="2"/>
      <c r="N22" s="62"/>
      <c r="O22" s="2"/>
      <c r="P22" s="2"/>
      <c r="Q22" s="2"/>
      <c r="R22" s="55" t="str">
        <f t="shared" si="1"/>
        <v/>
      </c>
      <c r="S22" s="56" t="str">
        <f t="shared" si="2"/>
        <v/>
      </c>
      <c r="T22" s="57" t="str">
        <f t="shared" si="3"/>
        <v/>
      </c>
      <c r="U22" s="56" t="str">
        <f t="shared" si="4"/>
        <v/>
      </c>
      <c r="V22" s="57" t="str">
        <f t="shared" si="5"/>
        <v/>
      </c>
      <c r="W22" s="56" t="str">
        <f t="shared" si="6"/>
        <v/>
      </c>
      <c r="X22" s="57" t="str">
        <f t="shared" si="7"/>
        <v/>
      </c>
      <c r="Y22" s="58">
        <f t="shared" si="25"/>
        <v>0</v>
      </c>
      <c r="Z22" s="59">
        <f t="shared" si="26"/>
        <v>19</v>
      </c>
      <c r="AA22" s="58" t="str">
        <f t="shared" si="8"/>
        <v>#N/A</v>
      </c>
      <c r="AB22" s="59">
        <f t="shared" si="9"/>
        <v>0.009981</v>
      </c>
      <c r="AC22" s="58">
        <f t="shared" si="10"/>
        <v>19</v>
      </c>
      <c r="AD22" s="59">
        <f t="shared" si="11"/>
        <v>19</v>
      </c>
      <c r="AE22" s="58">
        <f t="shared" si="12"/>
        <v>19</v>
      </c>
      <c r="AF22" s="59" t="str">
        <f t="shared" si="13"/>
        <v>#N/A</v>
      </c>
      <c r="AG22" s="58">
        <f t="shared" si="14"/>
        <v>0</v>
      </c>
      <c r="AH22" s="59" t="str">
        <f t="shared" si="15"/>
        <v/>
      </c>
      <c r="AI22" s="58" t="str">
        <f t="shared" si="16"/>
        <v/>
      </c>
      <c r="AJ22" s="59" t="str">
        <f t="shared" si="17"/>
        <v/>
      </c>
      <c r="AK22" s="58" t="str">
        <f t="shared" si="18"/>
        <v/>
      </c>
      <c r="AL22" s="59">
        <f t="shared" si="19"/>
        <v>0</v>
      </c>
      <c r="AM22" s="58">
        <f t="shared" si="20"/>
        <v>0</v>
      </c>
      <c r="AN22" s="59">
        <f t="shared" si="21"/>
        <v>0</v>
      </c>
      <c r="AO22" s="58" t="str">
        <f t="shared" si="22"/>
        <v/>
      </c>
      <c r="AP22" s="59" t="str">
        <f t="shared" si="23"/>
        <v/>
      </c>
      <c r="AQ22" s="58" t="str">
        <f t="shared" si="24"/>
        <v/>
      </c>
      <c r="AR22" s="43"/>
    </row>
    <row r="23" ht="18.0" customHeight="1">
      <c r="A23" s="2"/>
      <c r="B23" s="72" t="s">
        <v>61</v>
      </c>
      <c r="G23" s="3"/>
      <c r="H23" s="4"/>
      <c r="I23" s="2"/>
      <c r="J23" s="61"/>
      <c r="K23" s="2"/>
      <c r="L23" s="2"/>
      <c r="M23" s="2"/>
      <c r="N23" s="62"/>
      <c r="O23" s="2"/>
      <c r="P23" s="2"/>
      <c r="Q23" s="2"/>
      <c r="R23" s="55" t="str">
        <f t="shared" si="1"/>
        <v/>
      </c>
      <c r="S23" s="56" t="str">
        <f t="shared" si="2"/>
        <v/>
      </c>
      <c r="T23" s="57" t="str">
        <f t="shared" si="3"/>
        <v/>
      </c>
      <c r="U23" s="56" t="str">
        <f t="shared" si="4"/>
        <v/>
      </c>
      <c r="V23" s="57" t="str">
        <f t="shared" si="5"/>
        <v/>
      </c>
      <c r="W23" s="56" t="str">
        <f t="shared" si="6"/>
        <v/>
      </c>
      <c r="X23" s="57" t="str">
        <f t="shared" si="7"/>
        <v/>
      </c>
      <c r="Y23" s="58">
        <f t="shared" si="25"/>
        <v>0</v>
      </c>
      <c r="Z23" s="59">
        <f t="shared" si="26"/>
        <v>20</v>
      </c>
      <c r="AA23" s="58" t="str">
        <f t="shared" si="8"/>
        <v>#N/A</v>
      </c>
      <c r="AB23" s="59">
        <f t="shared" si="9"/>
        <v>0.00998</v>
      </c>
      <c r="AC23" s="58">
        <f t="shared" si="10"/>
        <v>20</v>
      </c>
      <c r="AD23" s="59">
        <f t="shared" si="11"/>
        <v>20</v>
      </c>
      <c r="AE23" s="58">
        <f t="shared" si="12"/>
        <v>20</v>
      </c>
      <c r="AF23" s="59" t="str">
        <f t="shared" si="13"/>
        <v>#N/A</v>
      </c>
      <c r="AG23" s="58">
        <f t="shared" si="14"/>
        <v>0</v>
      </c>
      <c r="AH23" s="59" t="str">
        <f t="shared" si="15"/>
        <v/>
      </c>
      <c r="AI23" s="58" t="str">
        <f t="shared" si="16"/>
        <v/>
      </c>
      <c r="AJ23" s="59" t="str">
        <f t="shared" si="17"/>
        <v/>
      </c>
      <c r="AK23" s="58" t="str">
        <f t="shared" si="18"/>
        <v/>
      </c>
      <c r="AL23" s="59">
        <f t="shared" si="19"/>
        <v>0</v>
      </c>
      <c r="AM23" s="58">
        <f t="shared" si="20"/>
        <v>0</v>
      </c>
      <c r="AN23" s="59">
        <f t="shared" si="21"/>
        <v>0</v>
      </c>
      <c r="AO23" s="58" t="str">
        <f t="shared" si="22"/>
        <v/>
      </c>
      <c r="AP23" s="59" t="str">
        <f t="shared" si="23"/>
        <v/>
      </c>
      <c r="AQ23" s="58" t="str">
        <f t="shared" si="24"/>
        <v/>
      </c>
      <c r="AR23" s="43"/>
    </row>
    <row r="24" ht="18.0" customHeight="1">
      <c r="A24" s="2"/>
      <c r="G24" s="3"/>
      <c r="H24" s="4"/>
      <c r="I24" s="37"/>
      <c r="J24" s="37"/>
      <c r="K24" s="62"/>
      <c r="L24" s="37"/>
      <c r="M24" s="37"/>
      <c r="N24" s="62"/>
      <c r="O24" s="37"/>
      <c r="P24" s="37"/>
      <c r="Q24" s="37"/>
      <c r="R24" s="55" t="str">
        <f t="shared" si="1"/>
        <v/>
      </c>
      <c r="S24" s="56" t="str">
        <f t="shared" si="2"/>
        <v/>
      </c>
      <c r="T24" s="57" t="str">
        <f t="shared" si="3"/>
        <v/>
      </c>
      <c r="U24" s="56" t="str">
        <f t="shared" si="4"/>
        <v/>
      </c>
      <c r="V24" s="57" t="str">
        <f t="shared" si="5"/>
        <v/>
      </c>
      <c r="W24" s="56" t="str">
        <f t="shared" si="6"/>
        <v/>
      </c>
      <c r="X24" s="57" t="str">
        <f t="shared" si="7"/>
        <v/>
      </c>
      <c r="Y24" s="58">
        <f t="shared" si="25"/>
        <v>0</v>
      </c>
      <c r="Z24" s="59">
        <f t="shared" si="26"/>
        <v>21</v>
      </c>
      <c r="AA24" s="58" t="str">
        <f t="shared" si="8"/>
        <v>#N/A</v>
      </c>
      <c r="AB24" s="59">
        <f t="shared" si="9"/>
        <v>0.009979</v>
      </c>
      <c r="AC24" s="58">
        <f t="shared" si="10"/>
        <v>21</v>
      </c>
      <c r="AD24" s="59">
        <f t="shared" si="11"/>
        <v>21</v>
      </c>
      <c r="AE24" s="58">
        <f t="shared" si="12"/>
        <v>21</v>
      </c>
      <c r="AF24" s="59" t="str">
        <f t="shared" si="13"/>
        <v>#N/A</v>
      </c>
      <c r="AG24" s="58">
        <f t="shared" si="14"/>
        <v>0</v>
      </c>
      <c r="AH24" s="59" t="str">
        <f t="shared" si="15"/>
        <v/>
      </c>
      <c r="AI24" s="58" t="str">
        <f t="shared" si="16"/>
        <v/>
      </c>
      <c r="AJ24" s="59" t="str">
        <f t="shared" si="17"/>
        <v/>
      </c>
      <c r="AK24" s="58" t="str">
        <f t="shared" si="18"/>
        <v/>
      </c>
      <c r="AL24" s="59">
        <f t="shared" si="19"/>
        <v>0</v>
      </c>
      <c r="AM24" s="58">
        <f t="shared" si="20"/>
        <v>0</v>
      </c>
      <c r="AN24" s="59">
        <f t="shared" si="21"/>
        <v>0</v>
      </c>
      <c r="AO24" s="58" t="str">
        <f t="shared" si="22"/>
        <v/>
      </c>
      <c r="AP24" s="59" t="str">
        <f t="shared" si="23"/>
        <v/>
      </c>
      <c r="AQ24" s="58" t="str">
        <f t="shared" si="24"/>
        <v/>
      </c>
      <c r="AR24" s="43"/>
    </row>
    <row r="25" ht="18.0" customHeight="1">
      <c r="A25" s="2"/>
      <c r="B25" s="72" t="s">
        <v>62</v>
      </c>
      <c r="G25" s="3"/>
      <c r="H25" s="4"/>
      <c r="I25" s="2"/>
      <c r="J25" s="2"/>
      <c r="K25" s="2"/>
      <c r="L25" s="2"/>
      <c r="M25" s="2"/>
      <c r="N25" s="2"/>
      <c r="O25" s="2"/>
      <c r="P25" s="2"/>
      <c r="Q25" s="2"/>
      <c r="R25" s="55" t="str">
        <f t="shared" si="1"/>
        <v/>
      </c>
      <c r="S25" s="56" t="str">
        <f t="shared" si="2"/>
        <v/>
      </c>
      <c r="T25" s="57" t="str">
        <f t="shared" si="3"/>
        <v/>
      </c>
      <c r="U25" s="56" t="str">
        <f t="shared" si="4"/>
        <v/>
      </c>
      <c r="V25" s="57" t="str">
        <f t="shared" si="5"/>
        <v/>
      </c>
      <c r="W25" s="56" t="str">
        <f t="shared" si="6"/>
        <v/>
      </c>
      <c r="X25" s="57" t="str">
        <f t="shared" si="7"/>
        <v/>
      </c>
      <c r="Y25" s="58">
        <f t="shared" si="25"/>
        <v>0</v>
      </c>
      <c r="Z25" s="59">
        <f t="shared" si="26"/>
        <v>22</v>
      </c>
      <c r="AA25" s="58" t="str">
        <f t="shared" si="8"/>
        <v>#N/A</v>
      </c>
      <c r="AB25" s="59">
        <f t="shared" si="9"/>
        <v>0.009978</v>
      </c>
      <c r="AC25" s="58">
        <f t="shared" si="10"/>
        <v>22</v>
      </c>
      <c r="AD25" s="59">
        <f t="shared" si="11"/>
        <v>22</v>
      </c>
      <c r="AE25" s="58">
        <f t="shared" si="12"/>
        <v>22</v>
      </c>
      <c r="AF25" s="59" t="str">
        <f t="shared" si="13"/>
        <v>#N/A</v>
      </c>
      <c r="AG25" s="58">
        <f t="shared" si="14"/>
        <v>0</v>
      </c>
      <c r="AH25" s="59" t="str">
        <f t="shared" si="15"/>
        <v/>
      </c>
      <c r="AI25" s="58" t="str">
        <f t="shared" si="16"/>
        <v/>
      </c>
      <c r="AJ25" s="59" t="str">
        <f t="shared" si="17"/>
        <v/>
      </c>
      <c r="AK25" s="58" t="str">
        <f t="shared" si="18"/>
        <v/>
      </c>
      <c r="AL25" s="59">
        <f t="shared" si="19"/>
        <v>0</v>
      </c>
      <c r="AM25" s="58">
        <f t="shared" si="20"/>
        <v>0</v>
      </c>
      <c r="AN25" s="59">
        <f t="shared" si="21"/>
        <v>0</v>
      </c>
      <c r="AO25" s="58" t="str">
        <f t="shared" si="22"/>
        <v/>
      </c>
      <c r="AP25" s="59" t="str">
        <f t="shared" si="23"/>
        <v/>
      </c>
      <c r="AQ25" s="58" t="str">
        <f t="shared" si="24"/>
        <v/>
      </c>
      <c r="AR25" s="43"/>
    </row>
    <row r="26" ht="18.0" customHeight="1">
      <c r="A26" s="2"/>
      <c r="G26" s="3"/>
      <c r="H26" s="4"/>
      <c r="I26" s="2"/>
      <c r="J26" s="2"/>
      <c r="K26" s="2"/>
      <c r="L26" s="2"/>
      <c r="M26" s="2"/>
      <c r="N26" s="2"/>
      <c r="O26" s="2"/>
      <c r="P26" s="2"/>
      <c r="Q26" s="2"/>
      <c r="R26" s="55" t="str">
        <f t="shared" si="1"/>
        <v/>
      </c>
      <c r="S26" s="56" t="str">
        <f t="shared" si="2"/>
        <v/>
      </c>
      <c r="T26" s="57" t="str">
        <f t="shared" si="3"/>
        <v/>
      </c>
      <c r="U26" s="56" t="str">
        <f t="shared" si="4"/>
        <v/>
      </c>
      <c r="V26" s="57" t="str">
        <f t="shared" si="5"/>
        <v/>
      </c>
      <c r="W26" s="56" t="str">
        <f t="shared" si="6"/>
        <v/>
      </c>
      <c r="X26" s="57" t="str">
        <f t="shared" si="7"/>
        <v/>
      </c>
      <c r="Y26" s="58">
        <f t="shared" si="25"/>
        <v>0</v>
      </c>
      <c r="Z26" s="59">
        <f t="shared" si="26"/>
        <v>23</v>
      </c>
      <c r="AA26" s="58" t="str">
        <f t="shared" si="8"/>
        <v>#N/A</v>
      </c>
      <c r="AB26" s="59">
        <f t="shared" si="9"/>
        <v>0.009977</v>
      </c>
      <c r="AC26" s="58">
        <f t="shared" si="10"/>
        <v>23</v>
      </c>
      <c r="AD26" s="59">
        <f t="shared" si="11"/>
        <v>23</v>
      </c>
      <c r="AE26" s="58">
        <f t="shared" si="12"/>
        <v>23</v>
      </c>
      <c r="AF26" s="59" t="str">
        <f t="shared" si="13"/>
        <v>#N/A</v>
      </c>
      <c r="AG26" s="58">
        <f t="shared" si="14"/>
        <v>0</v>
      </c>
      <c r="AH26" s="59" t="str">
        <f t="shared" si="15"/>
        <v/>
      </c>
      <c r="AI26" s="58" t="str">
        <f t="shared" si="16"/>
        <v/>
      </c>
      <c r="AJ26" s="59" t="str">
        <f t="shared" si="17"/>
        <v/>
      </c>
      <c r="AK26" s="58" t="str">
        <f t="shared" si="18"/>
        <v/>
      </c>
      <c r="AL26" s="59">
        <f t="shared" si="19"/>
        <v>0</v>
      </c>
      <c r="AM26" s="58">
        <f t="shared" si="20"/>
        <v>0</v>
      </c>
      <c r="AN26" s="59">
        <f t="shared" si="21"/>
        <v>0</v>
      </c>
      <c r="AO26" s="58" t="str">
        <f t="shared" si="22"/>
        <v/>
      </c>
      <c r="AP26" s="59" t="str">
        <f t="shared" si="23"/>
        <v/>
      </c>
      <c r="AQ26" s="58" t="str">
        <f t="shared" si="24"/>
        <v/>
      </c>
      <c r="AR26" s="43"/>
    </row>
    <row r="27" ht="18.0" customHeight="1">
      <c r="A27" s="2"/>
      <c r="B27" s="72" t="s">
        <v>63</v>
      </c>
      <c r="G27" s="3"/>
      <c r="H27" s="4"/>
      <c r="I27" s="2"/>
      <c r="J27" s="2"/>
      <c r="K27" s="2"/>
      <c r="L27" s="2"/>
      <c r="M27" s="2"/>
      <c r="N27" s="2"/>
      <c r="O27" s="2"/>
      <c r="P27" s="2"/>
      <c r="Q27" s="2"/>
      <c r="R27" s="55" t="str">
        <f t="shared" si="1"/>
        <v/>
      </c>
      <c r="S27" s="56" t="str">
        <f t="shared" si="2"/>
        <v/>
      </c>
      <c r="T27" s="57" t="str">
        <f t="shared" si="3"/>
        <v/>
      </c>
      <c r="U27" s="56" t="str">
        <f t="shared" si="4"/>
        <v/>
      </c>
      <c r="V27" s="57" t="str">
        <f t="shared" si="5"/>
        <v/>
      </c>
      <c r="W27" s="56" t="str">
        <f t="shared" si="6"/>
        <v/>
      </c>
      <c r="X27" s="57" t="str">
        <f t="shared" si="7"/>
        <v/>
      </c>
      <c r="Y27" s="58">
        <f t="shared" si="25"/>
        <v>0</v>
      </c>
      <c r="Z27" s="59">
        <f t="shared" si="26"/>
        <v>24</v>
      </c>
      <c r="AA27" s="58" t="str">
        <f t="shared" si="8"/>
        <v>#N/A</v>
      </c>
      <c r="AB27" s="59">
        <f t="shared" si="9"/>
        <v>0.009976</v>
      </c>
      <c r="AC27" s="58">
        <f t="shared" si="10"/>
        <v>24</v>
      </c>
      <c r="AD27" s="59">
        <f t="shared" si="11"/>
        <v>24</v>
      </c>
      <c r="AE27" s="58">
        <f t="shared" si="12"/>
        <v>24</v>
      </c>
      <c r="AF27" s="59" t="str">
        <f t="shared" si="13"/>
        <v>#N/A</v>
      </c>
      <c r="AG27" s="58">
        <f t="shared" si="14"/>
        <v>0</v>
      </c>
      <c r="AH27" s="59" t="str">
        <f t="shared" si="15"/>
        <v/>
      </c>
      <c r="AI27" s="58" t="str">
        <f t="shared" si="16"/>
        <v/>
      </c>
      <c r="AJ27" s="59" t="str">
        <f t="shared" si="17"/>
        <v/>
      </c>
      <c r="AK27" s="58" t="str">
        <f t="shared" si="18"/>
        <v/>
      </c>
      <c r="AL27" s="59">
        <f t="shared" si="19"/>
        <v>0</v>
      </c>
      <c r="AM27" s="58">
        <f t="shared" si="20"/>
        <v>0</v>
      </c>
      <c r="AN27" s="59">
        <f t="shared" si="21"/>
        <v>0</v>
      </c>
      <c r="AO27" s="58" t="str">
        <f t="shared" si="22"/>
        <v/>
      </c>
      <c r="AP27" s="59" t="str">
        <f t="shared" si="23"/>
        <v/>
      </c>
      <c r="AQ27" s="58" t="str">
        <f t="shared" si="24"/>
        <v/>
      </c>
      <c r="AR27" s="43"/>
    </row>
    <row r="28" ht="18.0" customHeight="1">
      <c r="A28" s="2"/>
      <c r="G28" s="3"/>
      <c r="H28" s="4"/>
      <c r="I28" s="2"/>
      <c r="J28" s="2"/>
      <c r="K28" s="2"/>
      <c r="L28" s="2"/>
      <c r="M28" s="2"/>
      <c r="N28" s="2"/>
      <c r="O28" s="2"/>
      <c r="P28" s="2"/>
      <c r="Q28" s="2"/>
      <c r="R28" s="55" t="str">
        <f t="shared" si="1"/>
        <v/>
      </c>
      <c r="S28" s="56" t="str">
        <f t="shared" si="2"/>
        <v/>
      </c>
      <c r="T28" s="57" t="str">
        <f t="shared" si="3"/>
        <v/>
      </c>
      <c r="U28" s="56" t="str">
        <f t="shared" si="4"/>
        <v/>
      </c>
      <c r="V28" s="57" t="str">
        <f t="shared" si="5"/>
        <v/>
      </c>
      <c r="W28" s="56" t="str">
        <f t="shared" si="6"/>
        <v/>
      </c>
      <c r="X28" s="57" t="str">
        <f t="shared" si="7"/>
        <v/>
      </c>
      <c r="Y28" s="58">
        <f t="shared" si="25"/>
        <v>0</v>
      </c>
      <c r="Z28" s="59">
        <f t="shared" si="26"/>
        <v>25</v>
      </c>
      <c r="AA28" s="58" t="str">
        <f t="shared" si="8"/>
        <v>#N/A</v>
      </c>
      <c r="AB28" s="59">
        <f t="shared" si="9"/>
        <v>0.009975</v>
      </c>
      <c r="AC28" s="58">
        <f t="shared" si="10"/>
        <v>25</v>
      </c>
      <c r="AD28" s="59">
        <f t="shared" si="11"/>
        <v>25</v>
      </c>
      <c r="AE28" s="58">
        <f t="shared" si="12"/>
        <v>25</v>
      </c>
      <c r="AF28" s="59" t="str">
        <f t="shared" si="13"/>
        <v>#N/A</v>
      </c>
      <c r="AG28" s="58">
        <f t="shared" si="14"/>
        <v>0</v>
      </c>
      <c r="AH28" s="59" t="str">
        <f t="shared" si="15"/>
        <v/>
      </c>
      <c r="AI28" s="58" t="str">
        <f t="shared" si="16"/>
        <v/>
      </c>
      <c r="AJ28" s="59" t="str">
        <f t="shared" si="17"/>
        <v/>
      </c>
      <c r="AK28" s="58" t="str">
        <f t="shared" si="18"/>
        <v/>
      </c>
      <c r="AL28" s="59">
        <f t="shared" si="19"/>
        <v>0</v>
      </c>
      <c r="AM28" s="58">
        <f t="shared" si="20"/>
        <v>0</v>
      </c>
      <c r="AN28" s="59">
        <f t="shared" si="21"/>
        <v>0</v>
      </c>
      <c r="AO28" s="58" t="str">
        <f t="shared" si="22"/>
        <v/>
      </c>
      <c r="AP28" s="59" t="str">
        <f t="shared" si="23"/>
        <v/>
      </c>
      <c r="AQ28" s="58" t="str">
        <f t="shared" si="24"/>
        <v/>
      </c>
      <c r="AR28" s="43"/>
    </row>
    <row r="29" ht="18.0" customHeight="1">
      <c r="A29" s="2"/>
      <c r="B29" s="72" t="s">
        <v>64</v>
      </c>
      <c r="G29" s="3"/>
      <c r="H29" s="4"/>
      <c r="I29" s="2"/>
      <c r="J29" s="2"/>
      <c r="K29" s="2"/>
      <c r="L29" s="2"/>
      <c r="M29" s="2"/>
      <c r="N29" s="2"/>
      <c r="O29" s="2"/>
      <c r="P29" s="2"/>
      <c r="Q29" s="2"/>
      <c r="R29" s="55" t="str">
        <f t="shared" si="1"/>
        <v/>
      </c>
      <c r="S29" s="56" t="str">
        <f t="shared" si="2"/>
        <v/>
      </c>
      <c r="T29" s="57" t="str">
        <f t="shared" si="3"/>
        <v/>
      </c>
      <c r="U29" s="56" t="str">
        <f t="shared" si="4"/>
        <v/>
      </c>
      <c r="V29" s="57" t="str">
        <f t="shared" si="5"/>
        <v/>
      </c>
      <c r="W29" s="56" t="str">
        <f t="shared" si="6"/>
        <v/>
      </c>
      <c r="X29" s="57" t="str">
        <f t="shared" si="7"/>
        <v/>
      </c>
      <c r="Y29" s="58">
        <f t="shared" si="25"/>
        <v>0</v>
      </c>
      <c r="Z29" s="59">
        <f t="shared" si="26"/>
        <v>26</v>
      </c>
      <c r="AA29" s="58" t="str">
        <f t="shared" si="8"/>
        <v>#N/A</v>
      </c>
      <c r="AB29" s="59">
        <f t="shared" si="9"/>
        <v>0.009974</v>
      </c>
      <c r="AC29" s="58">
        <f t="shared" si="10"/>
        <v>26</v>
      </c>
      <c r="AD29" s="59">
        <f t="shared" si="11"/>
        <v>26</v>
      </c>
      <c r="AE29" s="58">
        <f t="shared" si="12"/>
        <v>26</v>
      </c>
      <c r="AF29" s="59" t="str">
        <f t="shared" si="13"/>
        <v>#N/A</v>
      </c>
      <c r="AG29" s="58">
        <f t="shared" si="14"/>
        <v>0</v>
      </c>
      <c r="AH29" s="59" t="str">
        <f t="shared" si="15"/>
        <v/>
      </c>
      <c r="AI29" s="58" t="str">
        <f t="shared" si="16"/>
        <v/>
      </c>
      <c r="AJ29" s="59" t="str">
        <f t="shared" si="17"/>
        <v/>
      </c>
      <c r="AK29" s="58" t="str">
        <f t="shared" si="18"/>
        <v/>
      </c>
      <c r="AL29" s="59">
        <f t="shared" si="19"/>
        <v>0</v>
      </c>
      <c r="AM29" s="58">
        <f t="shared" si="20"/>
        <v>0</v>
      </c>
      <c r="AN29" s="59">
        <f t="shared" si="21"/>
        <v>0</v>
      </c>
      <c r="AO29" s="58" t="str">
        <f t="shared" si="22"/>
        <v/>
      </c>
      <c r="AP29" s="59" t="str">
        <f t="shared" si="23"/>
        <v/>
      </c>
      <c r="AQ29" s="58" t="str">
        <f t="shared" si="24"/>
        <v/>
      </c>
      <c r="AR29" s="43"/>
    </row>
    <row r="30" ht="18.0" customHeight="1">
      <c r="A30" s="2"/>
      <c r="G30" s="3"/>
      <c r="H30" s="4"/>
      <c r="I30" s="2"/>
      <c r="J30" s="2"/>
      <c r="K30" s="2"/>
      <c r="L30" s="2"/>
      <c r="M30" s="2"/>
      <c r="N30" s="2"/>
      <c r="O30" s="2"/>
      <c r="P30" s="2"/>
      <c r="Q30" s="2"/>
      <c r="R30" s="55" t="str">
        <f t="shared" si="1"/>
        <v/>
      </c>
      <c r="S30" s="56" t="str">
        <f t="shared" si="2"/>
        <v/>
      </c>
      <c r="T30" s="57" t="str">
        <f t="shared" si="3"/>
        <v/>
      </c>
      <c r="U30" s="56" t="str">
        <f t="shared" si="4"/>
        <v/>
      </c>
      <c r="V30" s="57" t="str">
        <f t="shared" si="5"/>
        <v/>
      </c>
      <c r="W30" s="56" t="str">
        <f t="shared" si="6"/>
        <v/>
      </c>
      <c r="X30" s="57" t="str">
        <f t="shared" si="7"/>
        <v/>
      </c>
      <c r="Y30" s="58">
        <f t="shared" si="25"/>
        <v>0</v>
      </c>
      <c r="Z30" s="59">
        <f t="shared" si="26"/>
        <v>27</v>
      </c>
      <c r="AA30" s="58" t="str">
        <f t="shared" si="8"/>
        <v>#N/A</v>
      </c>
      <c r="AB30" s="59">
        <f t="shared" si="9"/>
        <v>0.009973</v>
      </c>
      <c r="AC30" s="58">
        <f t="shared" si="10"/>
        <v>27</v>
      </c>
      <c r="AD30" s="59">
        <f t="shared" si="11"/>
        <v>27</v>
      </c>
      <c r="AE30" s="58">
        <f t="shared" si="12"/>
        <v>27</v>
      </c>
      <c r="AF30" s="59" t="str">
        <f t="shared" si="13"/>
        <v>#N/A</v>
      </c>
      <c r="AG30" s="58">
        <f t="shared" si="14"/>
        <v>0</v>
      </c>
      <c r="AH30" s="59" t="str">
        <f t="shared" si="15"/>
        <v/>
      </c>
      <c r="AI30" s="58" t="str">
        <f t="shared" si="16"/>
        <v/>
      </c>
      <c r="AJ30" s="59" t="str">
        <f t="shared" si="17"/>
        <v/>
      </c>
      <c r="AK30" s="58" t="str">
        <f t="shared" si="18"/>
        <v/>
      </c>
      <c r="AL30" s="59">
        <f t="shared" si="19"/>
        <v>0</v>
      </c>
      <c r="AM30" s="58">
        <f t="shared" si="20"/>
        <v>0</v>
      </c>
      <c r="AN30" s="59">
        <f t="shared" si="21"/>
        <v>0</v>
      </c>
      <c r="AO30" s="58" t="str">
        <f t="shared" si="22"/>
        <v/>
      </c>
      <c r="AP30" s="59" t="str">
        <f t="shared" si="23"/>
        <v/>
      </c>
      <c r="AQ30" s="58" t="str">
        <f t="shared" si="24"/>
        <v/>
      </c>
      <c r="AR30" s="43"/>
    </row>
    <row r="31" ht="18.0" customHeight="1">
      <c r="A31" s="2"/>
      <c r="B31" s="72" t="s">
        <v>65</v>
      </c>
      <c r="G31" s="3"/>
      <c r="H31" s="36"/>
      <c r="I31" s="37"/>
      <c r="J31" s="37"/>
      <c r="K31" s="62"/>
      <c r="L31" s="37"/>
      <c r="M31" s="37"/>
      <c r="N31" s="37"/>
      <c r="O31" s="37"/>
      <c r="P31" s="37"/>
      <c r="Q31" s="37"/>
      <c r="R31" s="55" t="str">
        <f t="shared" si="1"/>
        <v/>
      </c>
      <c r="S31" s="56" t="str">
        <f t="shared" si="2"/>
        <v/>
      </c>
      <c r="T31" s="57" t="str">
        <f t="shared" si="3"/>
        <v/>
      </c>
      <c r="U31" s="56" t="str">
        <f t="shared" si="4"/>
        <v/>
      </c>
      <c r="V31" s="57" t="str">
        <f t="shared" si="5"/>
        <v/>
      </c>
      <c r="W31" s="56" t="str">
        <f t="shared" si="6"/>
        <v/>
      </c>
      <c r="X31" s="57" t="str">
        <f t="shared" si="7"/>
        <v/>
      </c>
      <c r="Y31" s="58">
        <f t="shared" si="25"/>
        <v>0</v>
      </c>
      <c r="Z31" s="59">
        <f t="shared" si="26"/>
        <v>28</v>
      </c>
      <c r="AA31" s="58" t="str">
        <f t="shared" si="8"/>
        <v>#N/A</v>
      </c>
      <c r="AB31" s="59">
        <f t="shared" si="9"/>
        <v>0.009972</v>
      </c>
      <c r="AC31" s="58">
        <f t="shared" si="10"/>
        <v>28</v>
      </c>
      <c r="AD31" s="59">
        <f t="shared" si="11"/>
        <v>28</v>
      </c>
      <c r="AE31" s="58">
        <f t="shared" si="12"/>
        <v>28</v>
      </c>
      <c r="AF31" s="59" t="str">
        <f t="shared" si="13"/>
        <v>#N/A</v>
      </c>
      <c r="AG31" s="58">
        <f t="shared" si="14"/>
        <v>0</v>
      </c>
      <c r="AH31" s="59" t="str">
        <f t="shared" si="15"/>
        <v/>
      </c>
      <c r="AI31" s="58" t="str">
        <f t="shared" si="16"/>
        <v/>
      </c>
      <c r="AJ31" s="59" t="str">
        <f t="shared" si="17"/>
        <v/>
      </c>
      <c r="AK31" s="58" t="str">
        <f t="shared" si="18"/>
        <v/>
      </c>
      <c r="AL31" s="59">
        <f t="shared" si="19"/>
        <v>0</v>
      </c>
      <c r="AM31" s="58">
        <f t="shared" si="20"/>
        <v>0</v>
      </c>
      <c r="AN31" s="59">
        <f t="shared" si="21"/>
        <v>0</v>
      </c>
      <c r="AO31" s="58" t="str">
        <f t="shared" si="22"/>
        <v/>
      </c>
      <c r="AP31" s="59" t="str">
        <f t="shared" si="23"/>
        <v/>
      </c>
      <c r="AQ31" s="58" t="str">
        <f t="shared" si="24"/>
        <v/>
      </c>
      <c r="AR31" s="71"/>
    </row>
    <row r="32" ht="18.0" customHeight="1">
      <c r="A32" s="2"/>
      <c r="B32" s="72" t="s">
        <v>66</v>
      </c>
      <c r="G32" s="3"/>
      <c r="H32" s="36"/>
      <c r="I32" s="37"/>
      <c r="J32" s="37"/>
      <c r="K32" s="62"/>
      <c r="L32" s="37"/>
      <c r="M32" s="37"/>
      <c r="N32" s="37"/>
      <c r="O32" s="37"/>
      <c r="P32" s="37"/>
      <c r="Q32" s="37"/>
      <c r="R32" s="55" t="str">
        <f t="shared" si="1"/>
        <v/>
      </c>
      <c r="S32" s="56" t="str">
        <f t="shared" si="2"/>
        <v/>
      </c>
      <c r="T32" s="57" t="str">
        <f t="shared" si="3"/>
        <v/>
      </c>
      <c r="U32" s="56" t="str">
        <f t="shared" si="4"/>
        <v/>
      </c>
      <c r="V32" s="57" t="str">
        <f t="shared" si="5"/>
        <v/>
      </c>
      <c r="W32" s="56" t="str">
        <f t="shared" si="6"/>
        <v/>
      </c>
      <c r="X32" s="57" t="str">
        <f t="shared" si="7"/>
        <v/>
      </c>
      <c r="Y32" s="58">
        <f t="shared" si="25"/>
        <v>0</v>
      </c>
      <c r="Z32" s="59">
        <f t="shared" si="26"/>
        <v>29</v>
      </c>
      <c r="AA32" s="58" t="str">
        <f t="shared" si="8"/>
        <v>#N/A</v>
      </c>
      <c r="AB32" s="59">
        <f t="shared" si="9"/>
        <v>0.009971</v>
      </c>
      <c r="AC32" s="58">
        <f t="shared" si="10"/>
        <v>29</v>
      </c>
      <c r="AD32" s="59">
        <f t="shared" si="11"/>
        <v>29</v>
      </c>
      <c r="AE32" s="58">
        <f t="shared" si="12"/>
        <v>29</v>
      </c>
      <c r="AF32" s="59" t="str">
        <f t="shared" si="13"/>
        <v>#N/A</v>
      </c>
      <c r="AG32" s="58">
        <f t="shared" si="14"/>
        <v>0</v>
      </c>
      <c r="AH32" s="59" t="str">
        <f t="shared" si="15"/>
        <v/>
      </c>
      <c r="AI32" s="58" t="str">
        <f t="shared" si="16"/>
        <v/>
      </c>
      <c r="AJ32" s="59" t="str">
        <f t="shared" si="17"/>
        <v/>
      </c>
      <c r="AK32" s="58" t="str">
        <f t="shared" si="18"/>
        <v/>
      </c>
      <c r="AL32" s="59">
        <f t="shared" si="19"/>
        <v>0</v>
      </c>
      <c r="AM32" s="58">
        <f t="shared" si="20"/>
        <v>0</v>
      </c>
      <c r="AN32" s="59">
        <f t="shared" si="21"/>
        <v>0</v>
      </c>
      <c r="AO32" s="58" t="str">
        <f t="shared" si="22"/>
        <v/>
      </c>
      <c r="AP32" s="59" t="str">
        <f t="shared" si="23"/>
        <v/>
      </c>
      <c r="AQ32" s="58" t="str">
        <f t="shared" si="24"/>
        <v/>
      </c>
      <c r="AR32" s="71"/>
    </row>
    <row r="33" ht="18.0" customHeight="1">
      <c r="A33" s="2"/>
      <c r="G33" s="3"/>
      <c r="H33" s="36"/>
      <c r="I33" s="37"/>
      <c r="J33" s="37"/>
      <c r="K33" s="62"/>
      <c r="L33" s="37"/>
      <c r="M33" s="37"/>
      <c r="N33" s="37"/>
      <c r="O33" s="37"/>
      <c r="P33" s="37"/>
      <c r="Q33" s="37"/>
      <c r="R33" s="55" t="str">
        <f t="shared" si="1"/>
        <v/>
      </c>
      <c r="S33" s="56" t="str">
        <f t="shared" si="2"/>
        <v/>
      </c>
      <c r="T33" s="57" t="str">
        <f t="shared" si="3"/>
        <v/>
      </c>
      <c r="U33" s="56" t="str">
        <f t="shared" si="4"/>
        <v/>
      </c>
      <c r="V33" s="57" t="str">
        <f t="shared" si="5"/>
        <v/>
      </c>
      <c r="W33" s="56" t="str">
        <f t="shared" si="6"/>
        <v/>
      </c>
      <c r="X33" s="57" t="str">
        <f t="shared" si="7"/>
        <v/>
      </c>
      <c r="Y33" s="58">
        <f t="shared" si="25"/>
        <v>0</v>
      </c>
      <c r="Z33" s="59">
        <f t="shared" si="26"/>
        <v>30</v>
      </c>
      <c r="AA33" s="58" t="str">
        <f t="shared" si="8"/>
        <v>#N/A</v>
      </c>
      <c r="AB33" s="59">
        <f t="shared" si="9"/>
        <v>0.00997</v>
      </c>
      <c r="AC33" s="58">
        <f t="shared" si="10"/>
        <v>30</v>
      </c>
      <c r="AD33" s="59">
        <f t="shared" si="11"/>
        <v>30</v>
      </c>
      <c r="AE33" s="58">
        <f t="shared" si="12"/>
        <v>30</v>
      </c>
      <c r="AF33" s="59" t="str">
        <f t="shared" si="13"/>
        <v>#N/A</v>
      </c>
      <c r="AG33" s="58">
        <f t="shared" si="14"/>
        <v>0</v>
      </c>
      <c r="AH33" s="59" t="str">
        <f t="shared" si="15"/>
        <v/>
      </c>
      <c r="AI33" s="58" t="str">
        <f t="shared" si="16"/>
        <v/>
      </c>
      <c r="AJ33" s="59" t="str">
        <f t="shared" si="17"/>
        <v/>
      </c>
      <c r="AK33" s="58" t="str">
        <f t="shared" si="18"/>
        <v/>
      </c>
      <c r="AL33" s="59">
        <f t="shared" si="19"/>
        <v>0</v>
      </c>
      <c r="AM33" s="58">
        <f t="shared" si="20"/>
        <v>0</v>
      </c>
      <c r="AN33" s="59">
        <f t="shared" si="21"/>
        <v>0</v>
      </c>
      <c r="AO33" s="58" t="str">
        <f t="shared" si="22"/>
        <v/>
      </c>
      <c r="AP33" s="59" t="str">
        <f t="shared" si="23"/>
        <v/>
      </c>
      <c r="AQ33" s="58" t="str">
        <f t="shared" si="24"/>
        <v/>
      </c>
      <c r="AR33" s="71"/>
    </row>
    <row r="34" ht="18.0" customHeight="1">
      <c r="A34" s="2"/>
      <c r="B34" s="72" t="s">
        <v>67</v>
      </c>
      <c r="G34" s="3"/>
      <c r="H34" s="4"/>
      <c r="I34" s="2"/>
      <c r="J34" s="2"/>
      <c r="K34" s="2"/>
      <c r="L34" s="2"/>
      <c r="M34" s="2"/>
      <c r="N34" s="2"/>
      <c r="O34" s="2"/>
      <c r="P34" s="2"/>
      <c r="Q34" s="2"/>
      <c r="R34" s="55" t="str">
        <f t="shared" si="1"/>
        <v/>
      </c>
      <c r="S34" s="56" t="str">
        <f t="shared" si="2"/>
        <v/>
      </c>
      <c r="T34" s="57" t="str">
        <f t="shared" si="3"/>
        <v/>
      </c>
      <c r="U34" s="56" t="str">
        <f t="shared" si="4"/>
        <v/>
      </c>
      <c r="V34" s="57" t="str">
        <f t="shared" si="5"/>
        <v/>
      </c>
      <c r="W34" s="56" t="str">
        <f t="shared" si="6"/>
        <v/>
      </c>
      <c r="X34" s="57" t="str">
        <f t="shared" si="7"/>
        <v/>
      </c>
      <c r="Y34" s="58">
        <f t="shared" si="25"/>
        <v>0</v>
      </c>
      <c r="Z34" s="59">
        <f t="shared" si="26"/>
        <v>31</v>
      </c>
      <c r="AA34" s="58" t="str">
        <f t="shared" si="8"/>
        <v>#N/A</v>
      </c>
      <c r="AB34" s="59">
        <f t="shared" si="9"/>
        <v>0.009969</v>
      </c>
      <c r="AC34" s="58">
        <f t="shared" si="10"/>
        <v>31</v>
      </c>
      <c r="AD34" s="59">
        <f t="shared" si="11"/>
        <v>31</v>
      </c>
      <c r="AE34" s="58">
        <f t="shared" si="12"/>
        <v>31</v>
      </c>
      <c r="AF34" s="59" t="str">
        <f t="shared" si="13"/>
        <v>#N/A</v>
      </c>
      <c r="AG34" s="58">
        <f t="shared" si="14"/>
        <v>0</v>
      </c>
      <c r="AH34" s="59" t="str">
        <f t="shared" si="15"/>
        <v/>
      </c>
      <c r="AI34" s="58" t="str">
        <f t="shared" si="16"/>
        <v/>
      </c>
      <c r="AJ34" s="59" t="str">
        <f t="shared" si="17"/>
        <v/>
      </c>
      <c r="AK34" s="58" t="str">
        <f t="shared" si="18"/>
        <v/>
      </c>
      <c r="AL34" s="59">
        <f t="shared" si="19"/>
        <v>0</v>
      </c>
      <c r="AM34" s="58">
        <f t="shared" si="20"/>
        <v>0</v>
      </c>
      <c r="AN34" s="59">
        <f t="shared" si="21"/>
        <v>0</v>
      </c>
      <c r="AO34" s="58" t="str">
        <f t="shared" si="22"/>
        <v/>
      </c>
      <c r="AP34" s="59" t="str">
        <f t="shared" si="23"/>
        <v/>
      </c>
      <c r="AQ34" s="58" t="str">
        <f t="shared" si="24"/>
        <v/>
      </c>
      <c r="AR34" s="43"/>
    </row>
    <row r="35" ht="18.0" customHeight="1">
      <c r="A35" s="2"/>
      <c r="G35" s="3"/>
      <c r="H35" s="4"/>
      <c r="I35" s="2"/>
      <c r="J35" s="2"/>
      <c r="K35" s="2"/>
      <c r="L35" s="2"/>
      <c r="M35" s="2"/>
      <c r="N35" s="2"/>
      <c r="O35" s="2"/>
      <c r="P35" s="2"/>
      <c r="Q35" s="2"/>
      <c r="R35" s="55" t="str">
        <f t="shared" si="1"/>
        <v/>
      </c>
      <c r="S35" s="56" t="str">
        <f t="shared" si="2"/>
        <v/>
      </c>
      <c r="T35" s="57" t="str">
        <f t="shared" si="3"/>
        <v/>
      </c>
      <c r="U35" s="56" t="str">
        <f t="shared" si="4"/>
        <v/>
      </c>
      <c r="V35" s="57" t="str">
        <f t="shared" si="5"/>
        <v/>
      </c>
      <c r="W35" s="56" t="str">
        <f t="shared" si="6"/>
        <v/>
      </c>
      <c r="X35" s="57" t="str">
        <f t="shared" si="7"/>
        <v/>
      </c>
      <c r="Y35" s="58">
        <f t="shared" si="25"/>
        <v>0</v>
      </c>
      <c r="Z35" s="59">
        <f t="shared" si="26"/>
        <v>32</v>
      </c>
      <c r="AA35" s="58" t="str">
        <f t="shared" si="8"/>
        <v>#N/A</v>
      </c>
      <c r="AB35" s="59">
        <f t="shared" si="9"/>
        <v>0.009968</v>
      </c>
      <c r="AC35" s="58">
        <f t="shared" si="10"/>
        <v>32</v>
      </c>
      <c r="AD35" s="59">
        <f t="shared" si="11"/>
        <v>32</v>
      </c>
      <c r="AE35" s="58">
        <f t="shared" si="12"/>
        <v>32</v>
      </c>
      <c r="AF35" s="59" t="str">
        <f t="shared" si="13"/>
        <v>#N/A</v>
      </c>
      <c r="AG35" s="58">
        <f t="shared" si="14"/>
        <v>0</v>
      </c>
      <c r="AH35" s="59" t="str">
        <f t="shared" si="15"/>
        <v/>
      </c>
      <c r="AI35" s="58" t="str">
        <f t="shared" si="16"/>
        <v/>
      </c>
      <c r="AJ35" s="59" t="str">
        <f t="shared" si="17"/>
        <v/>
      </c>
      <c r="AK35" s="58" t="str">
        <f t="shared" si="18"/>
        <v/>
      </c>
      <c r="AL35" s="59">
        <f t="shared" si="19"/>
        <v>0</v>
      </c>
      <c r="AM35" s="58">
        <f t="shared" si="20"/>
        <v>0</v>
      </c>
      <c r="AN35" s="59">
        <f t="shared" si="21"/>
        <v>0</v>
      </c>
      <c r="AO35" s="58" t="str">
        <f t="shared" si="22"/>
        <v/>
      </c>
      <c r="AP35" s="59" t="str">
        <f t="shared" si="23"/>
        <v/>
      </c>
      <c r="AQ35" s="58" t="str">
        <f t="shared" si="24"/>
        <v/>
      </c>
      <c r="AR35" s="43"/>
    </row>
    <row r="36" ht="18.0" customHeight="1">
      <c r="A36" s="2"/>
      <c r="B36" s="2"/>
      <c r="C36" s="2"/>
      <c r="D36" s="2"/>
      <c r="E36" s="2"/>
      <c r="F36" s="2"/>
      <c r="G36" s="3"/>
      <c r="H36" s="4"/>
      <c r="I36" s="2"/>
      <c r="J36" s="2"/>
      <c r="K36" s="2"/>
      <c r="L36" s="2"/>
      <c r="M36" s="2"/>
      <c r="N36" s="2"/>
      <c r="O36" s="2"/>
      <c r="P36" s="2"/>
      <c r="Q36" s="2"/>
      <c r="R36" s="55" t="str">
        <f t="shared" si="1"/>
        <v/>
      </c>
      <c r="S36" s="56" t="str">
        <f t="shared" si="2"/>
        <v/>
      </c>
      <c r="T36" s="57" t="str">
        <f t="shared" si="3"/>
        <v/>
      </c>
      <c r="U36" s="56" t="str">
        <f t="shared" si="4"/>
        <v/>
      </c>
      <c r="V36" s="57" t="str">
        <f t="shared" si="5"/>
        <v/>
      </c>
      <c r="W36" s="56" t="str">
        <f t="shared" si="6"/>
        <v/>
      </c>
      <c r="X36" s="57" t="str">
        <f t="shared" si="7"/>
        <v/>
      </c>
      <c r="Y36" s="58">
        <f t="shared" si="25"/>
        <v>0</v>
      </c>
      <c r="Z36" s="59">
        <f t="shared" si="26"/>
        <v>33</v>
      </c>
      <c r="AA36" s="58" t="str">
        <f t="shared" si="8"/>
        <v>#N/A</v>
      </c>
      <c r="AB36" s="59">
        <f t="shared" si="9"/>
        <v>0.009967</v>
      </c>
      <c r="AC36" s="58">
        <f t="shared" si="10"/>
        <v>33</v>
      </c>
      <c r="AD36" s="59">
        <f t="shared" si="11"/>
        <v>33</v>
      </c>
      <c r="AE36" s="58">
        <f t="shared" si="12"/>
        <v>33</v>
      </c>
      <c r="AF36" s="59" t="str">
        <f t="shared" si="13"/>
        <v>#N/A</v>
      </c>
      <c r="AG36" s="58">
        <f t="shared" si="14"/>
        <v>0</v>
      </c>
      <c r="AH36" s="59" t="str">
        <f t="shared" si="15"/>
        <v/>
      </c>
      <c r="AI36" s="58" t="str">
        <f t="shared" si="16"/>
        <v/>
      </c>
      <c r="AJ36" s="59" t="str">
        <f t="shared" si="17"/>
        <v/>
      </c>
      <c r="AK36" s="58" t="str">
        <f t="shared" si="18"/>
        <v/>
      </c>
      <c r="AL36" s="59">
        <f t="shared" si="19"/>
        <v>0</v>
      </c>
      <c r="AM36" s="58">
        <f t="shared" si="20"/>
        <v>0</v>
      </c>
      <c r="AN36" s="59">
        <f t="shared" si="21"/>
        <v>0</v>
      </c>
      <c r="AO36" s="58" t="str">
        <f t="shared" si="22"/>
        <v/>
      </c>
      <c r="AP36" s="59" t="str">
        <f t="shared" si="23"/>
        <v/>
      </c>
      <c r="AQ36" s="58" t="str">
        <f t="shared" si="24"/>
        <v/>
      </c>
      <c r="AR36" s="43"/>
    </row>
    <row r="37" ht="18.0" customHeight="1">
      <c r="A37" s="2"/>
      <c r="B37" s="30"/>
      <c r="G37" s="3"/>
      <c r="H37" s="4"/>
      <c r="I37" s="37"/>
      <c r="J37" s="37"/>
      <c r="K37" s="62"/>
      <c r="L37" s="37"/>
      <c r="M37" s="37"/>
      <c r="N37" s="37"/>
      <c r="O37" s="37"/>
      <c r="P37" s="37"/>
      <c r="Q37" s="37"/>
      <c r="R37" s="55" t="str">
        <f t="shared" si="1"/>
        <v/>
      </c>
      <c r="S37" s="56" t="str">
        <f t="shared" si="2"/>
        <v/>
      </c>
      <c r="T37" s="57" t="str">
        <f t="shared" si="3"/>
        <v/>
      </c>
      <c r="U37" s="56" t="str">
        <f t="shared" si="4"/>
        <v/>
      </c>
      <c r="V37" s="57" t="str">
        <f t="shared" si="5"/>
        <v/>
      </c>
      <c r="W37" s="56" t="str">
        <f t="shared" si="6"/>
        <v/>
      </c>
      <c r="X37" s="57" t="str">
        <f t="shared" si="7"/>
        <v/>
      </c>
      <c r="Y37" s="58">
        <f t="shared" si="25"/>
        <v>0</v>
      </c>
      <c r="Z37" s="59">
        <f t="shared" si="26"/>
        <v>34</v>
      </c>
      <c r="AA37" s="58" t="str">
        <f t="shared" si="8"/>
        <v>#N/A</v>
      </c>
      <c r="AB37" s="59">
        <f t="shared" si="9"/>
        <v>0.009966</v>
      </c>
      <c r="AC37" s="58">
        <f t="shared" si="10"/>
        <v>34</v>
      </c>
      <c r="AD37" s="59">
        <f t="shared" si="11"/>
        <v>34</v>
      </c>
      <c r="AE37" s="58">
        <f t="shared" si="12"/>
        <v>34</v>
      </c>
      <c r="AF37" s="59" t="str">
        <f t="shared" si="13"/>
        <v>#N/A</v>
      </c>
      <c r="AG37" s="58">
        <f t="shared" si="14"/>
        <v>0</v>
      </c>
      <c r="AH37" s="59" t="str">
        <f t="shared" si="15"/>
        <v/>
      </c>
      <c r="AI37" s="58" t="str">
        <f t="shared" si="16"/>
        <v/>
      </c>
      <c r="AJ37" s="59" t="str">
        <f t="shared" si="17"/>
        <v/>
      </c>
      <c r="AK37" s="58" t="str">
        <f t="shared" si="18"/>
        <v/>
      </c>
      <c r="AL37" s="59">
        <f t="shared" si="19"/>
        <v>0</v>
      </c>
      <c r="AM37" s="58">
        <f t="shared" si="20"/>
        <v>0</v>
      </c>
      <c r="AN37" s="59">
        <f t="shared" si="21"/>
        <v>0</v>
      </c>
      <c r="AO37" s="58" t="str">
        <f t="shared" si="22"/>
        <v/>
      </c>
      <c r="AP37" s="59" t="str">
        <f t="shared" si="23"/>
        <v/>
      </c>
      <c r="AQ37" s="58" t="str">
        <f t="shared" si="24"/>
        <v/>
      </c>
      <c r="AR37" s="43"/>
    </row>
    <row r="38" ht="18.0" customHeight="1">
      <c r="A38" s="2"/>
      <c r="G38" s="3"/>
      <c r="H38" s="4"/>
      <c r="I38" s="37"/>
      <c r="J38" s="37"/>
      <c r="K38" s="62"/>
      <c r="L38" s="37"/>
      <c r="M38" s="37"/>
      <c r="N38" s="37"/>
      <c r="O38" s="37"/>
      <c r="P38" s="37"/>
      <c r="Q38" s="37"/>
      <c r="R38" s="55" t="str">
        <f t="shared" si="1"/>
        <v/>
      </c>
      <c r="S38" s="56" t="str">
        <f t="shared" si="2"/>
        <v/>
      </c>
      <c r="T38" s="57" t="str">
        <f t="shared" si="3"/>
        <v/>
      </c>
      <c r="U38" s="56" t="str">
        <f t="shared" si="4"/>
        <v/>
      </c>
      <c r="V38" s="57" t="str">
        <f t="shared" si="5"/>
        <v/>
      </c>
      <c r="W38" s="56" t="str">
        <f t="shared" si="6"/>
        <v/>
      </c>
      <c r="X38" s="57" t="str">
        <f t="shared" si="7"/>
        <v/>
      </c>
      <c r="Y38" s="58">
        <f t="shared" si="25"/>
        <v>0</v>
      </c>
      <c r="Z38" s="59">
        <f t="shared" si="26"/>
        <v>35</v>
      </c>
      <c r="AA38" s="58" t="str">
        <f t="shared" si="8"/>
        <v>#N/A</v>
      </c>
      <c r="AB38" s="59">
        <f t="shared" si="9"/>
        <v>0.009965</v>
      </c>
      <c r="AC38" s="58">
        <f t="shared" si="10"/>
        <v>35</v>
      </c>
      <c r="AD38" s="59">
        <f t="shared" si="11"/>
        <v>35</v>
      </c>
      <c r="AE38" s="58">
        <f t="shared" si="12"/>
        <v>35</v>
      </c>
      <c r="AF38" s="59" t="str">
        <f t="shared" si="13"/>
        <v>#N/A</v>
      </c>
      <c r="AG38" s="58">
        <f t="shared" si="14"/>
        <v>0</v>
      </c>
      <c r="AH38" s="59" t="str">
        <f t="shared" si="15"/>
        <v/>
      </c>
      <c r="AI38" s="58" t="str">
        <f t="shared" si="16"/>
        <v/>
      </c>
      <c r="AJ38" s="59" t="str">
        <f t="shared" si="17"/>
        <v/>
      </c>
      <c r="AK38" s="58" t="str">
        <f t="shared" si="18"/>
        <v/>
      </c>
      <c r="AL38" s="59">
        <f t="shared" si="19"/>
        <v>0</v>
      </c>
      <c r="AM38" s="58">
        <f t="shared" si="20"/>
        <v>0</v>
      </c>
      <c r="AN38" s="59">
        <f t="shared" si="21"/>
        <v>0</v>
      </c>
      <c r="AO38" s="58" t="str">
        <f t="shared" si="22"/>
        <v/>
      </c>
      <c r="AP38" s="59" t="str">
        <f t="shared" si="23"/>
        <v/>
      </c>
      <c r="AQ38" s="58" t="str">
        <f t="shared" si="24"/>
        <v/>
      </c>
      <c r="AR38" s="43"/>
    </row>
    <row r="39" ht="18.0" customHeight="1">
      <c r="A39" s="2"/>
      <c r="B39" s="2"/>
      <c r="C39" s="2"/>
      <c r="D39" s="2"/>
      <c r="E39" s="2"/>
      <c r="F39" s="2"/>
      <c r="G39" s="3"/>
      <c r="H39" s="4"/>
      <c r="I39" s="37"/>
      <c r="J39" s="37"/>
      <c r="K39" s="62"/>
      <c r="L39" s="37"/>
      <c r="M39" s="37"/>
      <c r="N39" s="37"/>
      <c r="O39" s="37"/>
      <c r="P39" s="37"/>
      <c r="Q39" s="37"/>
      <c r="R39" s="55" t="str">
        <f t="shared" si="1"/>
        <v/>
      </c>
      <c r="S39" s="56" t="str">
        <f t="shared" si="2"/>
        <v/>
      </c>
      <c r="T39" s="57" t="str">
        <f t="shared" si="3"/>
        <v/>
      </c>
      <c r="U39" s="56" t="str">
        <f t="shared" si="4"/>
        <v/>
      </c>
      <c r="V39" s="57" t="str">
        <f t="shared" si="5"/>
        <v/>
      </c>
      <c r="W39" s="56" t="str">
        <f t="shared" si="6"/>
        <v/>
      </c>
      <c r="X39" s="57" t="str">
        <f t="shared" si="7"/>
        <v/>
      </c>
      <c r="Y39" s="58">
        <f t="shared" si="25"/>
        <v>0</v>
      </c>
      <c r="Z39" s="59">
        <f t="shared" si="26"/>
        <v>36</v>
      </c>
      <c r="AA39" s="58" t="str">
        <f t="shared" si="8"/>
        <v>#N/A</v>
      </c>
      <c r="AB39" s="59">
        <f t="shared" si="9"/>
        <v>0.009964</v>
      </c>
      <c r="AC39" s="58">
        <f t="shared" si="10"/>
        <v>36</v>
      </c>
      <c r="AD39" s="59">
        <f t="shared" si="11"/>
        <v>36</v>
      </c>
      <c r="AE39" s="58">
        <f t="shared" si="12"/>
        <v>36</v>
      </c>
      <c r="AF39" s="59" t="str">
        <f t="shared" si="13"/>
        <v>#N/A</v>
      </c>
      <c r="AG39" s="58">
        <f t="shared" si="14"/>
        <v>0</v>
      </c>
      <c r="AH39" s="59" t="str">
        <f t="shared" si="15"/>
        <v/>
      </c>
      <c r="AI39" s="58" t="str">
        <f t="shared" si="16"/>
        <v/>
      </c>
      <c r="AJ39" s="59" t="str">
        <f t="shared" si="17"/>
        <v/>
      </c>
      <c r="AK39" s="58" t="str">
        <f t="shared" si="18"/>
        <v/>
      </c>
      <c r="AL39" s="59">
        <f t="shared" si="19"/>
        <v>0</v>
      </c>
      <c r="AM39" s="58">
        <f t="shared" si="20"/>
        <v>0</v>
      </c>
      <c r="AN39" s="59">
        <f t="shared" si="21"/>
        <v>0</v>
      </c>
      <c r="AO39" s="58" t="str">
        <f t="shared" si="22"/>
        <v/>
      </c>
      <c r="AP39" s="59" t="str">
        <f t="shared" si="23"/>
        <v/>
      </c>
      <c r="AQ39" s="58" t="str">
        <f t="shared" si="24"/>
        <v/>
      </c>
      <c r="AR39" s="43"/>
    </row>
    <row r="40" ht="18.0" customHeight="1">
      <c r="A40" s="2"/>
      <c r="B40" s="2"/>
      <c r="C40" s="2"/>
      <c r="D40" s="2"/>
      <c r="E40" s="2"/>
      <c r="F40" s="2"/>
      <c r="G40" s="3"/>
      <c r="H40" s="4"/>
      <c r="I40" s="2"/>
      <c r="J40" s="2"/>
      <c r="K40" s="2"/>
      <c r="L40" s="2"/>
      <c r="M40" s="2"/>
      <c r="N40" s="2"/>
      <c r="O40" s="2"/>
      <c r="P40" s="2"/>
      <c r="Q40" s="2"/>
      <c r="R40" s="55" t="str">
        <f t="shared" si="1"/>
        <v/>
      </c>
      <c r="S40" s="56" t="str">
        <f t="shared" si="2"/>
        <v/>
      </c>
      <c r="T40" s="57" t="str">
        <f t="shared" si="3"/>
        <v/>
      </c>
      <c r="U40" s="56" t="str">
        <f t="shared" si="4"/>
        <v/>
      </c>
      <c r="V40" s="57" t="str">
        <f t="shared" si="5"/>
        <v/>
      </c>
      <c r="W40" s="56" t="str">
        <f t="shared" si="6"/>
        <v/>
      </c>
      <c r="X40" s="57" t="str">
        <f t="shared" si="7"/>
        <v/>
      </c>
      <c r="Y40" s="58">
        <f t="shared" si="25"/>
        <v>0</v>
      </c>
      <c r="Z40" s="59">
        <f t="shared" si="26"/>
        <v>37</v>
      </c>
      <c r="AA40" s="58" t="str">
        <f t="shared" si="8"/>
        <v>#N/A</v>
      </c>
      <c r="AB40" s="59">
        <f t="shared" si="9"/>
        <v>0.009963</v>
      </c>
      <c r="AC40" s="58">
        <f t="shared" si="10"/>
        <v>37</v>
      </c>
      <c r="AD40" s="59">
        <f t="shared" si="11"/>
        <v>37</v>
      </c>
      <c r="AE40" s="58">
        <f t="shared" si="12"/>
        <v>37</v>
      </c>
      <c r="AF40" s="59" t="str">
        <f t="shared" si="13"/>
        <v>#N/A</v>
      </c>
      <c r="AG40" s="58">
        <f t="shared" si="14"/>
        <v>0</v>
      </c>
      <c r="AH40" s="59" t="str">
        <f t="shared" si="15"/>
        <v/>
      </c>
      <c r="AI40" s="58" t="str">
        <f t="shared" si="16"/>
        <v/>
      </c>
      <c r="AJ40" s="59" t="str">
        <f t="shared" si="17"/>
        <v/>
      </c>
      <c r="AK40" s="58" t="str">
        <f t="shared" si="18"/>
        <v/>
      </c>
      <c r="AL40" s="59">
        <f t="shared" si="19"/>
        <v>0</v>
      </c>
      <c r="AM40" s="58">
        <f t="shared" si="20"/>
        <v>0</v>
      </c>
      <c r="AN40" s="59">
        <f t="shared" si="21"/>
        <v>0</v>
      </c>
      <c r="AO40" s="58" t="str">
        <f t="shared" si="22"/>
        <v/>
      </c>
      <c r="AP40" s="59" t="str">
        <f t="shared" si="23"/>
        <v/>
      </c>
      <c r="AQ40" s="58" t="str">
        <f t="shared" si="24"/>
        <v/>
      </c>
      <c r="AR40" s="43"/>
    </row>
    <row r="41" ht="18.0" customHeight="1">
      <c r="A41" s="2"/>
      <c r="B41" s="30"/>
      <c r="G41" s="3"/>
      <c r="H41" s="4"/>
      <c r="I41" s="2"/>
      <c r="J41" s="2"/>
      <c r="K41" s="2"/>
      <c r="L41" s="2"/>
      <c r="M41" s="2"/>
      <c r="N41" s="2"/>
      <c r="O41" s="2"/>
      <c r="P41" s="2"/>
      <c r="Q41" s="2"/>
      <c r="R41" s="55" t="str">
        <f t="shared" si="1"/>
        <v/>
      </c>
      <c r="S41" s="56" t="str">
        <f t="shared" si="2"/>
        <v/>
      </c>
      <c r="T41" s="57" t="str">
        <f t="shared" si="3"/>
        <v/>
      </c>
      <c r="U41" s="56" t="str">
        <f t="shared" si="4"/>
        <v/>
      </c>
      <c r="V41" s="57" t="str">
        <f t="shared" si="5"/>
        <v/>
      </c>
      <c r="W41" s="56" t="str">
        <f t="shared" si="6"/>
        <v/>
      </c>
      <c r="X41" s="57" t="str">
        <f t="shared" si="7"/>
        <v/>
      </c>
      <c r="Y41" s="58">
        <f t="shared" si="25"/>
        <v>0</v>
      </c>
      <c r="Z41" s="59">
        <f t="shared" si="26"/>
        <v>38</v>
      </c>
      <c r="AA41" s="58" t="str">
        <f t="shared" si="8"/>
        <v>#N/A</v>
      </c>
      <c r="AB41" s="59">
        <f t="shared" si="9"/>
        <v>0.009962</v>
      </c>
      <c r="AC41" s="58">
        <f t="shared" si="10"/>
        <v>38</v>
      </c>
      <c r="AD41" s="59">
        <f t="shared" si="11"/>
        <v>38</v>
      </c>
      <c r="AE41" s="58">
        <f t="shared" si="12"/>
        <v>38</v>
      </c>
      <c r="AF41" s="59" t="str">
        <f t="shared" si="13"/>
        <v>#N/A</v>
      </c>
      <c r="AG41" s="58">
        <f t="shared" si="14"/>
        <v>0</v>
      </c>
      <c r="AH41" s="59" t="str">
        <f t="shared" si="15"/>
        <v/>
      </c>
      <c r="AI41" s="58" t="str">
        <f t="shared" si="16"/>
        <v/>
      </c>
      <c r="AJ41" s="59" t="str">
        <f t="shared" si="17"/>
        <v/>
      </c>
      <c r="AK41" s="58" t="str">
        <f t="shared" si="18"/>
        <v/>
      </c>
      <c r="AL41" s="59">
        <f t="shared" si="19"/>
        <v>0</v>
      </c>
      <c r="AM41" s="58">
        <f t="shared" si="20"/>
        <v>0</v>
      </c>
      <c r="AN41" s="59">
        <f t="shared" si="21"/>
        <v>0</v>
      </c>
      <c r="AO41" s="58" t="str">
        <f t="shared" si="22"/>
        <v/>
      </c>
      <c r="AP41" s="59" t="str">
        <f t="shared" si="23"/>
        <v/>
      </c>
      <c r="AQ41" s="58" t="str">
        <f t="shared" si="24"/>
        <v/>
      </c>
      <c r="AR41" s="43"/>
    </row>
    <row r="42" ht="18.0" customHeight="1">
      <c r="A42" s="2"/>
      <c r="B42" s="2"/>
      <c r="C42" s="2"/>
      <c r="D42" s="2"/>
      <c r="E42" s="2"/>
      <c r="F42" s="2"/>
      <c r="G42" s="2"/>
      <c r="H42" s="2"/>
      <c r="I42" s="37"/>
      <c r="J42" s="37"/>
      <c r="K42" s="62"/>
      <c r="L42" s="37"/>
      <c r="M42" s="37"/>
      <c r="N42" s="37"/>
      <c r="O42" s="37"/>
      <c r="P42" s="37"/>
      <c r="Q42" s="37"/>
      <c r="R42" s="55" t="str">
        <f t="shared" si="1"/>
        <v/>
      </c>
      <c r="S42" s="56" t="str">
        <f t="shared" si="2"/>
        <v/>
      </c>
      <c r="T42" s="57" t="str">
        <f t="shared" si="3"/>
        <v/>
      </c>
      <c r="U42" s="56" t="str">
        <f t="shared" si="4"/>
        <v/>
      </c>
      <c r="V42" s="57" t="str">
        <f t="shared" si="5"/>
        <v/>
      </c>
      <c r="W42" s="56" t="str">
        <f t="shared" si="6"/>
        <v/>
      </c>
      <c r="X42" s="57" t="str">
        <f t="shared" si="7"/>
        <v/>
      </c>
      <c r="Y42" s="58">
        <f t="shared" si="25"/>
        <v>0</v>
      </c>
      <c r="Z42" s="59">
        <f t="shared" si="26"/>
        <v>39</v>
      </c>
      <c r="AA42" s="58" t="str">
        <f t="shared" si="8"/>
        <v>#N/A</v>
      </c>
      <c r="AB42" s="59">
        <f t="shared" si="9"/>
        <v>0.009961</v>
      </c>
      <c r="AC42" s="58">
        <f t="shared" si="10"/>
        <v>39</v>
      </c>
      <c r="AD42" s="59">
        <f t="shared" si="11"/>
        <v>39</v>
      </c>
      <c r="AE42" s="58">
        <f t="shared" si="12"/>
        <v>39</v>
      </c>
      <c r="AF42" s="59" t="str">
        <f t="shared" si="13"/>
        <v>#N/A</v>
      </c>
      <c r="AG42" s="58">
        <f t="shared" si="14"/>
        <v>0</v>
      </c>
      <c r="AH42" s="59" t="str">
        <f t="shared" si="15"/>
        <v/>
      </c>
      <c r="AI42" s="58" t="str">
        <f t="shared" si="16"/>
        <v/>
      </c>
      <c r="AJ42" s="59" t="str">
        <f t="shared" si="17"/>
        <v/>
      </c>
      <c r="AK42" s="58" t="str">
        <f t="shared" si="18"/>
        <v/>
      </c>
      <c r="AL42" s="59">
        <f t="shared" si="19"/>
        <v>0</v>
      </c>
      <c r="AM42" s="58">
        <f t="shared" si="20"/>
        <v>0</v>
      </c>
      <c r="AN42" s="59">
        <f t="shared" si="21"/>
        <v>0</v>
      </c>
      <c r="AO42" s="58" t="str">
        <f t="shared" si="22"/>
        <v/>
      </c>
      <c r="AP42" s="59" t="str">
        <f t="shared" si="23"/>
        <v/>
      </c>
      <c r="AQ42" s="58" t="str">
        <f t="shared" si="24"/>
        <v/>
      </c>
      <c r="AR42" s="43"/>
    </row>
    <row r="43" ht="18.0" customHeight="1">
      <c r="A43" s="2"/>
      <c r="B43" s="2"/>
      <c r="C43" s="2"/>
      <c r="D43" s="2"/>
      <c r="E43" s="2"/>
      <c r="F43" s="2"/>
      <c r="G43" s="2"/>
      <c r="H43" s="2"/>
      <c r="I43" s="38"/>
      <c r="J43" s="38"/>
      <c r="K43" s="73"/>
      <c r="L43" s="38"/>
      <c r="M43" s="38"/>
      <c r="N43" s="38"/>
      <c r="O43" s="38"/>
      <c r="P43" s="38"/>
      <c r="Q43" s="38"/>
      <c r="R43" s="74" t="str">
        <f t="shared" si="1"/>
        <v/>
      </c>
      <c r="S43" s="75" t="str">
        <f t="shared" si="2"/>
        <v/>
      </c>
      <c r="T43" s="76" t="str">
        <f t="shared" si="3"/>
        <v/>
      </c>
      <c r="U43" s="75" t="str">
        <f t="shared" si="4"/>
        <v/>
      </c>
      <c r="V43" s="76" t="str">
        <f t="shared" si="5"/>
        <v/>
      </c>
      <c r="W43" s="75" t="str">
        <f t="shared" si="6"/>
        <v/>
      </c>
      <c r="X43" s="57" t="str">
        <f t="shared" si="7"/>
        <v/>
      </c>
      <c r="Y43" s="58">
        <f t="shared" si="25"/>
        <v>0</v>
      </c>
      <c r="Z43" s="59">
        <f t="shared" si="26"/>
        <v>40</v>
      </c>
      <c r="AA43" s="58" t="str">
        <f t="shared" si="8"/>
        <v>#N/A</v>
      </c>
      <c r="AB43" s="59">
        <f t="shared" si="9"/>
        <v>0.00996</v>
      </c>
      <c r="AC43" s="58">
        <f t="shared" si="10"/>
        <v>40</v>
      </c>
      <c r="AD43" s="59">
        <f t="shared" si="11"/>
        <v>40</v>
      </c>
      <c r="AE43" s="58">
        <f t="shared" si="12"/>
        <v>40</v>
      </c>
      <c r="AF43" s="59" t="str">
        <f t="shared" si="13"/>
        <v>#N/A</v>
      </c>
      <c r="AG43" s="58">
        <f t="shared" si="14"/>
        <v>0</v>
      </c>
      <c r="AH43" s="59" t="str">
        <f t="shared" si="15"/>
        <v/>
      </c>
      <c r="AI43" s="58" t="str">
        <f t="shared" si="16"/>
        <v/>
      </c>
      <c r="AJ43" s="59" t="str">
        <f t="shared" si="17"/>
        <v/>
      </c>
      <c r="AK43" s="58" t="str">
        <f t="shared" si="18"/>
        <v/>
      </c>
      <c r="AL43" s="59">
        <f t="shared" si="19"/>
        <v>0</v>
      </c>
      <c r="AM43" s="58">
        <f t="shared" si="20"/>
        <v>0</v>
      </c>
      <c r="AN43" s="59">
        <f t="shared" si="21"/>
        <v>0</v>
      </c>
      <c r="AO43" s="58" t="str">
        <f t="shared" si="22"/>
        <v/>
      </c>
      <c r="AP43" s="59" t="str">
        <f t="shared" si="23"/>
        <v/>
      </c>
      <c r="AQ43" s="58" t="str">
        <f t="shared" si="24"/>
        <v/>
      </c>
      <c r="AR43" s="43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39" t="s">
        <v>11</v>
      </c>
      <c r="J44" s="40"/>
      <c r="K44" s="40"/>
      <c r="L44" s="40"/>
      <c r="M44" s="40"/>
      <c r="N44" s="40"/>
      <c r="O44" s="40"/>
      <c r="P44" s="40"/>
      <c r="Q44" s="40"/>
      <c r="R44" s="77"/>
      <c r="S44" s="78"/>
      <c r="T44" s="79"/>
      <c r="U44" s="78"/>
      <c r="V44" s="79"/>
      <c r="W44" s="78"/>
      <c r="X44" s="43"/>
      <c r="Y44" s="2"/>
      <c r="Z44" s="80">
        <f t="shared" si="26"/>
        <v>41</v>
      </c>
      <c r="AA44" s="81" t="str">
        <f t="shared" si="8"/>
        <v>#N/A</v>
      </c>
      <c r="AB44" s="80">
        <f t="shared" si="9"/>
        <v>0.009959</v>
      </c>
      <c r="AC44" s="81">
        <f t="shared" si="10"/>
        <v>41</v>
      </c>
      <c r="AD44" s="80">
        <f t="shared" si="11"/>
        <v>41</v>
      </c>
      <c r="AE44" s="81">
        <f t="shared" si="12"/>
        <v>41</v>
      </c>
      <c r="AF44" s="80" t="str">
        <f t="shared" si="13"/>
        <v>#N/A</v>
      </c>
      <c r="AG44" s="81">
        <f t="shared" si="14"/>
        <v>0</v>
      </c>
      <c r="AH44" s="43"/>
      <c r="AI44" s="2"/>
      <c r="AJ44" s="43"/>
      <c r="AK44" s="2"/>
      <c r="AL44" s="43"/>
      <c r="AM44" s="2"/>
      <c r="AN44" s="43"/>
      <c r="AO44" s="2"/>
      <c r="AP44" s="43"/>
      <c r="AQ44" s="2"/>
      <c r="AR44" s="43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43"/>
      <c r="S45" s="2"/>
      <c r="T45" s="57">
        <f t="shared" ref="T45:W45" si="28">SUM(T4:T43)</f>
        <v>1</v>
      </c>
      <c r="U45" s="56">
        <f t="shared" si="28"/>
        <v>0</v>
      </c>
      <c r="V45" s="57">
        <f t="shared" si="28"/>
        <v>0</v>
      </c>
      <c r="W45" s="56">
        <f t="shared" si="28"/>
        <v>0</v>
      </c>
      <c r="X45" s="57" t="str">
        <f t="shared" ref="X45:X84" si="30">IF(P4="","",P4)</f>
        <v>Green</v>
      </c>
      <c r="Y45" s="58">
        <f>IF(COUNTIF(X$4:X45,X45)=1,MAX(Y$4:Y43)+1,0)</f>
        <v>3</v>
      </c>
      <c r="Z45" s="59">
        <f>Z43+1</f>
        <v>41</v>
      </c>
      <c r="AA45" s="58" t="str">
        <f t="shared" si="8"/>
        <v>#N/A</v>
      </c>
      <c r="AB45" s="59">
        <f t="shared" si="9"/>
        <v>0.009959</v>
      </c>
      <c r="AC45" s="58">
        <f t="shared" si="10"/>
        <v>41</v>
      </c>
      <c r="AD45" s="59">
        <f t="shared" si="11"/>
        <v>41</v>
      </c>
      <c r="AE45" s="58">
        <f t="shared" si="12"/>
        <v>41</v>
      </c>
      <c r="AF45" s="59" t="str">
        <f t="shared" si="13"/>
        <v>#N/A</v>
      </c>
      <c r="AG45" s="58">
        <f t="shared" si="14"/>
        <v>0</v>
      </c>
      <c r="AH45" s="43"/>
      <c r="AI45" s="2"/>
      <c r="AJ45" s="43"/>
      <c r="AK45" s="2"/>
      <c r="AL45" s="43"/>
      <c r="AM45" s="2"/>
      <c r="AN45" s="43"/>
      <c r="AO45" s="2"/>
      <c r="AP45" s="43"/>
      <c r="AQ45" s="2"/>
      <c r="AR45" s="43"/>
    </row>
    <row r="46" ht="14.25" hidden="1" customHeight="1">
      <c r="A46" s="2"/>
      <c r="B46" s="2"/>
      <c r="C46" s="2"/>
      <c r="D46" s="2"/>
      <c r="E46" s="2"/>
      <c r="F46" s="2"/>
      <c r="G46" s="2"/>
      <c r="H46" s="2"/>
      <c r="I46" s="82">
        <f t="shared" ref="I46:P46" si="29">COUNTA(I4:I43)</f>
        <v>1</v>
      </c>
      <c r="J46" s="82">
        <f t="shared" si="29"/>
        <v>1</v>
      </c>
      <c r="K46" s="82">
        <f t="shared" si="29"/>
        <v>1</v>
      </c>
      <c r="L46" s="82">
        <f t="shared" si="29"/>
        <v>1</v>
      </c>
      <c r="M46" s="82">
        <f t="shared" si="29"/>
        <v>1</v>
      </c>
      <c r="N46" s="82">
        <f t="shared" si="29"/>
        <v>1</v>
      </c>
      <c r="O46" s="82">
        <f t="shared" si="29"/>
        <v>1</v>
      </c>
      <c r="P46" s="82">
        <f t="shared" si="29"/>
        <v>1</v>
      </c>
      <c r="Q46" s="62"/>
      <c r="R46" s="43"/>
      <c r="S46" s="2"/>
      <c r="T46" s="83">
        <f>T45/(SUM(T45:W45))</f>
        <v>1</v>
      </c>
      <c r="U46" s="84">
        <f>U45/SUM(T45:W45)</f>
        <v>0</v>
      </c>
      <c r="V46" s="83">
        <f>V45/SUM(T45:W45)</f>
        <v>0</v>
      </c>
      <c r="W46" s="84">
        <f>W45/SUM(T45:W45)</f>
        <v>0</v>
      </c>
      <c r="X46" s="57" t="str">
        <f t="shared" si="30"/>
        <v/>
      </c>
      <c r="Y46" s="58">
        <f t="shared" ref="Y46:Y84" si="31">IF(COUNTIF(X$4:X46,X46)=1,MAX(Y$4:Y45)+1,0)</f>
        <v>0</v>
      </c>
      <c r="Z46" s="59">
        <f t="shared" ref="Z46:Z84" si="32">Z45+1</f>
        <v>42</v>
      </c>
      <c r="AA46" s="58" t="str">
        <f t="shared" si="8"/>
        <v>#N/A</v>
      </c>
      <c r="AB46" s="59">
        <f t="shared" si="9"/>
        <v>0.009958</v>
      </c>
      <c r="AC46" s="58">
        <f t="shared" si="10"/>
        <v>43</v>
      </c>
      <c r="AD46" s="59">
        <f t="shared" si="11"/>
        <v>42</v>
      </c>
      <c r="AE46" s="58" t="str">
        <f t="shared" si="12"/>
        <v>#N/A</v>
      </c>
      <c r="AF46" s="59" t="str">
        <f t="shared" si="13"/>
        <v>#N/A</v>
      </c>
      <c r="AG46" s="58">
        <f t="shared" si="14"/>
        <v>0</v>
      </c>
      <c r="AH46" s="43"/>
      <c r="AI46" s="2"/>
      <c r="AJ46" s="43"/>
      <c r="AK46" s="2"/>
      <c r="AL46" s="43"/>
      <c r="AM46" s="2"/>
      <c r="AN46" s="43"/>
      <c r="AO46" s="2"/>
      <c r="AP46" s="43"/>
      <c r="AQ46" s="2"/>
      <c r="AR46" s="43"/>
    </row>
    <row r="47" ht="14.25" hidden="1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85" t="str">
        <f t="array" ref="O47">INDEX(O4:O15,MODE(MATCH(O4:O15,O4:O15,0)))</f>
        <v>#N/A</v>
      </c>
      <c r="P47" s="2"/>
      <c r="Q47" s="2"/>
      <c r="R47" s="43"/>
      <c r="S47" s="2"/>
      <c r="T47" s="83">
        <f>MAX(T46:W46)</f>
        <v>1</v>
      </c>
      <c r="U47" s="2"/>
      <c r="V47" s="43"/>
      <c r="W47" s="2"/>
      <c r="X47" s="57" t="str">
        <f t="shared" si="30"/>
        <v/>
      </c>
      <c r="Y47" s="58">
        <f t="shared" si="31"/>
        <v>0</v>
      </c>
      <c r="Z47" s="59">
        <f t="shared" si="32"/>
        <v>43</v>
      </c>
      <c r="AA47" s="58" t="str">
        <f t="shared" si="8"/>
        <v>#N/A</v>
      </c>
      <c r="AB47" s="59">
        <f t="shared" si="9"/>
        <v>0.009957</v>
      </c>
      <c r="AC47" s="58">
        <f t="shared" si="10"/>
        <v>44</v>
      </c>
      <c r="AD47" s="59">
        <f t="shared" si="11"/>
        <v>43</v>
      </c>
      <c r="AE47" s="58">
        <f t="shared" si="12"/>
        <v>43</v>
      </c>
      <c r="AF47" s="59" t="str">
        <f t="shared" si="13"/>
        <v>#N/A</v>
      </c>
      <c r="AG47" s="58">
        <f t="shared" si="14"/>
        <v>0</v>
      </c>
      <c r="AH47" s="43"/>
      <c r="AI47" s="2"/>
      <c r="AJ47" s="43"/>
      <c r="AK47" s="2"/>
      <c r="AL47" s="43"/>
      <c r="AM47" s="2"/>
      <c r="AN47" s="43"/>
      <c r="AO47" s="2"/>
      <c r="AP47" s="43"/>
      <c r="AQ47" s="2"/>
      <c r="AR47" s="43"/>
    </row>
    <row r="48" ht="14.25" hidden="1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58">
        <f>COUNTIF(O4:O43,"Black")</f>
        <v>0</v>
      </c>
      <c r="P48" s="2"/>
      <c r="Q48" s="2"/>
      <c r="R48" s="43"/>
      <c r="S48" s="2"/>
      <c r="T48" s="43"/>
      <c r="U48" s="2"/>
      <c r="V48" s="43"/>
      <c r="W48" s="2"/>
      <c r="X48" s="57" t="str">
        <f t="shared" si="30"/>
        <v/>
      </c>
      <c r="Y48" s="58">
        <f t="shared" si="31"/>
        <v>0</v>
      </c>
      <c r="Z48" s="59">
        <f t="shared" si="32"/>
        <v>44</v>
      </c>
      <c r="AA48" s="58" t="str">
        <f t="shared" si="8"/>
        <v>#N/A</v>
      </c>
      <c r="AB48" s="59">
        <f t="shared" si="9"/>
        <v>0.009956</v>
      </c>
      <c r="AC48" s="58">
        <f t="shared" si="10"/>
        <v>45</v>
      </c>
      <c r="AD48" s="59">
        <f t="shared" si="11"/>
        <v>44</v>
      </c>
      <c r="AE48" s="58">
        <f t="shared" si="12"/>
        <v>44</v>
      </c>
      <c r="AF48" s="59" t="str">
        <f t="shared" si="13"/>
        <v>#N/A</v>
      </c>
      <c r="AG48" s="58">
        <f t="shared" si="14"/>
        <v>0</v>
      </c>
      <c r="AH48" s="43"/>
      <c r="AI48" s="2"/>
      <c r="AJ48" s="43"/>
      <c r="AK48" s="2"/>
      <c r="AL48" s="43"/>
      <c r="AM48" s="2"/>
      <c r="AN48" s="43"/>
      <c r="AO48" s="2"/>
      <c r="AP48" s="43"/>
      <c r="AQ48" s="2"/>
      <c r="AR48" s="43"/>
    </row>
    <row r="49" ht="14.25" hidden="1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85" t="str">
        <f t="array" ref="O49">INDEX(O4:O43,MODE(MATCH(O4:O43,O4:O43)))</f>
        <v>#N/A</v>
      </c>
      <c r="P49" s="2"/>
      <c r="Q49" s="2"/>
      <c r="R49" s="43"/>
      <c r="S49" s="2"/>
      <c r="T49" s="43"/>
      <c r="U49" s="2"/>
      <c r="V49" s="43"/>
      <c r="W49" s="2"/>
      <c r="X49" s="57" t="str">
        <f t="shared" si="30"/>
        <v/>
      </c>
      <c r="Y49" s="58">
        <f t="shared" si="31"/>
        <v>0</v>
      </c>
      <c r="Z49" s="59">
        <f t="shared" si="32"/>
        <v>45</v>
      </c>
      <c r="AA49" s="58" t="str">
        <f t="shared" si="8"/>
        <v>#N/A</v>
      </c>
      <c r="AB49" s="59">
        <f t="shared" si="9"/>
        <v>0.009955</v>
      </c>
      <c r="AC49" s="58">
        <f t="shared" si="10"/>
        <v>46</v>
      </c>
      <c r="AD49" s="59">
        <f t="shared" si="11"/>
        <v>45</v>
      </c>
      <c r="AE49" s="58">
        <f t="shared" si="12"/>
        <v>45</v>
      </c>
      <c r="AF49" s="59" t="str">
        <f t="shared" si="13"/>
        <v>#N/A</v>
      </c>
      <c r="AG49" s="58">
        <f t="shared" si="14"/>
        <v>0</v>
      </c>
      <c r="AH49" s="43"/>
      <c r="AI49" s="2"/>
      <c r="AJ49" s="43"/>
      <c r="AK49" s="2"/>
      <c r="AL49" s="43"/>
      <c r="AM49" s="2"/>
      <c r="AN49" s="43"/>
      <c r="AO49" s="2"/>
      <c r="AP49" s="43"/>
      <c r="AQ49" s="2"/>
      <c r="AR49" s="43"/>
    </row>
    <row r="50" ht="14.25" hidden="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43"/>
      <c r="S50" s="2"/>
      <c r="T50" s="43"/>
      <c r="U50" s="2"/>
      <c r="V50" s="43"/>
      <c r="W50" s="2"/>
      <c r="X50" s="57" t="str">
        <f t="shared" si="30"/>
        <v/>
      </c>
      <c r="Y50" s="58">
        <f t="shared" si="31"/>
        <v>0</v>
      </c>
      <c r="Z50" s="59">
        <f t="shared" si="32"/>
        <v>46</v>
      </c>
      <c r="AA50" s="58" t="str">
        <f t="shared" si="8"/>
        <v>#N/A</v>
      </c>
      <c r="AB50" s="59">
        <f t="shared" si="9"/>
        <v>0.009954</v>
      </c>
      <c r="AC50" s="58">
        <f t="shared" si="10"/>
        <v>47</v>
      </c>
      <c r="AD50" s="59">
        <f t="shared" si="11"/>
        <v>46</v>
      </c>
      <c r="AE50" s="58">
        <f t="shared" si="12"/>
        <v>46</v>
      </c>
      <c r="AF50" s="59" t="str">
        <f t="shared" si="13"/>
        <v>#N/A</v>
      </c>
      <c r="AG50" s="58">
        <f t="shared" si="14"/>
        <v>0</v>
      </c>
      <c r="AH50" s="43"/>
      <c r="AI50" s="2"/>
      <c r="AJ50" s="43"/>
      <c r="AK50" s="2"/>
      <c r="AL50" s="43"/>
      <c r="AM50" s="2"/>
      <c r="AN50" s="43"/>
      <c r="AO50" s="2"/>
      <c r="AP50" s="43"/>
      <c r="AQ50" s="2"/>
      <c r="AR50" s="43"/>
    </row>
    <row r="51" ht="14.25" hidden="1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43"/>
      <c r="S51" s="2"/>
      <c r="T51" s="43"/>
      <c r="U51" s="2"/>
      <c r="V51" s="43"/>
      <c r="W51" s="2"/>
      <c r="X51" s="57" t="str">
        <f t="shared" si="30"/>
        <v/>
      </c>
      <c r="Y51" s="58">
        <f t="shared" si="31"/>
        <v>0</v>
      </c>
      <c r="Z51" s="59">
        <f t="shared" si="32"/>
        <v>47</v>
      </c>
      <c r="AA51" s="58" t="str">
        <f t="shared" si="8"/>
        <v>#N/A</v>
      </c>
      <c r="AB51" s="59">
        <f t="shared" si="9"/>
        <v>0.009953</v>
      </c>
      <c r="AC51" s="58">
        <f t="shared" si="10"/>
        <v>48</v>
      </c>
      <c r="AD51" s="59">
        <f t="shared" si="11"/>
        <v>47</v>
      </c>
      <c r="AE51" s="58">
        <f t="shared" si="12"/>
        <v>47</v>
      </c>
      <c r="AF51" s="59" t="str">
        <f t="shared" si="13"/>
        <v>#N/A</v>
      </c>
      <c r="AG51" s="58">
        <f t="shared" si="14"/>
        <v>0</v>
      </c>
      <c r="AH51" s="43"/>
      <c r="AI51" s="2"/>
      <c r="AJ51" s="43"/>
      <c r="AK51" s="2"/>
      <c r="AL51" s="43"/>
      <c r="AM51" s="2"/>
      <c r="AN51" s="43"/>
      <c r="AO51" s="2"/>
      <c r="AP51" s="43"/>
      <c r="AQ51" s="2"/>
      <c r="AR51" s="43"/>
    </row>
    <row r="52" ht="14.25" hidden="1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43"/>
      <c r="S52" s="2"/>
      <c r="T52" s="43"/>
      <c r="U52" s="2"/>
      <c r="V52" s="43"/>
      <c r="W52" s="2"/>
      <c r="X52" s="57" t="str">
        <f t="shared" si="30"/>
        <v/>
      </c>
      <c r="Y52" s="58">
        <f t="shared" si="31"/>
        <v>0</v>
      </c>
      <c r="Z52" s="59">
        <f t="shared" si="32"/>
        <v>48</v>
      </c>
      <c r="AA52" s="58" t="str">
        <f t="shared" si="8"/>
        <v>#N/A</v>
      </c>
      <c r="AB52" s="59">
        <f t="shared" si="9"/>
        <v>0.009952</v>
      </c>
      <c r="AC52" s="58">
        <f t="shared" si="10"/>
        <v>49</v>
      </c>
      <c r="AD52" s="59">
        <f t="shared" si="11"/>
        <v>48</v>
      </c>
      <c r="AE52" s="58">
        <f t="shared" si="12"/>
        <v>48</v>
      </c>
      <c r="AF52" s="59" t="str">
        <f t="shared" si="13"/>
        <v>#N/A</v>
      </c>
      <c r="AG52" s="58">
        <f t="shared" si="14"/>
        <v>0</v>
      </c>
      <c r="AH52" s="43"/>
      <c r="AI52" s="2"/>
      <c r="AJ52" s="43"/>
      <c r="AK52" s="2"/>
      <c r="AL52" s="43"/>
      <c r="AM52" s="2"/>
      <c r="AN52" s="43"/>
      <c r="AO52" s="2"/>
      <c r="AP52" s="43"/>
      <c r="AQ52" s="2"/>
      <c r="AR52" s="43"/>
    </row>
    <row r="53" ht="14.25" hidden="1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43"/>
      <c r="S53" s="2"/>
      <c r="T53" s="43"/>
      <c r="U53" s="2"/>
      <c r="V53" s="43"/>
      <c r="W53" s="2"/>
      <c r="X53" s="57" t="str">
        <f t="shared" si="30"/>
        <v/>
      </c>
      <c r="Y53" s="58">
        <f t="shared" si="31"/>
        <v>0</v>
      </c>
      <c r="Z53" s="59">
        <f t="shared" si="32"/>
        <v>49</v>
      </c>
      <c r="AA53" s="58" t="str">
        <f t="shared" si="8"/>
        <v>#N/A</v>
      </c>
      <c r="AB53" s="59">
        <f t="shared" si="9"/>
        <v>0.009951</v>
      </c>
      <c r="AC53" s="58">
        <f t="shared" si="10"/>
        <v>50</v>
      </c>
      <c r="AD53" s="59">
        <f t="shared" si="11"/>
        <v>49</v>
      </c>
      <c r="AE53" s="58">
        <f t="shared" si="12"/>
        <v>49</v>
      </c>
      <c r="AF53" s="59" t="str">
        <f t="shared" si="13"/>
        <v>#N/A</v>
      </c>
      <c r="AG53" s="58">
        <f t="shared" si="14"/>
        <v>0</v>
      </c>
      <c r="AH53" s="43"/>
      <c r="AI53" s="2"/>
      <c r="AJ53" s="43"/>
      <c r="AK53" s="2"/>
      <c r="AL53" s="43"/>
      <c r="AM53" s="2"/>
      <c r="AN53" s="43"/>
      <c r="AO53" s="2"/>
      <c r="AP53" s="43"/>
      <c r="AQ53" s="2"/>
      <c r="AR53" s="43"/>
    </row>
    <row r="54" ht="14.25" hidden="1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43"/>
      <c r="S54" s="2"/>
      <c r="T54" s="43"/>
      <c r="U54" s="2"/>
      <c r="V54" s="43"/>
      <c r="W54" s="2"/>
      <c r="X54" s="57" t="str">
        <f t="shared" si="30"/>
        <v/>
      </c>
      <c r="Y54" s="58">
        <f t="shared" si="31"/>
        <v>0</v>
      </c>
      <c r="Z54" s="59">
        <f t="shared" si="32"/>
        <v>50</v>
      </c>
      <c r="AA54" s="58" t="str">
        <f t="shared" si="8"/>
        <v>#N/A</v>
      </c>
      <c r="AB54" s="59">
        <f t="shared" si="9"/>
        <v>0.00995</v>
      </c>
      <c r="AC54" s="58">
        <f t="shared" si="10"/>
        <v>51</v>
      </c>
      <c r="AD54" s="59">
        <f t="shared" si="11"/>
        <v>50</v>
      </c>
      <c r="AE54" s="58">
        <f t="shared" si="12"/>
        <v>50</v>
      </c>
      <c r="AF54" s="59" t="str">
        <f t="shared" si="13"/>
        <v>#N/A</v>
      </c>
      <c r="AG54" s="58">
        <f t="shared" si="14"/>
        <v>0</v>
      </c>
      <c r="AH54" s="43"/>
      <c r="AI54" s="2"/>
      <c r="AJ54" s="43"/>
      <c r="AK54" s="2"/>
      <c r="AL54" s="43"/>
      <c r="AM54" s="2"/>
      <c r="AN54" s="43"/>
      <c r="AO54" s="2"/>
      <c r="AP54" s="43"/>
      <c r="AQ54" s="2"/>
      <c r="AR54" s="43"/>
    </row>
    <row r="55" ht="14.25" hidden="1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43"/>
      <c r="S55" s="2"/>
      <c r="T55" s="43"/>
      <c r="U55" s="2"/>
      <c r="V55" s="43"/>
      <c r="W55" s="2"/>
      <c r="X55" s="57" t="str">
        <f t="shared" si="30"/>
        <v/>
      </c>
      <c r="Y55" s="58">
        <f t="shared" si="31"/>
        <v>0</v>
      </c>
      <c r="Z55" s="59">
        <f t="shared" si="32"/>
        <v>51</v>
      </c>
      <c r="AA55" s="58" t="str">
        <f t="shared" si="8"/>
        <v>#N/A</v>
      </c>
      <c r="AB55" s="59">
        <f t="shared" si="9"/>
        <v>0.009949</v>
      </c>
      <c r="AC55" s="58">
        <f t="shared" si="10"/>
        <v>52</v>
      </c>
      <c r="AD55" s="59">
        <f t="shared" si="11"/>
        <v>51</v>
      </c>
      <c r="AE55" s="58">
        <f t="shared" si="12"/>
        <v>51</v>
      </c>
      <c r="AF55" s="59" t="str">
        <f t="shared" si="13"/>
        <v>#N/A</v>
      </c>
      <c r="AG55" s="58">
        <f t="shared" si="14"/>
        <v>0</v>
      </c>
      <c r="AH55" s="43"/>
      <c r="AI55" s="2"/>
      <c r="AJ55" s="43"/>
      <c r="AK55" s="2"/>
      <c r="AL55" s="43"/>
      <c r="AM55" s="2"/>
      <c r="AN55" s="43"/>
      <c r="AO55" s="2"/>
      <c r="AP55" s="43"/>
      <c r="AQ55" s="2"/>
      <c r="AR55" s="43"/>
    </row>
    <row r="56" ht="14.25" hidden="1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43"/>
      <c r="S56" s="2"/>
      <c r="T56" s="43"/>
      <c r="U56" s="2"/>
      <c r="V56" s="43"/>
      <c r="W56" s="2"/>
      <c r="X56" s="57" t="str">
        <f t="shared" si="30"/>
        <v/>
      </c>
      <c r="Y56" s="58">
        <f t="shared" si="31"/>
        <v>0</v>
      </c>
      <c r="Z56" s="59">
        <f t="shared" si="32"/>
        <v>52</v>
      </c>
      <c r="AA56" s="58" t="str">
        <f t="shared" si="8"/>
        <v>#N/A</v>
      </c>
      <c r="AB56" s="59">
        <f t="shared" si="9"/>
        <v>0.009948</v>
      </c>
      <c r="AC56" s="58">
        <f t="shared" si="10"/>
        <v>53</v>
      </c>
      <c r="AD56" s="59">
        <f t="shared" si="11"/>
        <v>52</v>
      </c>
      <c r="AE56" s="58">
        <f t="shared" si="12"/>
        <v>52</v>
      </c>
      <c r="AF56" s="59" t="str">
        <f t="shared" si="13"/>
        <v>#N/A</v>
      </c>
      <c r="AG56" s="58">
        <f t="shared" si="14"/>
        <v>0</v>
      </c>
      <c r="AH56" s="43"/>
      <c r="AI56" s="2"/>
      <c r="AJ56" s="43"/>
      <c r="AK56" s="2"/>
      <c r="AL56" s="43"/>
      <c r="AM56" s="2"/>
      <c r="AN56" s="43"/>
      <c r="AO56" s="2"/>
      <c r="AP56" s="43"/>
      <c r="AQ56" s="2"/>
      <c r="AR56" s="43"/>
    </row>
    <row r="57" ht="14.25" hidden="1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43"/>
      <c r="S57" s="2"/>
      <c r="T57" s="43"/>
      <c r="U57" s="2"/>
      <c r="V57" s="43"/>
      <c r="W57" s="2"/>
      <c r="X57" s="57" t="str">
        <f t="shared" si="30"/>
        <v/>
      </c>
      <c r="Y57" s="58">
        <f t="shared" si="31"/>
        <v>0</v>
      </c>
      <c r="Z57" s="59">
        <f t="shared" si="32"/>
        <v>53</v>
      </c>
      <c r="AA57" s="58" t="str">
        <f t="shared" si="8"/>
        <v>#N/A</v>
      </c>
      <c r="AB57" s="59">
        <f t="shared" si="9"/>
        <v>0.009947</v>
      </c>
      <c r="AC57" s="58">
        <f t="shared" si="10"/>
        <v>54</v>
      </c>
      <c r="AD57" s="59">
        <f t="shared" si="11"/>
        <v>53</v>
      </c>
      <c r="AE57" s="58">
        <f t="shared" si="12"/>
        <v>53</v>
      </c>
      <c r="AF57" s="59" t="str">
        <f t="shared" si="13"/>
        <v>#N/A</v>
      </c>
      <c r="AG57" s="58">
        <f t="shared" si="14"/>
        <v>0</v>
      </c>
      <c r="AH57" s="43"/>
      <c r="AI57" s="2"/>
      <c r="AJ57" s="43"/>
      <c r="AK57" s="2"/>
      <c r="AL57" s="43"/>
      <c r="AM57" s="2"/>
      <c r="AN57" s="43"/>
      <c r="AO57" s="2"/>
      <c r="AP57" s="43"/>
      <c r="AQ57" s="2"/>
      <c r="AR57" s="43"/>
    </row>
    <row r="58" ht="14.25" hidden="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43"/>
      <c r="S58" s="2"/>
      <c r="T58" s="43"/>
      <c r="U58" s="2"/>
      <c r="V58" s="43"/>
      <c r="W58" s="2"/>
      <c r="X58" s="57" t="str">
        <f t="shared" si="30"/>
        <v/>
      </c>
      <c r="Y58" s="58">
        <f t="shared" si="31"/>
        <v>0</v>
      </c>
      <c r="Z58" s="59">
        <f t="shared" si="32"/>
        <v>54</v>
      </c>
      <c r="AA58" s="58" t="str">
        <f t="shared" si="8"/>
        <v>#N/A</v>
      </c>
      <c r="AB58" s="59">
        <f t="shared" si="9"/>
        <v>0.009946</v>
      </c>
      <c r="AC58" s="58">
        <f t="shared" si="10"/>
        <v>55</v>
      </c>
      <c r="AD58" s="59">
        <f t="shared" si="11"/>
        <v>54</v>
      </c>
      <c r="AE58" s="58">
        <f t="shared" si="12"/>
        <v>54</v>
      </c>
      <c r="AF58" s="59" t="str">
        <f t="shared" si="13"/>
        <v>#N/A</v>
      </c>
      <c r="AG58" s="58">
        <f t="shared" si="14"/>
        <v>0</v>
      </c>
      <c r="AH58" s="43"/>
      <c r="AI58" s="2"/>
      <c r="AJ58" s="43"/>
      <c r="AK58" s="2"/>
      <c r="AL58" s="43"/>
      <c r="AM58" s="2"/>
      <c r="AN58" s="43"/>
      <c r="AO58" s="2"/>
      <c r="AP58" s="43"/>
      <c r="AQ58" s="2"/>
      <c r="AR58" s="43"/>
    </row>
    <row r="59" ht="14.25" hidden="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43"/>
      <c r="S59" s="2"/>
      <c r="T59" s="43"/>
      <c r="U59" s="2"/>
      <c r="V59" s="43"/>
      <c r="W59" s="2"/>
      <c r="X59" s="57" t="str">
        <f t="shared" si="30"/>
        <v/>
      </c>
      <c r="Y59" s="58">
        <f t="shared" si="31"/>
        <v>0</v>
      </c>
      <c r="Z59" s="59">
        <f t="shared" si="32"/>
        <v>55</v>
      </c>
      <c r="AA59" s="58" t="str">
        <f t="shared" si="8"/>
        <v>#N/A</v>
      </c>
      <c r="AB59" s="59">
        <f t="shared" si="9"/>
        <v>0.009945</v>
      </c>
      <c r="AC59" s="58">
        <f t="shared" si="10"/>
        <v>56</v>
      </c>
      <c r="AD59" s="59">
        <f t="shared" si="11"/>
        <v>55</v>
      </c>
      <c r="AE59" s="58">
        <f t="shared" si="12"/>
        <v>55</v>
      </c>
      <c r="AF59" s="59" t="str">
        <f t="shared" si="13"/>
        <v>#N/A</v>
      </c>
      <c r="AG59" s="58">
        <f t="shared" si="14"/>
        <v>0</v>
      </c>
      <c r="AH59" s="43"/>
      <c r="AI59" s="2"/>
      <c r="AJ59" s="43"/>
      <c r="AK59" s="2"/>
      <c r="AL59" s="43"/>
      <c r="AM59" s="2"/>
      <c r="AN59" s="43"/>
      <c r="AO59" s="2"/>
      <c r="AP59" s="43"/>
      <c r="AQ59" s="2"/>
      <c r="AR59" s="43"/>
    </row>
    <row r="60" ht="14.25" hidden="1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43"/>
      <c r="S60" s="2"/>
      <c r="T60" s="43"/>
      <c r="U60" s="2"/>
      <c r="V60" s="43"/>
      <c r="W60" s="2"/>
      <c r="X60" s="57" t="str">
        <f t="shared" si="30"/>
        <v/>
      </c>
      <c r="Y60" s="58">
        <f t="shared" si="31"/>
        <v>0</v>
      </c>
      <c r="Z60" s="59">
        <f t="shared" si="32"/>
        <v>56</v>
      </c>
      <c r="AA60" s="58" t="str">
        <f t="shared" si="8"/>
        <v>#N/A</v>
      </c>
      <c r="AB60" s="59">
        <f t="shared" si="9"/>
        <v>0.009944</v>
      </c>
      <c r="AC60" s="58">
        <f t="shared" si="10"/>
        <v>57</v>
      </c>
      <c r="AD60" s="59">
        <f t="shared" si="11"/>
        <v>56</v>
      </c>
      <c r="AE60" s="58">
        <f t="shared" si="12"/>
        <v>56</v>
      </c>
      <c r="AF60" s="59" t="str">
        <f t="shared" si="13"/>
        <v>#N/A</v>
      </c>
      <c r="AG60" s="58">
        <f t="shared" si="14"/>
        <v>0</v>
      </c>
      <c r="AH60" s="43"/>
      <c r="AI60" s="2"/>
      <c r="AJ60" s="43"/>
      <c r="AK60" s="2"/>
      <c r="AL60" s="43"/>
      <c r="AM60" s="2"/>
      <c r="AN60" s="43"/>
      <c r="AO60" s="2"/>
      <c r="AP60" s="43"/>
      <c r="AQ60" s="2"/>
      <c r="AR60" s="43"/>
    </row>
    <row r="61" ht="14.25" hidden="1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43"/>
      <c r="S61" s="2"/>
      <c r="T61" s="43"/>
      <c r="U61" s="2"/>
      <c r="V61" s="43"/>
      <c r="W61" s="2"/>
      <c r="X61" s="57" t="str">
        <f t="shared" si="30"/>
        <v/>
      </c>
      <c r="Y61" s="58">
        <f t="shared" si="31"/>
        <v>0</v>
      </c>
      <c r="Z61" s="59">
        <f t="shared" si="32"/>
        <v>57</v>
      </c>
      <c r="AA61" s="58" t="str">
        <f t="shared" si="8"/>
        <v>#N/A</v>
      </c>
      <c r="AB61" s="59">
        <f t="shared" si="9"/>
        <v>0.009943</v>
      </c>
      <c r="AC61" s="58">
        <f t="shared" si="10"/>
        <v>58</v>
      </c>
      <c r="AD61" s="59">
        <f t="shared" si="11"/>
        <v>57</v>
      </c>
      <c r="AE61" s="58">
        <f t="shared" si="12"/>
        <v>57</v>
      </c>
      <c r="AF61" s="59" t="str">
        <f t="shared" si="13"/>
        <v>#N/A</v>
      </c>
      <c r="AG61" s="58">
        <f t="shared" si="14"/>
        <v>0</v>
      </c>
      <c r="AH61" s="43"/>
      <c r="AI61" s="2"/>
      <c r="AJ61" s="43"/>
      <c r="AK61" s="2"/>
      <c r="AL61" s="43"/>
      <c r="AM61" s="2"/>
      <c r="AN61" s="43"/>
      <c r="AO61" s="2"/>
      <c r="AP61" s="43"/>
      <c r="AQ61" s="2"/>
      <c r="AR61" s="43"/>
    </row>
    <row r="62" ht="14.25" hidden="1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43"/>
      <c r="S62" s="2"/>
      <c r="T62" s="43"/>
      <c r="U62" s="2"/>
      <c r="V62" s="43"/>
      <c r="W62" s="2"/>
      <c r="X62" s="57" t="str">
        <f t="shared" si="30"/>
        <v/>
      </c>
      <c r="Y62" s="58">
        <f t="shared" si="31"/>
        <v>0</v>
      </c>
      <c r="Z62" s="59">
        <f t="shared" si="32"/>
        <v>58</v>
      </c>
      <c r="AA62" s="58" t="str">
        <f t="shared" si="8"/>
        <v>#N/A</v>
      </c>
      <c r="AB62" s="59">
        <f t="shared" si="9"/>
        <v>0.009942</v>
      </c>
      <c r="AC62" s="58">
        <f t="shared" si="10"/>
        <v>59</v>
      </c>
      <c r="AD62" s="59">
        <f t="shared" si="11"/>
        <v>58</v>
      </c>
      <c r="AE62" s="58">
        <f t="shared" si="12"/>
        <v>58</v>
      </c>
      <c r="AF62" s="59" t="str">
        <f t="shared" si="13"/>
        <v>#N/A</v>
      </c>
      <c r="AG62" s="58">
        <f t="shared" si="14"/>
        <v>0</v>
      </c>
      <c r="AH62" s="43"/>
      <c r="AI62" s="2"/>
      <c r="AJ62" s="43"/>
      <c r="AK62" s="2"/>
      <c r="AL62" s="43"/>
      <c r="AM62" s="2"/>
      <c r="AN62" s="43"/>
      <c r="AO62" s="2"/>
      <c r="AP62" s="43"/>
      <c r="AQ62" s="2"/>
      <c r="AR62" s="43"/>
    </row>
    <row r="63" ht="14.25" hidden="1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43"/>
      <c r="S63" s="2"/>
      <c r="T63" s="43"/>
      <c r="U63" s="2"/>
      <c r="V63" s="43"/>
      <c r="W63" s="2"/>
      <c r="X63" s="57" t="str">
        <f t="shared" si="30"/>
        <v/>
      </c>
      <c r="Y63" s="58">
        <f t="shared" si="31"/>
        <v>0</v>
      </c>
      <c r="Z63" s="59">
        <f t="shared" si="32"/>
        <v>59</v>
      </c>
      <c r="AA63" s="58" t="str">
        <f t="shared" si="8"/>
        <v>#N/A</v>
      </c>
      <c r="AB63" s="59">
        <f t="shared" si="9"/>
        <v>0.009941</v>
      </c>
      <c r="AC63" s="58">
        <f t="shared" si="10"/>
        <v>60</v>
      </c>
      <c r="AD63" s="59">
        <f t="shared" si="11"/>
        <v>59</v>
      </c>
      <c r="AE63" s="58">
        <f t="shared" si="12"/>
        <v>59</v>
      </c>
      <c r="AF63" s="59" t="str">
        <f t="shared" si="13"/>
        <v>#N/A</v>
      </c>
      <c r="AG63" s="58">
        <f t="shared" si="14"/>
        <v>0</v>
      </c>
      <c r="AH63" s="43"/>
      <c r="AI63" s="2"/>
      <c r="AJ63" s="43"/>
      <c r="AK63" s="2"/>
      <c r="AL63" s="43"/>
      <c r="AM63" s="2"/>
      <c r="AN63" s="43"/>
      <c r="AO63" s="2"/>
      <c r="AP63" s="43"/>
      <c r="AQ63" s="2"/>
      <c r="AR63" s="43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43"/>
      <c r="S64" s="2"/>
      <c r="T64" s="43"/>
      <c r="U64" s="2"/>
      <c r="V64" s="43"/>
      <c r="W64" s="2"/>
      <c r="X64" s="57" t="str">
        <f t="shared" si="30"/>
        <v/>
      </c>
      <c r="Y64" s="58">
        <f t="shared" si="31"/>
        <v>0</v>
      </c>
      <c r="Z64" s="59">
        <f t="shared" si="32"/>
        <v>60</v>
      </c>
      <c r="AA64" s="58" t="str">
        <f t="shared" si="8"/>
        <v>#N/A</v>
      </c>
      <c r="AB64" s="59">
        <f t="shared" si="9"/>
        <v>0.00994</v>
      </c>
      <c r="AC64" s="58">
        <f t="shared" si="10"/>
        <v>61</v>
      </c>
      <c r="AD64" s="59">
        <f t="shared" si="11"/>
        <v>60</v>
      </c>
      <c r="AE64" s="58">
        <f t="shared" si="12"/>
        <v>60</v>
      </c>
      <c r="AF64" s="59" t="str">
        <f t="shared" si="13"/>
        <v>#N/A</v>
      </c>
      <c r="AG64" s="58">
        <f t="shared" si="14"/>
        <v>0</v>
      </c>
      <c r="AH64" s="43"/>
      <c r="AI64" s="2"/>
      <c r="AJ64" s="43"/>
      <c r="AK64" s="2"/>
      <c r="AL64" s="43"/>
      <c r="AM64" s="2"/>
      <c r="AN64" s="43"/>
      <c r="AO64" s="2"/>
      <c r="AP64" s="43"/>
      <c r="AQ64" s="2"/>
      <c r="AR64" s="43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43"/>
      <c r="S65" s="2"/>
      <c r="T65" s="43"/>
      <c r="U65" s="2"/>
      <c r="V65" s="43"/>
      <c r="W65" s="2"/>
      <c r="X65" s="57" t="str">
        <f t="shared" si="30"/>
        <v/>
      </c>
      <c r="Y65" s="58">
        <f t="shared" si="31"/>
        <v>0</v>
      </c>
      <c r="Z65" s="59">
        <f t="shared" si="32"/>
        <v>61</v>
      </c>
      <c r="AA65" s="58" t="str">
        <f t="shared" si="8"/>
        <v>#N/A</v>
      </c>
      <c r="AB65" s="59">
        <f t="shared" si="9"/>
        <v>0.009939</v>
      </c>
      <c r="AC65" s="58">
        <f t="shared" si="10"/>
        <v>62</v>
      </c>
      <c r="AD65" s="59">
        <f t="shared" si="11"/>
        <v>61</v>
      </c>
      <c r="AE65" s="58">
        <f t="shared" si="12"/>
        <v>61</v>
      </c>
      <c r="AF65" s="59" t="str">
        <f t="shared" si="13"/>
        <v>#N/A</v>
      </c>
      <c r="AG65" s="58">
        <f t="shared" si="14"/>
        <v>0</v>
      </c>
      <c r="AH65" s="43"/>
      <c r="AI65" s="2"/>
      <c r="AJ65" s="43"/>
      <c r="AK65" s="2"/>
      <c r="AL65" s="43"/>
      <c r="AM65" s="2"/>
      <c r="AN65" s="43"/>
      <c r="AO65" s="2"/>
      <c r="AP65" s="43"/>
      <c r="AQ65" s="2"/>
      <c r="AR65" s="43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43"/>
      <c r="S66" s="2"/>
      <c r="T66" s="43"/>
      <c r="U66" s="2"/>
      <c r="V66" s="43"/>
      <c r="W66" s="2"/>
      <c r="X66" s="57" t="str">
        <f t="shared" si="30"/>
        <v/>
      </c>
      <c r="Y66" s="58">
        <f t="shared" si="31"/>
        <v>0</v>
      </c>
      <c r="Z66" s="59">
        <f t="shared" si="32"/>
        <v>62</v>
      </c>
      <c r="AA66" s="58" t="str">
        <f t="shared" si="8"/>
        <v>#N/A</v>
      </c>
      <c r="AB66" s="59">
        <f t="shared" si="9"/>
        <v>0.009938</v>
      </c>
      <c r="AC66" s="58">
        <f t="shared" si="10"/>
        <v>63</v>
      </c>
      <c r="AD66" s="59">
        <f t="shared" si="11"/>
        <v>62</v>
      </c>
      <c r="AE66" s="58">
        <f t="shared" si="12"/>
        <v>62</v>
      </c>
      <c r="AF66" s="59" t="str">
        <f t="shared" si="13"/>
        <v>#N/A</v>
      </c>
      <c r="AG66" s="58">
        <f t="shared" si="14"/>
        <v>0</v>
      </c>
      <c r="AH66" s="43"/>
      <c r="AI66" s="2"/>
      <c r="AJ66" s="43"/>
      <c r="AK66" s="2"/>
      <c r="AL66" s="43"/>
      <c r="AM66" s="2"/>
      <c r="AN66" s="43"/>
      <c r="AO66" s="2"/>
      <c r="AP66" s="43"/>
      <c r="AQ66" s="2"/>
      <c r="AR66" s="43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43"/>
      <c r="S67" s="2"/>
      <c r="T67" s="43"/>
      <c r="U67" s="2"/>
      <c r="V67" s="43"/>
      <c r="W67" s="2"/>
      <c r="X67" s="57" t="str">
        <f t="shared" si="30"/>
        <v/>
      </c>
      <c r="Y67" s="58">
        <f t="shared" si="31"/>
        <v>0</v>
      </c>
      <c r="Z67" s="59">
        <f t="shared" si="32"/>
        <v>63</v>
      </c>
      <c r="AA67" s="58" t="str">
        <f t="shared" si="8"/>
        <v>#N/A</v>
      </c>
      <c r="AB67" s="59">
        <f t="shared" si="9"/>
        <v>0.009937</v>
      </c>
      <c r="AC67" s="58">
        <f t="shared" si="10"/>
        <v>64</v>
      </c>
      <c r="AD67" s="59">
        <f t="shared" si="11"/>
        <v>63</v>
      </c>
      <c r="AE67" s="58">
        <f t="shared" si="12"/>
        <v>63</v>
      </c>
      <c r="AF67" s="59" t="str">
        <f t="shared" si="13"/>
        <v>#N/A</v>
      </c>
      <c r="AG67" s="58">
        <f t="shared" si="14"/>
        <v>0</v>
      </c>
      <c r="AH67" s="43"/>
      <c r="AI67" s="2"/>
      <c r="AJ67" s="43"/>
      <c r="AK67" s="2"/>
      <c r="AL67" s="43"/>
      <c r="AM67" s="2"/>
      <c r="AN67" s="43"/>
      <c r="AO67" s="2"/>
      <c r="AP67" s="43"/>
      <c r="AQ67" s="2"/>
      <c r="AR67" s="43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43"/>
      <c r="S68" s="2"/>
      <c r="T68" s="43"/>
      <c r="U68" s="2"/>
      <c r="V68" s="43"/>
      <c r="W68" s="2"/>
      <c r="X68" s="57" t="str">
        <f t="shared" si="30"/>
        <v/>
      </c>
      <c r="Y68" s="58">
        <f t="shared" si="31"/>
        <v>0</v>
      </c>
      <c r="Z68" s="59">
        <f t="shared" si="32"/>
        <v>64</v>
      </c>
      <c r="AA68" s="58" t="str">
        <f t="shared" si="8"/>
        <v>#N/A</v>
      </c>
      <c r="AB68" s="59">
        <f t="shared" si="9"/>
        <v>0.009936</v>
      </c>
      <c r="AC68" s="58">
        <f t="shared" si="10"/>
        <v>65</v>
      </c>
      <c r="AD68" s="59">
        <f t="shared" si="11"/>
        <v>64</v>
      </c>
      <c r="AE68" s="58">
        <f t="shared" si="12"/>
        <v>64</v>
      </c>
      <c r="AF68" s="59" t="str">
        <f t="shared" si="13"/>
        <v>#N/A</v>
      </c>
      <c r="AG68" s="58">
        <f t="shared" si="14"/>
        <v>0</v>
      </c>
      <c r="AH68" s="43"/>
      <c r="AI68" s="2"/>
      <c r="AJ68" s="43"/>
      <c r="AK68" s="2"/>
      <c r="AL68" s="43"/>
      <c r="AM68" s="2"/>
      <c r="AN68" s="43"/>
      <c r="AO68" s="2"/>
      <c r="AP68" s="43"/>
      <c r="AQ68" s="2"/>
      <c r="AR68" s="43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43"/>
      <c r="S69" s="2"/>
      <c r="T69" s="43"/>
      <c r="U69" s="2"/>
      <c r="V69" s="43"/>
      <c r="W69" s="2"/>
      <c r="X69" s="57" t="str">
        <f t="shared" si="30"/>
        <v/>
      </c>
      <c r="Y69" s="58">
        <f t="shared" si="31"/>
        <v>0</v>
      </c>
      <c r="Z69" s="59">
        <f t="shared" si="32"/>
        <v>65</v>
      </c>
      <c r="AA69" s="58" t="str">
        <f t="shared" si="8"/>
        <v>#N/A</v>
      </c>
      <c r="AB69" s="59">
        <f t="shared" si="9"/>
        <v>0.009935</v>
      </c>
      <c r="AC69" s="58">
        <f t="shared" si="10"/>
        <v>66</v>
      </c>
      <c r="AD69" s="59">
        <f t="shared" si="11"/>
        <v>65</v>
      </c>
      <c r="AE69" s="58">
        <f t="shared" si="12"/>
        <v>65</v>
      </c>
      <c r="AF69" s="59" t="str">
        <f t="shared" si="13"/>
        <v>#N/A</v>
      </c>
      <c r="AG69" s="58">
        <f t="shared" si="14"/>
        <v>0</v>
      </c>
      <c r="AH69" s="43"/>
      <c r="AI69" s="2"/>
      <c r="AJ69" s="43"/>
      <c r="AK69" s="2"/>
      <c r="AL69" s="43"/>
      <c r="AM69" s="2"/>
      <c r="AN69" s="43"/>
      <c r="AO69" s="2"/>
      <c r="AP69" s="43"/>
      <c r="AQ69" s="2"/>
      <c r="AR69" s="43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43"/>
      <c r="S70" s="2"/>
      <c r="T70" s="43"/>
      <c r="U70" s="2"/>
      <c r="V70" s="43"/>
      <c r="W70" s="2"/>
      <c r="X70" s="57" t="str">
        <f t="shared" si="30"/>
        <v/>
      </c>
      <c r="Y70" s="58">
        <f t="shared" si="31"/>
        <v>0</v>
      </c>
      <c r="Z70" s="59">
        <f t="shared" si="32"/>
        <v>66</v>
      </c>
      <c r="AA70" s="58" t="str">
        <f t="shared" si="8"/>
        <v>#N/A</v>
      </c>
      <c r="AB70" s="59">
        <f t="shared" si="9"/>
        <v>0.009934</v>
      </c>
      <c r="AC70" s="58">
        <f t="shared" si="10"/>
        <v>67</v>
      </c>
      <c r="AD70" s="59">
        <f t="shared" si="11"/>
        <v>66</v>
      </c>
      <c r="AE70" s="58">
        <f t="shared" si="12"/>
        <v>66</v>
      </c>
      <c r="AF70" s="59" t="str">
        <f t="shared" si="13"/>
        <v>#N/A</v>
      </c>
      <c r="AG70" s="58">
        <f t="shared" si="14"/>
        <v>0</v>
      </c>
      <c r="AH70" s="43"/>
      <c r="AI70" s="2"/>
      <c r="AJ70" s="43"/>
      <c r="AK70" s="2"/>
      <c r="AL70" s="43"/>
      <c r="AM70" s="2"/>
      <c r="AN70" s="43"/>
      <c r="AO70" s="2"/>
      <c r="AP70" s="43"/>
      <c r="AQ70" s="2"/>
      <c r="AR70" s="43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43"/>
      <c r="S71" s="2"/>
      <c r="T71" s="43"/>
      <c r="U71" s="2"/>
      <c r="V71" s="43"/>
      <c r="W71" s="2"/>
      <c r="X71" s="57" t="str">
        <f t="shared" si="30"/>
        <v/>
      </c>
      <c r="Y71" s="58">
        <f t="shared" si="31"/>
        <v>0</v>
      </c>
      <c r="Z71" s="59">
        <f t="shared" si="32"/>
        <v>67</v>
      </c>
      <c r="AA71" s="58" t="str">
        <f t="shared" si="8"/>
        <v>#N/A</v>
      </c>
      <c r="AB71" s="59">
        <f t="shared" si="9"/>
        <v>0.009933</v>
      </c>
      <c r="AC71" s="58">
        <f t="shared" si="10"/>
        <v>68</v>
      </c>
      <c r="AD71" s="59">
        <f t="shared" si="11"/>
        <v>67</v>
      </c>
      <c r="AE71" s="58">
        <f t="shared" si="12"/>
        <v>67</v>
      </c>
      <c r="AF71" s="59" t="str">
        <f t="shared" si="13"/>
        <v>#N/A</v>
      </c>
      <c r="AG71" s="58">
        <f t="shared" si="14"/>
        <v>0</v>
      </c>
      <c r="AH71" s="43"/>
      <c r="AI71" s="2"/>
      <c r="AJ71" s="43"/>
      <c r="AK71" s="2"/>
      <c r="AL71" s="43"/>
      <c r="AM71" s="2"/>
      <c r="AN71" s="43"/>
      <c r="AO71" s="2"/>
      <c r="AP71" s="43"/>
      <c r="AQ71" s="2"/>
      <c r="AR71" s="43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43"/>
      <c r="S72" s="2"/>
      <c r="T72" s="43"/>
      <c r="U72" s="2"/>
      <c r="V72" s="43"/>
      <c r="W72" s="2"/>
      <c r="X72" s="57" t="str">
        <f t="shared" si="30"/>
        <v/>
      </c>
      <c r="Y72" s="58">
        <f t="shared" si="31"/>
        <v>0</v>
      </c>
      <c r="Z72" s="59">
        <f t="shared" si="32"/>
        <v>68</v>
      </c>
      <c r="AA72" s="58" t="str">
        <f t="shared" si="8"/>
        <v>#N/A</v>
      </c>
      <c r="AB72" s="59">
        <f t="shared" si="9"/>
        <v>0.009932</v>
      </c>
      <c r="AC72" s="58">
        <f t="shared" si="10"/>
        <v>69</v>
      </c>
      <c r="AD72" s="59">
        <f t="shared" si="11"/>
        <v>68</v>
      </c>
      <c r="AE72" s="58">
        <f t="shared" si="12"/>
        <v>68</v>
      </c>
      <c r="AF72" s="59" t="str">
        <f t="shared" si="13"/>
        <v>#N/A</v>
      </c>
      <c r="AG72" s="58">
        <f t="shared" si="14"/>
        <v>0</v>
      </c>
      <c r="AH72" s="43"/>
      <c r="AI72" s="2"/>
      <c r="AJ72" s="43"/>
      <c r="AK72" s="2"/>
      <c r="AL72" s="43"/>
      <c r="AM72" s="2"/>
      <c r="AN72" s="43"/>
      <c r="AO72" s="2"/>
      <c r="AP72" s="43"/>
      <c r="AQ72" s="2"/>
      <c r="AR72" s="43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43"/>
      <c r="S73" s="2"/>
      <c r="T73" s="43"/>
      <c r="U73" s="2"/>
      <c r="V73" s="43"/>
      <c r="W73" s="2"/>
      <c r="X73" s="57" t="str">
        <f t="shared" si="30"/>
        <v/>
      </c>
      <c r="Y73" s="58">
        <f t="shared" si="31"/>
        <v>0</v>
      </c>
      <c r="Z73" s="59">
        <f t="shared" si="32"/>
        <v>69</v>
      </c>
      <c r="AA73" s="58" t="str">
        <f t="shared" si="8"/>
        <v>#N/A</v>
      </c>
      <c r="AB73" s="59">
        <f t="shared" si="9"/>
        <v>0.009931</v>
      </c>
      <c r="AC73" s="58">
        <f t="shared" si="10"/>
        <v>70</v>
      </c>
      <c r="AD73" s="59">
        <f t="shared" si="11"/>
        <v>69</v>
      </c>
      <c r="AE73" s="58">
        <f t="shared" si="12"/>
        <v>69</v>
      </c>
      <c r="AF73" s="59" t="str">
        <f t="shared" si="13"/>
        <v>#N/A</v>
      </c>
      <c r="AG73" s="58">
        <f t="shared" si="14"/>
        <v>0</v>
      </c>
      <c r="AH73" s="43"/>
      <c r="AI73" s="2"/>
      <c r="AJ73" s="43"/>
      <c r="AK73" s="2"/>
      <c r="AL73" s="43"/>
      <c r="AM73" s="2"/>
      <c r="AN73" s="43"/>
      <c r="AO73" s="2"/>
      <c r="AP73" s="43"/>
      <c r="AQ73" s="2"/>
      <c r="AR73" s="43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43"/>
      <c r="S74" s="2"/>
      <c r="T74" s="43"/>
      <c r="U74" s="2"/>
      <c r="V74" s="43"/>
      <c r="W74" s="2"/>
      <c r="X74" s="57" t="str">
        <f t="shared" si="30"/>
        <v/>
      </c>
      <c r="Y74" s="58">
        <f t="shared" si="31"/>
        <v>0</v>
      </c>
      <c r="Z74" s="59">
        <f t="shared" si="32"/>
        <v>70</v>
      </c>
      <c r="AA74" s="58" t="str">
        <f t="shared" si="8"/>
        <v>#N/A</v>
      </c>
      <c r="AB74" s="59">
        <f t="shared" si="9"/>
        <v>0.00993</v>
      </c>
      <c r="AC74" s="58">
        <f t="shared" si="10"/>
        <v>71</v>
      </c>
      <c r="AD74" s="59">
        <f t="shared" si="11"/>
        <v>70</v>
      </c>
      <c r="AE74" s="58">
        <f t="shared" si="12"/>
        <v>70</v>
      </c>
      <c r="AF74" s="59" t="str">
        <f t="shared" si="13"/>
        <v>#N/A</v>
      </c>
      <c r="AG74" s="58">
        <f t="shared" si="14"/>
        <v>0</v>
      </c>
      <c r="AH74" s="43"/>
      <c r="AI74" s="2"/>
      <c r="AJ74" s="43"/>
      <c r="AK74" s="2"/>
      <c r="AL74" s="43"/>
      <c r="AM74" s="2"/>
      <c r="AN74" s="43"/>
      <c r="AO74" s="2"/>
      <c r="AP74" s="43"/>
      <c r="AQ74" s="2"/>
      <c r="AR74" s="43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43"/>
      <c r="S75" s="2"/>
      <c r="T75" s="43"/>
      <c r="U75" s="2"/>
      <c r="V75" s="43"/>
      <c r="W75" s="2"/>
      <c r="X75" s="57" t="str">
        <f t="shared" si="30"/>
        <v/>
      </c>
      <c r="Y75" s="58">
        <f t="shared" si="31"/>
        <v>0</v>
      </c>
      <c r="Z75" s="59">
        <f t="shared" si="32"/>
        <v>71</v>
      </c>
      <c r="AA75" s="58" t="str">
        <f t="shared" si="8"/>
        <v>#N/A</v>
      </c>
      <c r="AB75" s="59">
        <f t="shared" si="9"/>
        <v>0.009929</v>
      </c>
      <c r="AC75" s="58">
        <f t="shared" si="10"/>
        <v>72</v>
      </c>
      <c r="AD75" s="59">
        <f t="shared" si="11"/>
        <v>71</v>
      </c>
      <c r="AE75" s="58">
        <f t="shared" si="12"/>
        <v>71</v>
      </c>
      <c r="AF75" s="59" t="str">
        <f t="shared" si="13"/>
        <v>#N/A</v>
      </c>
      <c r="AG75" s="58">
        <f t="shared" si="14"/>
        <v>0</v>
      </c>
      <c r="AH75" s="43"/>
      <c r="AI75" s="2"/>
      <c r="AJ75" s="43"/>
      <c r="AK75" s="2"/>
      <c r="AL75" s="43"/>
      <c r="AM75" s="2"/>
      <c r="AN75" s="43"/>
      <c r="AO75" s="2"/>
      <c r="AP75" s="43"/>
      <c r="AQ75" s="2"/>
      <c r="AR75" s="43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43"/>
      <c r="S76" s="2"/>
      <c r="T76" s="43"/>
      <c r="U76" s="2"/>
      <c r="V76" s="43"/>
      <c r="W76" s="2"/>
      <c r="X76" s="57" t="str">
        <f t="shared" si="30"/>
        <v/>
      </c>
      <c r="Y76" s="58">
        <f t="shared" si="31"/>
        <v>0</v>
      </c>
      <c r="Z76" s="59">
        <f t="shared" si="32"/>
        <v>72</v>
      </c>
      <c r="AA76" s="58" t="str">
        <f t="shared" si="8"/>
        <v>#N/A</v>
      </c>
      <c r="AB76" s="59">
        <f t="shared" si="9"/>
        <v>0.009928</v>
      </c>
      <c r="AC76" s="58">
        <f t="shared" si="10"/>
        <v>73</v>
      </c>
      <c r="AD76" s="59">
        <f t="shared" si="11"/>
        <v>72</v>
      </c>
      <c r="AE76" s="58">
        <f t="shared" si="12"/>
        <v>72</v>
      </c>
      <c r="AF76" s="59" t="str">
        <f t="shared" si="13"/>
        <v>#N/A</v>
      </c>
      <c r="AG76" s="58">
        <f t="shared" si="14"/>
        <v>0</v>
      </c>
      <c r="AH76" s="43"/>
      <c r="AI76" s="2"/>
      <c r="AJ76" s="43"/>
      <c r="AK76" s="2"/>
      <c r="AL76" s="43"/>
      <c r="AM76" s="2"/>
      <c r="AN76" s="43"/>
      <c r="AO76" s="2"/>
      <c r="AP76" s="43"/>
      <c r="AQ76" s="2"/>
      <c r="AR76" s="43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43"/>
      <c r="S77" s="2"/>
      <c r="T77" s="43"/>
      <c r="U77" s="2"/>
      <c r="V77" s="43"/>
      <c r="W77" s="2"/>
      <c r="X77" s="57" t="str">
        <f t="shared" si="30"/>
        <v/>
      </c>
      <c r="Y77" s="58">
        <f t="shared" si="31"/>
        <v>0</v>
      </c>
      <c r="Z77" s="59">
        <f t="shared" si="32"/>
        <v>73</v>
      </c>
      <c r="AA77" s="58" t="str">
        <f t="shared" si="8"/>
        <v>#N/A</v>
      </c>
      <c r="AB77" s="59">
        <f t="shared" si="9"/>
        <v>0.009927</v>
      </c>
      <c r="AC77" s="58">
        <f t="shared" si="10"/>
        <v>74</v>
      </c>
      <c r="AD77" s="59">
        <f t="shared" si="11"/>
        <v>73</v>
      </c>
      <c r="AE77" s="58">
        <f t="shared" si="12"/>
        <v>73</v>
      </c>
      <c r="AF77" s="59" t="str">
        <f t="shared" si="13"/>
        <v>#N/A</v>
      </c>
      <c r="AG77" s="58">
        <f t="shared" si="14"/>
        <v>0</v>
      </c>
      <c r="AH77" s="43"/>
      <c r="AI77" s="2"/>
      <c r="AJ77" s="43"/>
      <c r="AK77" s="2"/>
      <c r="AL77" s="43"/>
      <c r="AM77" s="2"/>
      <c r="AN77" s="43"/>
      <c r="AO77" s="2"/>
      <c r="AP77" s="43"/>
      <c r="AQ77" s="2"/>
      <c r="AR77" s="43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43"/>
      <c r="S78" s="2"/>
      <c r="T78" s="43"/>
      <c r="U78" s="2"/>
      <c r="V78" s="43"/>
      <c r="W78" s="2"/>
      <c r="X78" s="57" t="str">
        <f t="shared" si="30"/>
        <v/>
      </c>
      <c r="Y78" s="58">
        <f t="shared" si="31"/>
        <v>0</v>
      </c>
      <c r="Z78" s="59">
        <f t="shared" si="32"/>
        <v>74</v>
      </c>
      <c r="AA78" s="58" t="str">
        <f t="shared" si="8"/>
        <v>#N/A</v>
      </c>
      <c r="AB78" s="59">
        <f t="shared" si="9"/>
        <v>0.009926</v>
      </c>
      <c r="AC78" s="58">
        <f t="shared" si="10"/>
        <v>75</v>
      </c>
      <c r="AD78" s="59">
        <f t="shared" si="11"/>
        <v>74</v>
      </c>
      <c r="AE78" s="58">
        <f t="shared" si="12"/>
        <v>74</v>
      </c>
      <c r="AF78" s="59" t="str">
        <f t="shared" si="13"/>
        <v>#N/A</v>
      </c>
      <c r="AG78" s="58">
        <f t="shared" si="14"/>
        <v>0</v>
      </c>
      <c r="AH78" s="43"/>
      <c r="AI78" s="2"/>
      <c r="AJ78" s="43"/>
      <c r="AK78" s="2"/>
      <c r="AL78" s="43"/>
      <c r="AM78" s="2"/>
      <c r="AN78" s="43"/>
      <c r="AO78" s="2"/>
      <c r="AP78" s="43"/>
      <c r="AQ78" s="2"/>
      <c r="AR78" s="43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43"/>
      <c r="S79" s="2"/>
      <c r="T79" s="43"/>
      <c r="U79" s="2"/>
      <c r="V79" s="43"/>
      <c r="W79" s="2"/>
      <c r="X79" s="57" t="str">
        <f t="shared" si="30"/>
        <v/>
      </c>
      <c r="Y79" s="58">
        <f t="shared" si="31"/>
        <v>0</v>
      </c>
      <c r="Z79" s="59">
        <f t="shared" si="32"/>
        <v>75</v>
      </c>
      <c r="AA79" s="58" t="str">
        <f t="shared" si="8"/>
        <v>#N/A</v>
      </c>
      <c r="AB79" s="59">
        <f t="shared" si="9"/>
        <v>0.009925</v>
      </c>
      <c r="AC79" s="58">
        <f t="shared" si="10"/>
        <v>76</v>
      </c>
      <c r="AD79" s="59">
        <f t="shared" si="11"/>
        <v>75</v>
      </c>
      <c r="AE79" s="58">
        <f t="shared" si="12"/>
        <v>75</v>
      </c>
      <c r="AF79" s="59" t="str">
        <f t="shared" si="13"/>
        <v>#N/A</v>
      </c>
      <c r="AG79" s="58">
        <f t="shared" si="14"/>
        <v>0</v>
      </c>
      <c r="AH79" s="43"/>
      <c r="AI79" s="2"/>
      <c r="AJ79" s="43"/>
      <c r="AK79" s="2"/>
      <c r="AL79" s="43"/>
      <c r="AM79" s="2"/>
      <c r="AN79" s="43"/>
      <c r="AO79" s="2"/>
      <c r="AP79" s="43"/>
      <c r="AQ79" s="2"/>
      <c r="AR79" s="43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43"/>
      <c r="S80" s="2"/>
      <c r="T80" s="43"/>
      <c r="U80" s="2"/>
      <c r="V80" s="43"/>
      <c r="W80" s="2"/>
      <c r="X80" s="57" t="str">
        <f t="shared" si="30"/>
        <v/>
      </c>
      <c r="Y80" s="58">
        <f t="shared" si="31"/>
        <v>0</v>
      </c>
      <c r="Z80" s="59">
        <f t="shared" si="32"/>
        <v>76</v>
      </c>
      <c r="AA80" s="58" t="str">
        <f t="shared" si="8"/>
        <v>#N/A</v>
      </c>
      <c r="AB80" s="59">
        <f t="shared" si="9"/>
        <v>0.009924</v>
      </c>
      <c r="AC80" s="58">
        <f t="shared" si="10"/>
        <v>77</v>
      </c>
      <c r="AD80" s="59">
        <f t="shared" si="11"/>
        <v>76</v>
      </c>
      <c r="AE80" s="58">
        <f t="shared" si="12"/>
        <v>76</v>
      </c>
      <c r="AF80" s="59" t="str">
        <f t="shared" si="13"/>
        <v>#N/A</v>
      </c>
      <c r="AG80" s="58">
        <f t="shared" si="14"/>
        <v>0</v>
      </c>
      <c r="AH80" s="43"/>
      <c r="AI80" s="2"/>
      <c r="AJ80" s="43"/>
      <c r="AK80" s="2"/>
      <c r="AL80" s="43"/>
      <c r="AM80" s="2"/>
      <c r="AN80" s="43"/>
      <c r="AO80" s="2"/>
      <c r="AP80" s="43"/>
      <c r="AQ80" s="2"/>
      <c r="AR80" s="43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43"/>
      <c r="S81" s="2"/>
      <c r="T81" s="43"/>
      <c r="U81" s="2"/>
      <c r="V81" s="43"/>
      <c r="W81" s="2"/>
      <c r="X81" s="57" t="str">
        <f t="shared" si="30"/>
        <v/>
      </c>
      <c r="Y81" s="58">
        <f t="shared" si="31"/>
        <v>0</v>
      </c>
      <c r="Z81" s="59">
        <f t="shared" si="32"/>
        <v>77</v>
      </c>
      <c r="AA81" s="58" t="str">
        <f t="shared" si="8"/>
        <v>#N/A</v>
      </c>
      <c r="AB81" s="59">
        <f t="shared" si="9"/>
        <v>0.009923</v>
      </c>
      <c r="AC81" s="58">
        <f t="shared" si="10"/>
        <v>78</v>
      </c>
      <c r="AD81" s="59">
        <f t="shared" si="11"/>
        <v>77</v>
      </c>
      <c r="AE81" s="58">
        <f t="shared" si="12"/>
        <v>77</v>
      </c>
      <c r="AF81" s="59" t="str">
        <f t="shared" si="13"/>
        <v>#N/A</v>
      </c>
      <c r="AG81" s="58">
        <f t="shared" si="14"/>
        <v>0</v>
      </c>
      <c r="AH81" s="43"/>
      <c r="AI81" s="2"/>
      <c r="AJ81" s="43"/>
      <c r="AK81" s="2"/>
      <c r="AL81" s="43"/>
      <c r="AM81" s="2"/>
      <c r="AN81" s="43"/>
      <c r="AO81" s="2"/>
      <c r="AP81" s="43"/>
      <c r="AQ81" s="2"/>
      <c r="AR81" s="43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43"/>
      <c r="S82" s="2"/>
      <c r="T82" s="43"/>
      <c r="U82" s="2"/>
      <c r="V82" s="43"/>
      <c r="W82" s="2"/>
      <c r="X82" s="57" t="str">
        <f t="shared" si="30"/>
        <v/>
      </c>
      <c r="Y82" s="58">
        <f t="shared" si="31"/>
        <v>0</v>
      </c>
      <c r="Z82" s="59">
        <f t="shared" si="32"/>
        <v>78</v>
      </c>
      <c r="AA82" s="58" t="str">
        <f t="shared" si="8"/>
        <v>#N/A</v>
      </c>
      <c r="AB82" s="59">
        <f t="shared" si="9"/>
        <v>0.009922</v>
      </c>
      <c r="AC82" s="58">
        <f t="shared" si="10"/>
        <v>79</v>
      </c>
      <c r="AD82" s="59">
        <f t="shared" si="11"/>
        <v>78</v>
      </c>
      <c r="AE82" s="58">
        <f t="shared" si="12"/>
        <v>78</v>
      </c>
      <c r="AF82" s="59" t="str">
        <f t="shared" si="13"/>
        <v>#N/A</v>
      </c>
      <c r="AG82" s="58">
        <f t="shared" si="14"/>
        <v>0</v>
      </c>
      <c r="AH82" s="43"/>
      <c r="AI82" s="2"/>
      <c r="AJ82" s="43"/>
      <c r="AK82" s="2"/>
      <c r="AL82" s="43"/>
      <c r="AM82" s="2"/>
      <c r="AN82" s="43"/>
      <c r="AO82" s="2"/>
      <c r="AP82" s="43"/>
      <c r="AQ82" s="2"/>
      <c r="AR82" s="43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43"/>
      <c r="S83" s="2"/>
      <c r="T83" s="43"/>
      <c r="U83" s="2"/>
      <c r="V83" s="43"/>
      <c r="W83" s="2"/>
      <c r="X83" s="57" t="str">
        <f t="shared" si="30"/>
        <v/>
      </c>
      <c r="Y83" s="58">
        <f t="shared" si="31"/>
        <v>0</v>
      </c>
      <c r="Z83" s="59">
        <f t="shared" si="32"/>
        <v>79</v>
      </c>
      <c r="AA83" s="58" t="str">
        <f t="shared" si="8"/>
        <v>#N/A</v>
      </c>
      <c r="AB83" s="59">
        <f t="shared" si="9"/>
        <v>0.009921</v>
      </c>
      <c r="AC83" s="58">
        <f t="shared" si="10"/>
        <v>80</v>
      </c>
      <c r="AD83" s="59">
        <f t="shared" si="11"/>
        <v>79</v>
      </c>
      <c r="AE83" s="58">
        <f t="shared" si="12"/>
        <v>79</v>
      </c>
      <c r="AF83" s="59" t="str">
        <f t="shared" si="13"/>
        <v>#N/A</v>
      </c>
      <c r="AG83" s="58">
        <f t="shared" si="14"/>
        <v>0</v>
      </c>
      <c r="AH83" s="43"/>
      <c r="AI83" s="2"/>
      <c r="AJ83" s="43"/>
      <c r="AK83" s="2"/>
      <c r="AL83" s="43"/>
      <c r="AM83" s="2"/>
      <c r="AN83" s="43"/>
      <c r="AO83" s="2"/>
      <c r="AP83" s="43"/>
      <c r="AQ83" s="2"/>
      <c r="AR83" s="43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43"/>
      <c r="S84" s="2"/>
      <c r="T84" s="43"/>
      <c r="U84" s="2"/>
      <c r="V84" s="43"/>
      <c r="W84" s="2"/>
      <c r="X84" s="57" t="str">
        <f t="shared" si="30"/>
        <v/>
      </c>
      <c r="Y84" s="58">
        <f t="shared" si="31"/>
        <v>0</v>
      </c>
      <c r="Z84" s="59">
        <f t="shared" si="32"/>
        <v>80</v>
      </c>
      <c r="AA84" s="58" t="str">
        <f t="shared" si="8"/>
        <v>#N/A</v>
      </c>
      <c r="AB84" s="59">
        <f t="shared" si="9"/>
        <v>0.00992</v>
      </c>
      <c r="AC84" s="58">
        <f t="shared" si="10"/>
        <v>81</v>
      </c>
      <c r="AD84" s="59">
        <f t="shared" si="11"/>
        <v>80</v>
      </c>
      <c r="AE84" s="58">
        <f t="shared" si="12"/>
        <v>80</v>
      </c>
      <c r="AF84" s="59" t="str">
        <f t="shared" si="13"/>
        <v>#N/A</v>
      </c>
      <c r="AG84" s="58">
        <f t="shared" si="14"/>
        <v>0</v>
      </c>
      <c r="AH84" s="43"/>
      <c r="AI84" s="2"/>
      <c r="AJ84" s="43"/>
      <c r="AK84" s="2"/>
      <c r="AL84" s="43"/>
      <c r="AM84" s="2"/>
      <c r="AN84" s="43"/>
      <c r="AO84" s="2"/>
      <c r="AP84" s="43"/>
      <c r="AQ84" s="2"/>
      <c r="AR84" s="43"/>
    </row>
  </sheetData>
  <mergeCells count="16">
    <mergeCell ref="B41:F41"/>
    <mergeCell ref="I44:Q44"/>
    <mergeCell ref="B25:F26"/>
    <mergeCell ref="B27:F28"/>
    <mergeCell ref="B29:F30"/>
    <mergeCell ref="B31:F31"/>
    <mergeCell ref="B32:F33"/>
    <mergeCell ref="B34:F35"/>
    <mergeCell ref="B37:F38"/>
    <mergeCell ref="I2:P2"/>
    <mergeCell ref="B9:F9"/>
    <mergeCell ref="B13:F13"/>
    <mergeCell ref="B17:F17"/>
    <mergeCell ref="B20:F20"/>
    <mergeCell ref="B21:F22"/>
    <mergeCell ref="B23:F24"/>
  </mergeCells>
  <hyperlinks>
    <hyperlink r:id="rId1" ref="J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4.5"/>
    <col customWidth="1" min="2" max="5" width="9.5"/>
    <col customWidth="1" min="6" max="6" width="7.0"/>
    <col customWidth="1" min="7" max="8" width="4.5"/>
    <col customWidth="1" min="9" max="9" width="7.38"/>
    <col customWidth="1" min="10" max="10" width="25.75"/>
    <col customWidth="1" min="11" max="11" width="12.88"/>
    <col customWidth="1" min="12" max="12" width="7.38"/>
    <col customWidth="1" min="13" max="13" width="25.75"/>
    <col customWidth="1" min="14" max="14" width="4.5"/>
    <col customWidth="1" min="15" max="15" width="3.38"/>
    <col customWidth="1" min="16" max="16" width="25.75"/>
  </cols>
  <sheetData>
    <row r="1" ht="14.25" customHeight="1">
      <c r="A1" s="2"/>
      <c r="B1" s="2"/>
      <c r="C1" s="2"/>
      <c r="D1" s="2"/>
      <c r="E1" s="2"/>
      <c r="F1" s="2"/>
      <c r="G1" s="3"/>
      <c r="H1" s="4"/>
      <c r="I1" s="5"/>
      <c r="J1" s="5"/>
      <c r="K1" s="5"/>
      <c r="L1" s="5"/>
      <c r="M1" s="5"/>
      <c r="N1" s="5"/>
      <c r="O1" s="5"/>
      <c r="P1" s="2"/>
    </row>
    <row r="2" ht="22.5" customHeight="1">
      <c r="A2" s="2"/>
      <c r="B2" s="2"/>
      <c r="C2" s="2"/>
      <c r="D2" s="2"/>
      <c r="E2" s="2"/>
      <c r="F2" s="2"/>
      <c r="G2" s="3"/>
      <c r="H2" s="6"/>
      <c r="I2" s="86" t="s">
        <v>68</v>
      </c>
      <c r="J2" s="44"/>
      <c r="K2" s="44"/>
      <c r="L2" s="44"/>
      <c r="M2" s="44"/>
      <c r="N2" s="44"/>
      <c r="O2" s="44"/>
      <c r="P2" s="87"/>
    </row>
    <row r="3" ht="14.25" customHeight="1">
      <c r="A3" s="2"/>
      <c r="B3" s="2"/>
      <c r="C3" s="2"/>
      <c r="D3" s="2"/>
      <c r="E3" s="2"/>
      <c r="F3" s="2"/>
      <c r="G3" s="3"/>
      <c r="H3" s="4"/>
      <c r="I3" s="88"/>
      <c r="J3" s="88"/>
      <c r="K3" s="32"/>
      <c r="L3" s="88"/>
      <c r="M3" s="88"/>
      <c r="N3" s="32"/>
      <c r="O3" s="88"/>
      <c r="P3" s="89"/>
    </row>
    <row r="4" ht="18.0" customHeight="1">
      <c r="A4" s="2"/>
      <c r="B4" s="2"/>
      <c r="C4" s="2"/>
      <c r="D4" s="2"/>
      <c r="E4" s="2"/>
      <c r="F4" s="2"/>
      <c r="G4" s="3"/>
      <c r="H4" s="4"/>
      <c r="I4" s="90">
        <v>1.0</v>
      </c>
      <c r="J4" s="91" t="s">
        <v>69</v>
      </c>
      <c r="K4" s="20"/>
      <c r="L4" s="20"/>
      <c r="M4" s="20"/>
      <c r="N4" s="20"/>
      <c r="O4" s="92"/>
      <c r="P4" s="62"/>
    </row>
    <row r="5" ht="18.0" customHeight="1">
      <c r="A5" s="2"/>
      <c r="B5" s="2"/>
      <c r="C5" s="2"/>
      <c r="D5" s="2"/>
      <c r="E5" s="2"/>
      <c r="F5" s="2"/>
      <c r="G5" s="3"/>
      <c r="H5" s="4"/>
      <c r="I5" s="93"/>
      <c r="J5" s="94"/>
      <c r="K5" s="23"/>
      <c r="L5" s="23"/>
      <c r="M5" s="23"/>
      <c r="N5" s="24"/>
      <c r="O5" s="95"/>
      <c r="P5" s="62"/>
    </row>
    <row r="6" ht="18.0" customHeight="1">
      <c r="A6" s="2"/>
      <c r="B6" s="2"/>
      <c r="C6" s="2"/>
      <c r="D6" s="2"/>
      <c r="E6" s="2"/>
      <c r="F6" s="2"/>
      <c r="G6" s="3"/>
      <c r="H6" s="4"/>
      <c r="I6" s="93"/>
      <c r="J6" s="26"/>
      <c r="N6" s="27"/>
      <c r="O6" s="95"/>
      <c r="P6" s="62"/>
    </row>
    <row r="7" ht="18.0" customHeight="1">
      <c r="A7" s="2"/>
      <c r="B7" s="2"/>
      <c r="C7" s="2"/>
      <c r="D7" s="2"/>
      <c r="E7" s="2"/>
      <c r="F7" s="2"/>
      <c r="G7" s="3"/>
      <c r="H7" s="4"/>
      <c r="I7" s="93"/>
      <c r="J7" s="28"/>
      <c r="K7" s="20"/>
      <c r="L7" s="20"/>
      <c r="M7" s="20"/>
      <c r="N7" s="29"/>
      <c r="O7" s="95"/>
      <c r="P7" s="62"/>
    </row>
    <row r="8" ht="18.0" customHeight="1">
      <c r="A8" s="2"/>
      <c r="B8" s="2"/>
      <c r="C8" s="2"/>
      <c r="D8" s="2"/>
      <c r="E8" s="2"/>
      <c r="F8" s="2"/>
      <c r="G8" s="3"/>
      <c r="H8" s="4"/>
      <c r="I8" s="92"/>
      <c r="J8" s="96"/>
      <c r="K8" s="32"/>
      <c r="L8" s="78"/>
      <c r="M8" s="96"/>
      <c r="N8" s="32"/>
      <c r="O8" s="92"/>
      <c r="P8" s="62"/>
    </row>
    <row r="9" ht="18.0" customHeight="1">
      <c r="A9" s="2"/>
      <c r="B9" s="17" t="s">
        <v>6</v>
      </c>
      <c r="G9" s="3"/>
      <c r="H9" s="4"/>
      <c r="I9" s="90">
        <v>2.0</v>
      </c>
      <c r="J9" s="91" t="s">
        <v>70</v>
      </c>
      <c r="K9" s="20"/>
      <c r="L9" s="20"/>
      <c r="M9" s="20"/>
      <c r="N9" s="20"/>
      <c r="O9" s="92"/>
      <c r="P9" s="62"/>
    </row>
    <row r="10" ht="18.0" customHeight="1">
      <c r="A10" s="2"/>
      <c r="B10" s="97" t="s">
        <v>71</v>
      </c>
      <c r="G10" s="3"/>
      <c r="H10" s="4"/>
      <c r="I10" s="93"/>
      <c r="J10" s="94"/>
      <c r="K10" s="23"/>
      <c r="L10" s="23"/>
      <c r="M10" s="23"/>
      <c r="N10" s="24"/>
      <c r="O10" s="95"/>
      <c r="P10" s="62"/>
    </row>
    <row r="11" ht="18.0" customHeight="1">
      <c r="A11" s="2"/>
      <c r="G11" s="3"/>
      <c r="H11" s="4"/>
      <c r="I11" s="93"/>
      <c r="J11" s="26"/>
      <c r="N11" s="27"/>
      <c r="O11" s="95"/>
      <c r="P11" s="62"/>
    </row>
    <row r="12" ht="18.0" customHeight="1">
      <c r="A12" s="2"/>
      <c r="G12" s="3"/>
      <c r="H12" s="4"/>
      <c r="I12" s="93"/>
      <c r="J12" s="28"/>
      <c r="K12" s="20"/>
      <c r="L12" s="20"/>
      <c r="M12" s="20"/>
      <c r="N12" s="29"/>
      <c r="O12" s="95"/>
      <c r="P12" s="62"/>
    </row>
    <row r="13" ht="18.0" customHeight="1">
      <c r="A13" s="2"/>
      <c r="G13" s="3"/>
      <c r="H13" s="4"/>
      <c r="I13" s="2"/>
      <c r="J13" s="33"/>
      <c r="K13" s="33"/>
      <c r="L13" s="33"/>
      <c r="M13" s="33"/>
      <c r="N13" s="32"/>
      <c r="O13" s="92"/>
      <c r="P13" s="62"/>
    </row>
    <row r="14" ht="18.0" customHeight="1">
      <c r="A14" s="2"/>
      <c r="G14" s="3"/>
      <c r="H14" s="4"/>
      <c r="I14" s="90">
        <v>3.0</v>
      </c>
      <c r="J14" s="91" t="s">
        <v>72</v>
      </c>
      <c r="K14" s="20"/>
      <c r="L14" s="20"/>
      <c r="M14" s="20"/>
      <c r="N14" s="20"/>
      <c r="O14" s="92"/>
      <c r="P14" s="62"/>
    </row>
    <row r="15" ht="18.0" customHeight="1">
      <c r="A15" s="2"/>
      <c r="G15" s="3"/>
      <c r="H15" s="4"/>
      <c r="I15" s="93"/>
      <c r="J15" s="98" t="s">
        <v>5</v>
      </c>
      <c r="K15" s="23"/>
      <c r="L15" s="23"/>
      <c r="M15" s="23"/>
      <c r="N15" s="24"/>
      <c r="O15" s="95"/>
      <c r="P15" s="62"/>
    </row>
    <row r="16" ht="18.0" customHeight="1">
      <c r="A16" s="2"/>
      <c r="G16" s="3"/>
      <c r="H16" s="4"/>
      <c r="I16" s="93"/>
      <c r="J16" s="26"/>
      <c r="N16" s="27"/>
      <c r="O16" s="95"/>
      <c r="P16" s="62"/>
    </row>
    <row r="17" ht="18.0" customHeight="1">
      <c r="A17" s="2"/>
      <c r="G17" s="3"/>
      <c r="H17" s="4"/>
      <c r="I17" s="21"/>
      <c r="J17" s="28"/>
      <c r="K17" s="20"/>
      <c r="L17" s="20"/>
      <c r="M17" s="20"/>
      <c r="N17" s="29"/>
      <c r="O17" s="95"/>
      <c r="P17" s="62"/>
    </row>
    <row r="18" ht="18.0" customHeight="1">
      <c r="A18" s="2"/>
      <c r="G18" s="3"/>
      <c r="H18" s="4"/>
      <c r="I18" s="2"/>
      <c r="J18" s="33"/>
      <c r="K18" s="33"/>
      <c r="L18" s="33"/>
      <c r="M18" s="96"/>
      <c r="N18" s="33"/>
      <c r="O18" s="92"/>
      <c r="P18" s="62"/>
    </row>
    <row r="19" ht="18.0" customHeight="1">
      <c r="A19" s="2"/>
      <c r="G19" s="3"/>
      <c r="H19" s="4"/>
      <c r="I19" s="90">
        <v>4.0</v>
      </c>
      <c r="J19" s="91" t="s">
        <v>73</v>
      </c>
      <c r="K19" s="20"/>
      <c r="L19" s="20"/>
      <c r="M19" s="20"/>
      <c r="N19" s="20"/>
      <c r="O19" s="92"/>
      <c r="P19" s="62"/>
    </row>
    <row r="20" ht="18.0" customHeight="1">
      <c r="A20" s="2"/>
      <c r="B20" s="30"/>
      <c r="G20" s="3"/>
      <c r="H20" s="4"/>
      <c r="I20" s="21"/>
      <c r="J20" s="98" t="s">
        <v>74</v>
      </c>
      <c r="K20" s="23"/>
      <c r="L20" s="23"/>
      <c r="M20" s="23"/>
      <c r="N20" s="24"/>
      <c r="O20" s="95"/>
      <c r="P20" s="99" t="s">
        <v>75</v>
      </c>
    </row>
    <row r="21" ht="18.0" customHeight="1">
      <c r="A21" s="2"/>
      <c r="G21" s="3"/>
      <c r="H21" s="4"/>
      <c r="I21" s="21"/>
      <c r="J21" s="26"/>
      <c r="N21" s="27"/>
      <c r="O21" s="95"/>
      <c r="P21" s="62"/>
    </row>
    <row r="22" ht="18.0" customHeight="1">
      <c r="A22" s="2"/>
      <c r="B22" s="100"/>
      <c r="G22" s="3"/>
      <c r="H22" s="4"/>
      <c r="I22" s="93"/>
      <c r="J22" s="28"/>
      <c r="K22" s="20"/>
      <c r="L22" s="20"/>
      <c r="M22" s="20"/>
      <c r="N22" s="29"/>
      <c r="O22" s="95"/>
      <c r="P22" s="62"/>
    </row>
    <row r="23" ht="18.0" customHeight="1">
      <c r="A23" s="2"/>
      <c r="B23" s="34"/>
      <c r="G23" s="3"/>
      <c r="H23" s="4"/>
      <c r="I23" s="92"/>
      <c r="J23" s="96"/>
      <c r="K23" s="32"/>
      <c r="L23" s="78"/>
      <c r="M23" s="96"/>
      <c r="N23" s="32"/>
      <c r="O23" s="92"/>
      <c r="P23" s="62"/>
    </row>
    <row r="24" ht="18.0" customHeight="1">
      <c r="A24" s="2"/>
      <c r="B24" s="30"/>
      <c r="G24" s="3"/>
      <c r="H24" s="4"/>
      <c r="I24" s="90">
        <v>5.0</v>
      </c>
      <c r="J24" s="91" t="s">
        <v>76</v>
      </c>
      <c r="K24" s="20"/>
      <c r="L24" s="20"/>
      <c r="M24" s="20"/>
      <c r="N24" s="20"/>
      <c r="O24" s="2"/>
      <c r="P24" s="2"/>
    </row>
    <row r="25" ht="18.0" customHeight="1">
      <c r="A25" s="2"/>
      <c r="B25" s="34"/>
      <c r="G25" s="3"/>
      <c r="H25" s="4"/>
      <c r="I25" s="93"/>
      <c r="J25" s="94"/>
      <c r="K25" s="23"/>
      <c r="L25" s="23"/>
      <c r="M25" s="23"/>
      <c r="N25" s="24"/>
      <c r="O25" s="45"/>
      <c r="P25" s="2"/>
    </row>
    <row r="26" ht="18.0" customHeight="1">
      <c r="A26" s="2"/>
      <c r="G26" s="3"/>
      <c r="H26" s="4"/>
      <c r="I26" s="21"/>
      <c r="J26" s="26"/>
      <c r="N26" s="27"/>
      <c r="O26" s="45"/>
      <c r="P26" s="2"/>
    </row>
    <row r="27" ht="18.0" customHeight="1">
      <c r="A27" s="2"/>
      <c r="B27" s="100"/>
      <c r="G27" s="3"/>
      <c r="H27" s="4"/>
      <c r="I27" s="21"/>
      <c r="J27" s="28"/>
      <c r="K27" s="20"/>
      <c r="L27" s="20"/>
      <c r="M27" s="20"/>
      <c r="N27" s="29"/>
      <c r="O27" s="45"/>
      <c r="P27" s="2"/>
    </row>
    <row r="28" ht="18.0" customHeight="1">
      <c r="A28" s="2"/>
      <c r="B28" s="34"/>
      <c r="G28" s="3"/>
      <c r="H28" s="4"/>
      <c r="I28" s="2"/>
      <c r="J28" s="33"/>
      <c r="K28" s="32"/>
      <c r="L28" s="78"/>
      <c r="M28" s="33"/>
      <c r="N28" s="33"/>
      <c r="O28" s="2"/>
      <c r="P28" s="2"/>
    </row>
    <row r="29" ht="18.0" customHeight="1">
      <c r="A29" s="2"/>
      <c r="G29" s="3"/>
      <c r="H29" s="36"/>
      <c r="I29" s="101">
        <v>6.0</v>
      </c>
      <c r="J29" s="102" t="s">
        <v>77</v>
      </c>
      <c r="K29" s="20"/>
      <c r="L29" s="20"/>
      <c r="M29" s="20"/>
      <c r="N29" s="20"/>
      <c r="O29" s="2"/>
      <c r="P29" s="2"/>
    </row>
    <row r="30" ht="18.0" customHeight="1">
      <c r="A30" s="2"/>
      <c r="B30" s="34"/>
      <c r="G30" s="3"/>
      <c r="H30" s="36"/>
      <c r="I30" s="21"/>
      <c r="J30" s="94"/>
      <c r="K30" s="23"/>
      <c r="L30" s="23"/>
      <c r="M30" s="23"/>
      <c r="N30" s="24"/>
      <c r="O30" s="45"/>
      <c r="P30" s="2"/>
    </row>
    <row r="31" ht="18.0" customHeight="1">
      <c r="A31" s="2"/>
      <c r="G31" s="3"/>
      <c r="H31" s="36"/>
      <c r="I31" s="21"/>
      <c r="J31" s="26"/>
      <c r="N31" s="27"/>
      <c r="O31" s="45"/>
      <c r="P31" s="2"/>
    </row>
    <row r="32" ht="18.0" customHeight="1">
      <c r="A32" s="2"/>
      <c r="B32" s="34"/>
      <c r="G32" s="3"/>
      <c r="H32" s="4"/>
      <c r="I32" s="93"/>
      <c r="J32" s="28"/>
      <c r="K32" s="20"/>
      <c r="L32" s="20"/>
      <c r="M32" s="20"/>
      <c r="N32" s="29"/>
      <c r="O32" s="45"/>
      <c r="P32" s="2"/>
    </row>
    <row r="33" ht="18.0" customHeight="1">
      <c r="A33" s="2"/>
      <c r="G33" s="3"/>
      <c r="H33" s="4"/>
      <c r="I33" s="2"/>
      <c r="J33" s="33"/>
      <c r="K33" s="33"/>
      <c r="L33" s="33"/>
      <c r="M33" s="33"/>
      <c r="N33" s="33"/>
      <c r="O33" s="2"/>
      <c r="P33" s="2"/>
    </row>
    <row r="34" ht="18.0" customHeight="1">
      <c r="A34" s="2"/>
      <c r="B34" s="34"/>
      <c r="G34" s="3"/>
      <c r="H34" s="4"/>
      <c r="I34" s="90">
        <v>7.0</v>
      </c>
      <c r="J34" s="91" t="s">
        <v>78</v>
      </c>
      <c r="K34" s="5"/>
      <c r="L34" s="5"/>
      <c r="M34" s="5"/>
      <c r="N34" s="5"/>
      <c r="O34" s="2"/>
      <c r="P34" s="2"/>
    </row>
    <row r="35" ht="18.0" customHeight="1">
      <c r="A35" s="2"/>
      <c r="G35" s="3"/>
      <c r="H35" s="4"/>
      <c r="I35" s="103"/>
      <c r="J35" s="94"/>
      <c r="K35" s="23"/>
      <c r="L35" s="23"/>
      <c r="M35" s="23"/>
      <c r="N35" s="24"/>
      <c r="O35" s="45"/>
      <c r="P35" s="2"/>
    </row>
    <row r="36" ht="18.0" customHeight="1">
      <c r="A36" s="2"/>
      <c r="B36" s="34"/>
      <c r="G36" s="3"/>
      <c r="H36" s="4"/>
      <c r="I36" s="21"/>
      <c r="J36" s="26"/>
      <c r="N36" s="27"/>
      <c r="O36" s="45"/>
      <c r="P36" s="2"/>
    </row>
    <row r="37" ht="18.0" customHeight="1">
      <c r="A37" s="2"/>
      <c r="G37" s="3"/>
      <c r="H37" s="4"/>
      <c r="I37" s="103"/>
      <c r="J37" s="28"/>
      <c r="K37" s="20"/>
      <c r="L37" s="20"/>
      <c r="M37" s="20"/>
      <c r="N37" s="29"/>
      <c r="O37" s="45"/>
      <c r="P37" s="2"/>
    </row>
    <row r="38" ht="18.0" customHeight="1">
      <c r="A38" s="2"/>
      <c r="B38" s="34"/>
      <c r="G38" s="3"/>
      <c r="H38" s="4"/>
      <c r="I38" s="2"/>
      <c r="J38" s="33"/>
      <c r="K38" s="33"/>
      <c r="L38" s="33"/>
      <c r="M38" s="33"/>
      <c r="N38" s="33"/>
      <c r="O38" s="2"/>
      <c r="P38" s="2"/>
    </row>
    <row r="39" ht="18.0" customHeight="1">
      <c r="A39" s="2"/>
      <c r="G39" s="3"/>
      <c r="H39" s="4"/>
      <c r="I39" s="90">
        <v>8.0</v>
      </c>
      <c r="J39" s="91" t="s">
        <v>79</v>
      </c>
      <c r="K39" s="5"/>
      <c r="L39" s="5"/>
      <c r="M39" s="5"/>
      <c r="N39" s="5"/>
      <c r="O39" s="2"/>
      <c r="P39" s="2"/>
    </row>
    <row r="40" ht="18.0" customHeight="1">
      <c r="A40" s="2"/>
      <c r="B40" s="34"/>
      <c r="G40" s="3"/>
      <c r="H40" s="4"/>
      <c r="I40" s="103"/>
      <c r="J40" s="94"/>
      <c r="K40" s="23"/>
      <c r="L40" s="23"/>
      <c r="M40" s="23"/>
      <c r="N40" s="24"/>
      <c r="O40" s="45"/>
      <c r="P40" s="2"/>
    </row>
    <row r="41" ht="18.0" customHeight="1">
      <c r="A41" s="2"/>
      <c r="G41" s="3"/>
      <c r="H41" s="4"/>
      <c r="I41" s="103"/>
      <c r="J41" s="26"/>
      <c r="N41" s="27"/>
      <c r="O41" s="45"/>
      <c r="P41" s="2"/>
    </row>
    <row r="42" ht="14.25" customHeight="1">
      <c r="A42" s="2"/>
      <c r="B42" s="34"/>
      <c r="G42" s="3"/>
      <c r="H42" s="4"/>
      <c r="I42" s="104"/>
      <c r="J42" s="28"/>
      <c r="K42" s="20"/>
      <c r="L42" s="20"/>
      <c r="M42" s="20"/>
      <c r="N42" s="29"/>
      <c r="O42" s="45"/>
      <c r="P42" s="2"/>
    </row>
    <row r="43" ht="14.25" customHeight="1">
      <c r="A43" s="2"/>
      <c r="G43" s="2"/>
      <c r="H43" s="2"/>
      <c r="I43" s="2"/>
      <c r="J43" s="33"/>
      <c r="K43" s="33"/>
      <c r="L43" s="33"/>
      <c r="M43" s="33"/>
      <c r="N43" s="33"/>
      <c r="O43" s="2"/>
      <c r="P43" s="2"/>
    </row>
  </sheetData>
  <mergeCells count="31">
    <mergeCell ref="B10:F19"/>
    <mergeCell ref="B20:F21"/>
    <mergeCell ref="B22:F22"/>
    <mergeCell ref="B23:F23"/>
    <mergeCell ref="B24:F24"/>
    <mergeCell ref="B25:F26"/>
    <mergeCell ref="B27:F27"/>
    <mergeCell ref="B36:F37"/>
    <mergeCell ref="J35:N37"/>
    <mergeCell ref="J40:N42"/>
    <mergeCell ref="B28:F29"/>
    <mergeCell ref="B30:F31"/>
    <mergeCell ref="B32:F33"/>
    <mergeCell ref="B34:F35"/>
    <mergeCell ref="B38:F39"/>
    <mergeCell ref="B40:F41"/>
    <mergeCell ref="B42:F43"/>
    <mergeCell ref="J14:N14"/>
    <mergeCell ref="J15:N17"/>
    <mergeCell ref="J20:N22"/>
    <mergeCell ref="J24:N24"/>
    <mergeCell ref="J25:N27"/>
    <mergeCell ref="J29:N29"/>
    <mergeCell ref="J30:N32"/>
    <mergeCell ref="I2:O2"/>
    <mergeCell ref="J4:N4"/>
    <mergeCell ref="J5:N7"/>
    <mergeCell ref="B9:F9"/>
    <mergeCell ref="J9:N9"/>
    <mergeCell ref="J10:N12"/>
    <mergeCell ref="J19:N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4.5"/>
    <col customWidth="1" min="2" max="5" width="9.5"/>
    <col customWidth="1" min="6" max="6" width="7.13"/>
    <col customWidth="1" min="7" max="8" width="4.5"/>
    <col customWidth="1" min="9" max="9" width="7.38"/>
    <col customWidth="1" min="10" max="11" width="25.75"/>
    <col customWidth="1" min="12" max="23" width="10.13"/>
    <col customWidth="1" hidden="1" min="24" max="24" width="13.38"/>
    <col hidden="1" min="25" max="25" width="12.63"/>
    <col customWidth="1" hidden="1" min="26" max="26" width="7.75"/>
    <col customWidth="1" hidden="1" min="27" max="27" width="5.13"/>
    <col customWidth="1" hidden="1" min="28" max="28" width="5.38"/>
    <col customWidth="1" hidden="1" min="29" max="29" width="9.5"/>
    <col customWidth="1" hidden="1" min="30" max="30" width="13.38"/>
    <col hidden="1" min="31" max="31" width="12.63"/>
    <col customWidth="1" hidden="1" min="32" max="32" width="10.5"/>
    <col customWidth="1" hidden="1" min="33" max="33" width="12.0"/>
    <col customWidth="1" hidden="1" min="34" max="34" width="14.88"/>
    <col customWidth="1" hidden="1" min="35" max="35" width="0.75"/>
  </cols>
  <sheetData>
    <row r="1" ht="14.25" customHeight="1">
      <c r="A1" s="2"/>
      <c r="B1" s="2"/>
      <c r="C1" s="2"/>
      <c r="D1" s="2"/>
      <c r="E1" s="2"/>
      <c r="F1" s="2"/>
      <c r="G1" s="3"/>
      <c r="H1" s="4"/>
      <c r="I1" s="5"/>
      <c r="J1" s="5"/>
      <c r="K1" s="5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105"/>
      <c r="Y1" s="105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22.5" customHeight="1">
      <c r="A2" s="2"/>
      <c r="B2" s="2"/>
      <c r="C2" s="2"/>
      <c r="D2" s="2"/>
      <c r="E2" s="2"/>
      <c r="F2" s="2"/>
      <c r="G2" s="3"/>
      <c r="H2" s="6"/>
      <c r="I2" s="7" t="s">
        <v>80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8"/>
      <c r="X2" s="87"/>
      <c r="Y2" s="106"/>
      <c r="Z2" s="2"/>
      <c r="AA2" s="2"/>
      <c r="AB2" s="2"/>
      <c r="AC2" s="2"/>
      <c r="AD2" s="2"/>
      <c r="AE2" s="2"/>
      <c r="AF2" s="2"/>
      <c r="AG2" s="2"/>
      <c r="AH2" s="2"/>
      <c r="AI2" s="2"/>
    </row>
    <row r="3" ht="14.25" customHeight="1">
      <c r="A3" s="2"/>
      <c r="B3" s="2"/>
      <c r="C3" s="2"/>
      <c r="D3" s="2"/>
      <c r="E3" s="2"/>
      <c r="F3" s="2"/>
      <c r="G3" s="3"/>
      <c r="H3" s="6"/>
      <c r="I3" s="10" t="s">
        <v>3</v>
      </c>
      <c r="J3" s="10" t="s">
        <v>4</v>
      </c>
      <c r="K3" s="10" t="s">
        <v>81</v>
      </c>
      <c r="L3" s="107" t="s">
        <v>15</v>
      </c>
      <c r="M3" s="107" t="s">
        <v>54</v>
      </c>
      <c r="N3" s="107" t="s">
        <v>82</v>
      </c>
      <c r="O3" s="107" t="s">
        <v>83</v>
      </c>
      <c r="P3" s="107" t="s">
        <v>56</v>
      </c>
      <c r="Q3" s="107" t="s">
        <v>46</v>
      </c>
      <c r="R3" s="107" t="s">
        <v>84</v>
      </c>
      <c r="S3" s="107" t="s">
        <v>85</v>
      </c>
      <c r="T3" s="107" t="s">
        <v>86</v>
      </c>
      <c r="U3" s="107" t="s">
        <v>87</v>
      </c>
      <c r="V3" s="107" t="s">
        <v>88</v>
      </c>
      <c r="W3" s="107" t="s">
        <v>89</v>
      </c>
      <c r="X3" s="108" t="s">
        <v>90</v>
      </c>
      <c r="Y3" s="48" t="s">
        <v>91</v>
      </c>
      <c r="Z3" s="51" t="s">
        <v>83</v>
      </c>
      <c r="AA3" s="51" t="s">
        <v>56</v>
      </c>
      <c r="AB3" s="48" t="s">
        <v>92</v>
      </c>
      <c r="AC3" s="48" t="s">
        <v>84</v>
      </c>
      <c r="AD3" s="101" t="s">
        <v>93</v>
      </c>
      <c r="AE3" s="101" t="s">
        <v>32</v>
      </c>
      <c r="AF3" s="48" t="s">
        <v>94</v>
      </c>
      <c r="AG3" s="48" t="s">
        <v>34</v>
      </c>
      <c r="AH3" s="51" t="s">
        <v>36</v>
      </c>
      <c r="AI3" s="51" t="s">
        <v>95</v>
      </c>
    </row>
    <row r="4" ht="18.0" customHeight="1">
      <c r="A4" s="2"/>
      <c r="B4" s="2"/>
      <c r="C4" s="2"/>
      <c r="D4" s="2"/>
      <c r="E4" s="2"/>
      <c r="F4" s="2"/>
      <c r="G4" s="3"/>
      <c r="H4" s="4"/>
      <c r="I4" s="109">
        <v>1.0</v>
      </c>
      <c r="J4" s="54" t="s">
        <v>96</v>
      </c>
      <c r="K4" s="110" t="str">
        <f>HYPERLINK("http://www.widget.com/","http://www.widget.com/")</f>
        <v>http://www.widget.com/</v>
      </c>
      <c r="L4" s="109" t="s">
        <v>23</v>
      </c>
      <c r="M4" s="111">
        <f>IF(J4="","",LEN(J4))</f>
        <v>6</v>
      </c>
      <c r="N4" s="109">
        <v>2.0</v>
      </c>
      <c r="O4" s="109" t="s">
        <v>49</v>
      </c>
      <c r="P4" s="109" t="s">
        <v>49</v>
      </c>
      <c r="Q4" s="109" t="s">
        <v>97</v>
      </c>
      <c r="R4" s="109">
        <v>2.0</v>
      </c>
      <c r="S4" s="109">
        <v>2.0</v>
      </c>
      <c r="T4" s="109">
        <v>2.0</v>
      </c>
      <c r="U4" s="109">
        <v>0.0</v>
      </c>
      <c r="V4" s="109">
        <v>1.0</v>
      </c>
      <c r="W4" s="109">
        <v>1.0</v>
      </c>
      <c r="X4" s="56">
        <f t="shared" ref="X4:X23" si="2">IF(M4="","",IF(M4&gt;12,0,IF(M4&gt;8,1,2)))</f>
        <v>2</v>
      </c>
      <c r="Y4" s="56">
        <f t="shared" ref="Y4:Y23" si="3">IF(N4="","",IF(N4&gt;4,0,IF(N4&gt;2,1,2)))</f>
        <v>2</v>
      </c>
      <c r="Z4" s="56">
        <f t="shared" ref="Z4:AB4" si="1">IF(O4="","",IF(O4="Yes",2,-2))</f>
        <v>2</v>
      </c>
      <c r="AA4" s="56">
        <f t="shared" si="1"/>
        <v>2</v>
      </c>
      <c r="AB4" s="56">
        <f t="shared" si="1"/>
        <v>-2</v>
      </c>
      <c r="AC4" s="56">
        <f t="shared" ref="AC4:AC23" si="5">IF(R4="","",IF(R4&lt;1,-20,IF(R4&gt;1,4,1)))</f>
        <v>4</v>
      </c>
      <c r="AD4" s="56">
        <f t="shared" ref="AD4:AD23" si="6">IF(J4="","",(SUM(S4:AC4)+(10000-I4)/1000000))</f>
        <v>16.009999</v>
      </c>
      <c r="AE4" s="56">
        <f t="shared" ref="AE4:AE23" si="7">IF(J4="","",RANK(AD4,$AD$4:$AD$23))</f>
        <v>1</v>
      </c>
      <c r="AF4" s="56">
        <f t="shared" ref="AF4:AF23" si="8">IF(AE4="","",I4)</f>
        <v>1</v>
      </c>
      <c r="AG4" s="56">
        <f t="shared" ref="AG4:AG23" si="9">IF(AE4="","",MATCH(AF4,$AE$4:$AE$23,0))</f>
        <v>1</v>
      </c>
      <c r="AH4" s="58" t="str">
        <f t="shared" ref="AH4:AH23" si="10">IF(AE4="","",OFFSET(J$3,AG4,0))</f>
        <v>Widget</v>
      </c>
      <c r="AI4" s="58">
        <f t="shared" ref="AI4:AI23" si="11">IF(AF4="","",INT(OFFSET(AD$3,AG4,0)))</f>
        <v>16</v>
      </c>
    </row>
    <row r="5" ht="18.0" customHeight="1">
      <c r="A5" s="2"/>
      <c r="B5" s="2"/>
      <c r="C5" s="2"/>
      <c r="D5" s="2"/>
      <c r="E5" s="2"/>
      <c r="F5" s="2"/>
      <c r="G5" s="3"/>
      <c r="H5" s="4"/>
      <c r="I5" s="56">
        <f t="shared" ref="I5:I23" si="12">I4+1</f>
        <v>2</v>
      </c>
      <c r="J5" s="99" t="s">
        <v>98</v>
      </c>
      <c r="K5" s="112" t="str">
        <f>HYPERLINK("http://www.widget3.com/","http://www.widget3.com/")</f>
        <v>http://www.widget3.com/</v>
      </c>
      <c r="L5" s="48" t="s">
        <v>24</v>
      </c>
      <c r="M5" s="48">
        <v>6.0</v>
      </c>
      <c r="N5" s="48">
        <v>2.0</v>
      </c>
      <c r="O5" s="48" t="s">
        <v>49</v>
      </c>
      <c r="P5" s="48" t="s">
        <v>49</v>
      </c>
      <c r="Q5" s="48" t="s">
        <v>97</v>
      </c>
      <c r="R5" s="48">
        <v>2.0</v>
      </c>
      <c r="S5" s="48">
        <v>2.0</v>
      </c>
      <c r="T5" s="48">
        <v>2.0</v>
      </c>
      <c r="U5" s="48">
        <v>0.0</v>
      </c>
      <c r="V5" s="48">
        <v>1.0</v>
      </c>
      <c r="W5" s="48">
        <v>1.0</v>
      </c>
      <c r="X5" s="56">
        <f t="shared" si="2"/>
        <v>2</v>
      </c>
      <c r="Y5" s="56">
        <f t="shared" si="3"/>
        <v>2</v>
      </c>
      <c r="Z5" s="56">
        <f t="shared" ref="Z5:AB5" si="4">IF(O5="","",IF(O5="Yes",2,-2))</f>
        <v>2</v>
      </c>
      <c r="AA5" s="56">
        <f t="shared" si="4"/>
        <v>2</v>
      </c>
      <c r="AB5" s="56">
        <f t="shared" si="4"/>
        <v>-2</v>
      </c>
      <c r="AC5" s="56">
        <f t="shared" si="5"/>
        <v>4</v>
      </c>
      <c r="AD5" s="56">
        <f t="shared" si="6"/>
        <v>16.009998</v>
      </c>
      <c r="AE5" s="56">
        <f t="shared" si="7"/>
        <v>2</v>
      </c>
      <c r="AF5" s="56">
        <f t="shared" si="8"/>
        <v>2</v>
      </c>
      <c r="AG5" s="56">
        <f t="shared" si="9"/>
        <v>2</v>
      </c>
      <c r="AH5" s="58" t="str">
        <f t="shared" si="10"/>
        <v>Company Name 2</v>
      </c>
      <c r="AI5" s="58">
        <f t="shared" si="11"/>
        <v>16</v>
      </c>
    </row>
    <row r="6" ht="18.0" customHeight="1">
      <c r="A6" s="2"/>
      <c r="B6" s="2"/>
      <c r="C6" s="2"/>
      <c r="D6" s="2"/>
      <c r="E6" s="2"/>
      <c r="F6" s="2"/>
      <c r="G6" s="3"/>
      <c r="H6" s="4"/>
      <c r="I6" s="56">
        <f t="shared" si="12"/>
        <v>3</v>
      </c>
      <c r="J6" s="62"/>
      <c r="K6" s="62"/>
      <c r="L6" s="92"/>
      <c r="M6" s="56" t="str">
        <f t="shared" ref="M6:M23" si="14">IF(J6="","",LEN(J6))</f>
        <v/>
      </c>
      <c r="N6" s="92"/>
      <c r="O6" s="92"/>
      <c r="P6" s="92"/>
      <c r="Q6" s="92"/>
      <c r="R6" s="92"/>
      <c r="S6" s="92"/>
      <c r="T6" s="92"/>
      <c r="U6" s="92"/>
      <c r="V6" s="92"/>
      <c r="W6" s="92"/>
      <c r="X6" s="56" t="str">
        <f t="shared" si="2"/>
        <v/>
      </c>
      <c r="Y6" s="56" t="str">
        <f t="shared" si="3"/>
        <v/>
      </c>
      <c r="Z6" s="56" t="str">
        <f t="shared" ref="Z6:AB6" si="13">IF(O6="","",IF(O6="Yes",2,-2))</f>
        <v/>
      </c>
      <c r="AA6" s="56" t="str">
        <f t="shared" si="13"/>
        <v/>
      </c>
      <c r="AB6" s="56" t="str">
        <f t="shared" si="13"/>
        <v/>
      </c>
      <c r="AC6" s="56" t="str">
        <f t="shared" si="5"/>
        <v/>
      </c>
      <c r="AD6" s="56" t="str">
        <f t="shared" si="6"/>
        <v/>
      </c>
      <c r="AE6" s="56" t="str">
        <f t="shared" si="7"/>
        <v/>
      </c>
      <c r="AF6" s="56" t="str">
        <f t="shared" si="8"/>
        <v/>
      </c>
      <c r="AG6" s="56" t="str">
        <f t="shared" si="9"/>
        <v/>
      </c>
      <c r="AH6" s="58" t="str">
        <f t="shared" si="10"/>
        <v/>
      </c>
      <c r="AI6" s="58" t="str">
        <f t="shared" si="11"/>
        <v/>
      </c>
    </row>
    <row r="7" ht="18.0" customHeight="1">
      <c r="A7" s="2"/>
      <c r="B7" s="2"/>
      <c r="C7" s="2"/>
      <c r="D7" s="2"/>
      <c r="E7" s="2"/>
      <c r="F7" s="2"/>
      <c r="G7" s="3"/>
      <c r="H7" s="4"/>
      <c r="I7" s="56">
        <f t="shared" si="12"/>
        <v>4</v>
      </c>
      <c r="J7" s="62"/>
      <c r="K7" s="62"/>
      <c r="L7" s="92"/>
      <c r="M7" s="56" t="str">
        <f t="shared" si="14"/>
        <v/>
      </c>
      <c r="N7" s="92"/>
      <c r="O7" s="92"/>
      <c r="P7" s="92"/>
      <c r="Q7" s="92"/>
      <c r="R7" s="92"/>
      <c r="S7" s="92"/>
      <c r="T7" s="92"/>
      <c r="U7" s="92"/>
      <c r="V7" s="92"/>
      <c r="W7" s="92"/>
      <c r="X7" s="56" t="str">
        <f t="shared" si="2"/>
        <v/>
      </c>
      <c r="Y7" s="56" t="str">
        <f t="shared" si="3"/>
        <v/>
      </c>
      <c r="Z7" s="56" t="str">
        <f t="shared" ref="Z7:AB7" si="15">IF(O7="","",IF(O7="Yes",2,-2))</f>
        <v/>
      </c>
      <c r="AA7" s="56" t="str">
        <f t="shared" si="15"/>
        <v/>
      </c>
      <c r="AB7" s="56" t="str">
        <f t="shared" si="15"/>
        <v/>
      </c>
      <c r="AC7" s="56" t="str">
        <f t="shared" si="5"/>
        <v/>
      </c>
      <c r="AD7" s="56" t="str">
        <f t="shared" si="6"/>
        <v/>
      </c>
      <c r="AE7" s="56" t="str">
        <f t="shared" si="7"/>
        <v/>
      </c>
      <c r="AF7" s="56" t="str">
        <f t="shared" si="8"/>
        <v/>
      </c>
      <c r="AG7" s="56" t="str">
        <f t="shared" si="9"/>
        <v/>
      </c>
      <c r="AH7" s="58" t="str">
        <f t="shared" si="10"/>
        <v/>
      </c>
      <c r="AI7" s="58" t="str">
        <f t="shared" si="11"/>
        <v/>
      </c>
    </row>
    <row r="8" ht="18.0" customHeight="1">
      <c r="A8" s="2"/>
      <c r="B8" s="2"/>
      <c r="C8" s="2"/>
      <c r="D8" s="2"/>
      <c r="E8" s="2"/>
      <c r="F8" s="2"/>
      <c r="G8" s="3"/>
      <c r="H8" s="4"/>
      <c r="I8" s="56">
        <f t="shared" si="12"/>
        <v>5</v>
      </c>
      <c r="J8" s="62"/>
      <c r="K8" s="62"/>
      <c r="L8" s="92"/>
      <c r="M8" s="56" t="str">
        <f t="shared" si="14"/>
        <v/>
      </c>
      <c r="N8" s="92"/>
      <c r="O8" s="92"/>
      <c r="P8" s="92"/>
      <c r="Q8" s="92"/>
      <c r="R8" s="92"/>
      <c r="S8" s="92"/>
      <c r="T8" s="92"/>
      <c r="U8" s="92"/>
      <c r="V8" s="92"/>
      <c r="W8" s="92"/>
      <c r="X8" s="56" t="str">
        <f t="shared" si="2"/>
        <v/>
      </c>
      <c r="Y8" s="56" t="str">
        <f t="shared" si="3"/>
        <v/>
      </c>
      <c r="Z8" s="56" t="str">
        <f t="shared" ref="Z8:AB8" si="16">IF(O8="","",IF(O8="Yes",2,-2))</f>
        <v/>
      </c>
      <c r="AA8" s="56" t="str">
        <f t="shared" si="16"/>
        <v/>
      </c>
      <c r="AB8" s="56" t="str">
        <f t="shared" si="16"/>
        <v/>
      </c>
      <c r="AC8" s="56" t="str">
        <f t="shared" si="5"/>
        <v/>
      </c>
      <c r="AD8" s="56" t="str">
        <f t="shared" si="6"/>
        <v/>
      </c>
      <c r="AE8" s="56" t="str">
        <f t="shared" si="7"/>
        <v/>
      </c>
      <c r="AF8" s="56" t="str">
        <f t="shared" si="8"/>
        <v/>
      </c>
      <c r="AG8" s="56" t="str">
        <f t="shared" si="9"/>
        <v/>
      </c>
      <c r="AH8" s="58" t="str">
        <f t="shared" si="10"/>
        <v/>
      </c>
      <c r="AI8" s="58" t="str">
        <f t="shared" si="11"/>
        <v/>
      </c>
    </row>
    <row r="9" ht="18.0" customHeight="1">
      <c r="A9" s="2"/>
      <c r="B9" s="63" t="s">
        <v>99</v>
      </c>
      <c r="G9" s="3"/>
      <c r="H9" s="4"/>
      <c r="I9" s="56">
        <f t="shared" si="12"/>
        <v>6</v>
      </c>
      <c r="J9" s="62"/>
      <c r="K9" s="62"/>
      <c r="L9" s="92"/>
      <c r="M9" s="56" t="str">
        <f t="shared" si="14"/>
        <v/>
      </c>
      <c r="N9" s="92"/>
      <c r="O9" s="92"/>
      <c r="P9" s="92"/>
      <c r="Q9" s="92"/>
      <c r="R9" s="92"/>
      <c r="S9" s="92"/>
      <c r="T9" s="92"/>
      <c r="U9" s="92"/>
      <c r="V9" s="92"/>
      <c r="W9" s="92"/>
      <c r="X9" s="56" t="str">
        <f t="shared" si="2"/>
        <v/>
      </c>
      <c r="Y9" s="56" t="str">
        <f t="shared" si="3"/>
        <v/>
      </c>
      <c r="Z9" s="56" t="str">
        <f t="shared" ref="Z9:AB9" si="17">IF(O9="","",IF(O9="Yes",2,-2))</f>
        <v/>
      </c>
      <c r="AA9" s="56" t="str">
        <f t="shared" si="17"/>
        <v/>
      </c>
      <c r="AB9" s="56" t="str">
        <f t="shared" si="17"/>
        <v/>
      </c>
      <c r="AC9" s="56" t="str">
        <f t="shared" si="5"/>
        <v/>
      </c>
      <c r="AD9" s="56" t="str">
        <f t="shared" si="6"/>
        <v/>
      </c>
      <c r="AE9" s="56" t="str">
        <f t="shared" si="7"/>
        <v/>
      </c>
      <c r="AF9" s="56" t="str">
        <f t="shared" si="8"/>
        <v/>
      </c>
      <c r="AG9" s="56" t="str">
        <f t="shared" si="9"/>
        <v/>
      </c>
      <c r="AH9" s="58" t="str">
        <f t="shared" si="10"/>
        <v/>
      </c>
      <c r="AI9" s="58" t="str">
        <f t="shared" si="11"/>
        <v/>
      </c>
    </row>
    <row r="10" ht="18.0" customHeight="1">
      <c r="A10" s="2"/>
      <c r="B10" s="113">
        <f t="shared" ref="B10:B14" si="19">AF4</f>
        <v>1</v>
      </c>
      <c r="C10" s="114" t="str">
        <f t="shared" ref="C10:C13" si="20">AH4</f>
        <v>Widget</v>
      </c>
      <c r="F10" s="56">
        <f t="shared" ref="F10:F14" si="21">AI4</f>
        <v>16</v>
      </c>
      <c r="G10" s="3"/>
      <c r="H10" s="4"/>
      <c r="I10" s="56">
        <f t="shared" si="12"/>
        <v>7</v>
      </c>
      <c r="J10" s="62"/>
      <c r="K10" s="62"/>
      <c r="L10" s="92"/>
      <c r="M10" s="56" t="str">
        <f t="shared" si="14"/>
        <v/>
      </c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56" t="str">
        <f t="shared" si="2"/>
        <v/>
      </c>
      <c r="Y10" s="56" t="str">
        <f t="shared" si="3"/>
        <v/>
      </c>
      <c r="Z10" s="56" t="str">
        <f t="shared" ref="Z10:AB10" si="18">IF(O10="","",IF(O10="Yes",2,-2))</f>
        <v/>
      </c>
      <c r="AA10" s="56" t="str">
        <f t="shared" si="18"/>
        <v/>
      </c>
      <c r="AB10" s="56" t="str">
        <f t="shared" si="18"/>
        <v/>
      </c>
      <c r="AC10" s="56" t="str">
        <f t="shared" si="5"/>
        <v/>
      </c>
      <c r="AD10" s="56" t="str">
        <f t="shared" si="6"/>
        <v/>
      </c>
      <c r="AE10" s="56" t="str">
        <f t="shared" si="7"/>
        <v/>
      </c>
      <c r="AF10" s="56" t="str">
        <f t="shared" si="8"/>
        <v/>
      </c>
      <c r="AG10" s="56" t="str">
        <f t="shared" si="9"/>
        <v/>
      </c>
      <c r="AH10" s="58" t="str">
        <f t="shared" si="10"/>
        <v/>
      </c>
      <c r="AI10" s="58" t="str">
        <f t="shared" si="11"/>
        <v/>
      </c>
    </row>
    <row r="11" ht="18.0" customHeight="1">
      <c r="A11" s="2"/>
      <c r="B11" s="113">
        <f t="shared" si="19"/>
        <v>2</v>
      </c>
      <c r="C11" s="115" t="str">
        <f t="shared" si="20"/>
        <v>Company Name 2</v>
      </c>
      <c r="F11" s="56">
        <f t="shared" si="21"/>
        <v>16</v>
      </c>
      <c r="G11" s="3"/>
      <c r="H11" s="4"/>
      <c r="I11" s="56">
        <f t="shared" si="12"/>
        <v>8</v>
      </c>
      <c r="J11" s="62"/>
      <c r="K11" s="62"/>
      <c r="L11" s="92"/>
      <c r="M11" s="56" t="str">
        <f t="shared" si="14"/>
        <v/>
      </c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56" t="str">
        <f t="shared" si="2"/>
        <v/>
      </c>
      <c r="Y11" s="56" t="str">
        <f t="shared" si="3"/>
        <v/>
      </c>
      <c r="Z11" s="56" t="str">
        <f t="shared" ref="Z11:AB11" si="22">IF(O11="","",IF(O11="Yes",2,-2))</f>
        <v/>
      </c>
      <c r="AA11" s="56" t="str">
        <f t="shared" si="22"/>
        <v/>
      </c>
      <c r="AB11" s="56" t="str">
        <f t="shared" si="22"/>
        <v/>
      </c>
      <c r="AC11" s="56" t="str">
        <f t="shared" si="5"/>
        <v/>
      </c>
      <c r="AD11" s="56" t="str">
        <f t="shared" si="6"/>
        <v/>
      </c>
      <c r="AE11" s="56" t="str">
        <f t="shared" si="7"/>
        <v/>
      </c>
      <c r="AF11" s="56" t="str">
        <f t="shared" si="8"/>
        <v/>
      </c>
      <c r="AG11" s="56" t="str">
        <f t="shared" si="9"/>
        <v/>
      </c>
      <c r="AH11" s="58" t="str">
        <f t="shared" si="10"/>
        <v/>
      </c>
      <c r="AI11" s="58" t="str">
        <f t="shared" si="11"/>
        <v/>
      </c>
    </row>
    <row r="12" ht="18.0" customHeight="1">
      <c r="A12" s="2"/>
      <c r="B12" s="113" t="str">
        <f t="shared" si="19"/>
        <v/>
      </c>
      <c r="C12" s="58" t="str">
        <f t="shared" si="20"/>
        <v/>
      </c>
      <c r="F12" s="56" t="str">
        <f t="shared" si="21"/>
        <v/>
      </c>
      <c r="G12" s="3"/>
      <c r="H12" s="4"/>
      <c r="I12" s="56">
        <f t="shared" si="12"/>
        <v>9</v>
      </c>
      <c r="J12" s="62"/>
      <c r="K12" s="62"/>
      <c r="L12" s="92"/>
      <c r="M12" s="56" t="str">
        <f t="shared" si="14"/>
        <v/>
      </c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56" t="str">
        <f t="shared" si="2"/>
        <v/>
      </c>
      <c r="Y12" s="56" t="str">
        <f t="shared" si="3"/>
        <v/>
      </c>
      <c r="Z12" s="56" t="str">
        <f t="shared" ref="Z12:AB12" si="23">IF(O12="","",IF(O12="Yes",2,-2))</f>
        <v/>
      </c>
      <c r="AA12" s="56" t="str">
        <f t="shared" si="23"/>
        <v/>
      </c>
      <c r="AB12" s="56" t="str">
        <f t="shared" si="23"/>
        <v/>
      </c>
      <c r="AC12" s="56" t="str">
        <f t="shared" si="5"/>
        <v/>
      </c>
      <c r="AD12" s="56" t="str">
        <f t="shared" si="6"/>
        <v/>
      </c>
      <c r="AE12" s="56" t="str">
        <f t="shared" si="7"/>
        <v/>
      </c>
      <c r="AF12" s="56" t="str">
        <f t="shared" si="8"/>
        <v/>
      </c>
      <c r="AG12" s="56" t="str">
        <f t="shared" si="9"/>
        <v/>
      </c>
      <c r="AH12" s="58" t="str">
        <f t="shared" si="10"/>
        <v/>
      </c>
      <c r="AI12" s="58" t="str">
        <f t="shared" si="11"/>
        <v/>
      </c>
    </row>
    <row r="13" ht="18.0" customHeight="1">
      <c r="A13" s="2"/>
      <c r="B13" s="113" t="str">
        <f t="shared" si="19"/>
        <v/>
      </c>
      <c r="C13" s="58" t="str">
        <f t="shared" si="20"/>
        <v/>
      </c>
      <c r="F13" s="56" t="str">
        <f t="shared" si="21"/>
        <v/>
      </c>
      <c r="G13" s="3"/>
      <c r="H13" s="4"/>
      <c r="I13" s="56">
        <f t="shared" si="12"/>
        <v>10</v>
      </c>
      <c r="J13" s="62"/>
      <c r="K13" s="62"/>
      <c r="L13" s="92"/>
      <c r="M13" s="56" t="str">
        <f t="shared" si="14"/>
        <v/>
      </c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56" t="str">
        <f t="shared" si="2"/>
        <v/>
      </c>
      <c r="Y13" s="56" t="str">
        <f t="shared" si="3"/>
        <v/>
      </c>
      <c r="Z13" s="56" t="str">
        <f t="shared" ref="Z13:AB13" si="24">IF(O13="","",IF(O13="Yes",2,-2))</f>
        <v/>
      </c>
      <c r="AA13" s="56" t="str">
        <f t="shared" si="24"/>
        <v/>
      </c>
      <c r="AB13" s="56" t="str">
        <f t="shared" si="24"/>
        <v/>
      </c>
      <c r="AC13" s="56" t="str">
        <f t="shared" si="5"/>
        <v/>
      </c>
      <c r="AD13" s="56" t="str">
        <f t="shared" si="6"/>
        <v/>
      </c>
      <c r="AE13" s="56" t="str">
        <f t="shared" si="7"/>
        <v/>
      </c>
      <c r="AF13" s="56" t="str">
        <f t="shared" si="8"/>
        <v/>
      </c>
      <c r="AG13" s="56" t="str">
        <f t="shared" si="9"/>
        <v/>
      </c>
      <c r="AH13" s="58" t="str">
        <f t="shared" si="10"/>
        <v/>
      </c>
      <c r="AI13" s="58" t="str">
        <f t="shared" si="11"/>
        <v/>
      </c>
    </row>
    <row r="14" ht="18.0" customHeight="1">
      <c r="A14" s="2"/>
      <c r="B14" s="113" t="str">
        <f t="shared" si="19"/>
        <v/>
      </c>
      <c r="C14" s="116"/>
      <c r="D14" s="116"/>
      <c r="E14" s="116"/>
      <c r="F14" s="56" t="str">
        <f t="shared" si="21"/>
        <v/>
      </c>
      <c r="G14" s="3"/>
      <c r="H14" s="4"/>
      <c r="I14" s="56">
        <f t="shared" si="12"/>
        <v>11</v>
      </c>
      <c r="J14" s="62"/>
      <c r="K14" s="62"/>
      <c r="L14" s="92"/>
      <c r="M14" s="56" t="str">
        <f t="shared" si="14"/>
        <v/>
      </c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56" t="str">
        <f t="shared" si="2"/>
        <v/>
      </c>
      <c r="Y14" s="56" t="str">
        <f t="shared" si="3"/>
        <v/>
      </c>
      <c r="Z14" s="56" t="str">
        <f t="shared" ref="Z14:AB14" si="25">IF(O14="","",IF(O14="Yes",2,-2))</f>
        <v/>
      </c>
      <c r="AA14" s="56" t="str">
        <f t="shared" si="25"/>
        <v/>
      </c>
      <c r="AB14" s="56" t="str">
        <f t="shared" si="25"/>
        <v/>
      </c>
      <c r="AC14" s="56" t="str">
        <f t="shared" si="5"/>
        <v/>
      </c>
      <c r="AD14" s="56" t="str">
        <f t="shared" si="6"/>
        <v/>
      </c>
      <c r="AE14" s="56" t="str">
        <f t="shared" si="7"/>
        <v/>
      </c>
      <c r="AF14" s="56" t="str">
        <f t="shared" si="8"/>
        <v/>
      </c>
      <c r="AG14" s="56" t="str">
        <f t="shared" si="9"/>
        <v/>
      </c>
      <c r="AH14" s="58" t="str">
        <f t="shared" si="10"/>
        <v/>
      </c>
      <c r="AI14" s="58" t="str">
        <f t="shared" si="11"/>
        <v/>
      </c>
    </row>
    <row r="15" ht="18.0" customHeight="1">
      <c r="A15" s="2"/>
      <c r="B15" s="113"/>
      <c r="C15" s="116"/>
      <c r="D15" s="116"/>
      <c r="E15" s="116"/>
      <c r="F15" s="92"/>
      <c r="G15" s="3"/>
      <c r="H15" s="4"/>
      <c r="I15" s="56">
        <f t="shared" si="12"/>
        <v>12</v>
      </c>
      <c r="J15" s="62"/>
      <c r="K15" s="62"/>
      <c r="L15" s="92"/>
      <c r="M15" s="56" t="str">
        <f t="shared" si="14"/>
        <v/>
      </c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56" t="str">
        <f t="shared" si="2"/>
        <v/>
      </c>
      <c r="Y15" s="56" t="str">
        <f t="shared" si="3"/>
        <v/>
      </c>
      <c r="Z15" s="56" t="str">
        <f t="shared" ref="Z15:AB15" si="26">IF(O15="","",IF(O15="Yes",2,-2))</f>
        <v/>
      </c>
      <c r="AA15" s="56" t="str">
        <f t="shared" si="26"/>
        <v/>
      </c>
      <c r="AB15" s="56" t="str">
        <f t="shared" si="26"/>
        <v/>
      </c>
      <c r="AC15" s="56" t="str">
        <f t="shared" si="5"/>
        <v/>
      </c>
      <c r="AD15" s="56" t="str">
        <f t="shared" si="6"/>
        <v/>
      </c>
      <c r="AE15" s="56" t="str">
        <f t="shared" si="7"/>
        <v/>
      </c>
      <c r="AF15" s="56" t="str">
        <f t="shared" si="8"/>
        <v/>
      </c>
      <c r="AG15" s="56" t="str">
        <f t="shared" si="9"/>
        <v/>
      </c>
      <c r="AH15" s="58" t="str">
        <f t="shared" si="10"/>
        <v/>
      </c>
      <c r="AI15" s="58" t="str">
        <f t="shared" si="11"/>
        <v/>
      </c>
    </row>
    <row r="16" ht="18.0" customHeight="1">
      <c r="A16" s="2"/>
      <c r="B16" s="17" t="s">
        <v>6</v>
      </c>
      <c r="G16" s="3"/>
      <c r="H16" s="4"/>
      <c r="I16" s="56">
        <f t="shared" si="12"/>
        <v>13</v>
      </c>
      <c r="J16" s="62"/>
      <c r="K16" s="62"/>
      <c r="L16" s="92"/>
      <c r="M16" s="56" t="str">
        <f t="shared" si="14"/>
        <v/>
      </c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56" t="str">
        <f t="shared" si="2"/>
        <v/>
      </c>
      <c r="Y16" s="56" t="str">
        <f t="shared" si="3"/>
        <v/>
      </c>
      <c r="Z16" s="56" t="str">
        <f t="shared" ref="Z16:AB16" si="27">IF(O16="","",IF(O16="Yes",2,-2))</f>
        <v/>
      </c>
      <c r="AA16" s="56" t="str">
        <f t="shared" si="27"/>
        <v/>
      </c>
      <c r="AB16" s="56" t="str">
        <f t="shared" si="27"/>
        <v/>
      </c>
      <c r="AC16" s="56" t="str">
        <f t="shared" si="5"/>
        <v/>
      </c>
      <c r="AD16" s="56" t="str">
        <f t="shared" si="6"/>
        <v/>
      </c>
      <c r="AE16" s="56" t="str">
        <f t="shared" si="7"/>
        <v/>
      </c>
      <c r="AF16" s="56" t="str">
        <f t="shared" si="8"/>
        <v/>
      </c>
      <c r="AG16" s="56" t="str">
        <f t="shared" si="9"/>
        <v/>
      </c>
      <c r="AH16" s="58" t="str">
        <f t="shared" si="10"/>
        <v/>
      </c>
      <c r="AI16" s="58" t="str">
        <f t="shared" si="11"/>
        <v/>
      </c>
    </row>
    <row r="17" ht="18.0" customHeight="1">
      <c r="A17" s="2"/>
      <c r="B17" s="17" t="s">
        <v>100</v>
      </c>
      <c r="G17" s="3"/>
      <c r="H17" s="4"/>
      <c r="I17" s="56">
        <f t="shared" si="12"/>
        <v>14</v>
      </c>
      <c r="J17" s="62"/>
      <c r="K17" s="62"/>
      <c r="L17" s="92"/>
      <c r="M17" s="56" t="str">
        <f t="shared" si="14"/>
        <v/>
      </c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56" t="str">
        <f t="shared" si="2"/>
        <v/>
      </c>
      <c r="Y17" s="56" t="str">
        <f t="shared" si="3"/>
        <v/>
      </c>
      <c r="Z17" s="56" t="str">
        <f t="shared" ref="Z17:AB17" si="28">IF(O17="","",IF(O17="Yes",2,-2))</f>
        <v/>
      </c>
      <c r="AA17" s="56" t="str">
        <f t="shared" si="28"/>
        <v/>
      </c>
      <c r="AB17" s="56" t="str">
        <f t="shared" si="28"/>
        <v/>
      </c>
      <c r="AC17" s="56" t="str">
        <f t="shared" si="5"/>
        <v/>
      </c>
      <c r="AD17" s="56" t="str">
        <f t="shared" si="6"/>
        <v/>
      </c>
      <c r="AE17" s="56" t="str">
        <f t="shared" si="7"/>
        <v/>
      </c>
      <c r="AF17" s="56" t="str">
        <f t="shared" si="8"/>
        <v/>
      </c>
      <c r="AG17" s="56" t="str">
        <f t="shared" si="9"/>
        <v/>
      </c>
      <c r="AH17" s="58" t="str">
        <f t="shared" si="10"/>
        <v/>
      </c>
      <c r="AI17" s="58" t="str">
        <f t="shared" si="11"/>
        <v/>
      </c>
    </row>
    <row r="18" ht="18.0" customHeight="1">
      <c r="A18" s="2"/>
      <c r="B18" s="72" t="s">
        <v>101</v>
      </c>
      <c r="G18" s="3"/>
      <c r="H18" s="4"/>
      <c r="I18" s="56">
        <f t="shared" si="12"/>
        <v>15</v>
      </c>
      <c r="J18" s="62"/>
      <c r="K18" s="62"/>
      <c r="L18" s="92"/>
      <c r="M18" s="56" t="str">
        <f t="shared" si="14"/>
        <v/>
      </c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56" t="str">
        <f t="shared" si="2"/>
        <v/>
      </c>
      <c r="Y18" s="56" t="str">
        <f t="shared" si="3"/>
        <v/>
      </c>
      <c r="Z18" s="56" t="str">
        <f t="shared" ref="Z18:AB18" si="29">IF(O18="","",IF(O18="Yes",2,-2))</f>
        <v/>
      </c>
      <c r="AA18" s="56" t="str">
        <f t="shared" si="29"/>
        <v/>
      </c>
      <c r="AB18" s="56" t="str">
        <f t="shared" si="29"/>
        <v/>
      </c>
      <c r="AC18" s="56" t="str">
        <f t="shared" si="5"/>
        <v/>
      </c>
      <c r="AD18" s="56" t="str">
        <f t="shared" si="6"/>
        <v/>
      </c>
      <c r="AE18" s="56" t="str">
        <f t="shared" si="7"/>
        <v/>
      </c>
      <c r="AF18" s="56" t="str">
        <f t="shared" si="8"/>
        <v/>
      </c>
      <c r="AG18" s="56" t="str">
        <f t="shared" si="9"/>
        <v/>
      </c>
      <c r="AH18" s="58" t="str">
        <f t="shared" si="10"/>
        <v/>
      </c>
      <c r="AI18" s="58" t="str">
        <f t="shared" si="11"/>
        <v/>
      </c>
    </row>
    <row r="19" ht="18.0" customHeight="1">
      <c r="A19" s="2"/>
      <c r="B19" s="72" t="s">
        <v>62</v>
      </c>
      <c r="G19" s="3"/>
      <c r="H19" s="4"/>
      <c r="I19" s="56">
        <f t="shared" si="12"/>
        <v>16</v>
      </c>
      <c r="J19" s="62"/>
      <c r="K19" s="62"/>
      <c r="L19" s="92"/>
      <c r="M19" s="56" t="str">
        <f t="shared" si="14"/>
        <v/>
      </c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56" t="str">
        <f t="shared" si="2"/>
        <v/>
      </c>
      <c r="Y19" s="56" t="str">
        <f t="shared" si="3"/>
        <v/>
      </c>
      <c r="Z19" s="56" t="str">
        <f t="shared" ref="Z19:AB19" si="30">IF(O19="","",IF(O19="Yes",2,-2))</f>
        <v/>
      </c>
      <c r="AA19" s="56" t="str">
        <f t="shared" si="30"/>
        <v/>
      </c>
      <c r="AB19" s="56" t="str">
        <f t="shared" si="30"/>
        <v/>
      </c>
      <c r="AC19" s="56" t="str">
        <f t="shared" si="5"/>
        <v/>
      </c>
      <c r="AD19" s="56" t="str">
        <f t="shared" si="6"/>
        <v/>
      </c>
      <c r="AE19" s="56" t="str">
        <f t="shared" si="7"/>
        <v/>
      </c>
      <c r="AF19" s="56" t="str">
        <f t="shared" si="8"/>
        <v/>
      </c>
      <c r="AG19" s="56" t="str">
        <f t="shared" si="9"/>
        <v/>
      </c>
      <c r="AH19" s="58" t="str">
        <f t="shared" si="10"/>
        <v/>
      </c>
      <c r="AI19" s="58" t="str">
        <f t="shared" si="11"/>
        <v/>
      </c>
    </row>
    <row r="20" ht="18.0" customHeight="1">
      <c r="A20" s="2"/>
      <c r="G20" s="3"/>
      <c r="H20" s="4"/>
      <c r="I20" s="56">
        <f t="shared" si="12"/>
        <v>17</v>
      </c>
      <c r="J20" s="62"/>
      <c r="K20" s="62"/>
      <c r="L20" s="92"/>
      <c r="M20" s="56" t="str">
        <f t="shared" si="14"/>
        <v/>
      </c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56" t="str">
        <f t="shared" si="2"/>
        <v/>
      </c>
      <c r="Y20" s="56" t="str">
        <f t="shared" si="3"/>
        <v/>
      </c>
      <c r="Z20" s="56" t="str">
        <f t="shared" ref="Z20:AB20" si="31">IF(O20="","",IF(O20="Yes",2,-2))</f>
        <v/>
      </c>
      <c r="AA20" s="56" t="str">
        <f t="shared" si="31"/>
        <v/>
      </c>
      <c r="AB20" s="56" t="str">
        <f t="shared" si="31"/>
        <v/>
      </c>
      <c r="AC20" s="56" t="str">
        <f t="shared" si="5"/>
        <v/>
      </c>
      <c r="AD20" s="56" t="str">
        <f t="shared" si="6"/>
        <v/>
      </c>
      <c r="AE20" s="56" t="str">
        <f t="shared" si="7"/>
        <v/>
      </c>
      <c r="AF20" s="56" t="str">
        <f t="shared" si="8"/>
        <v/>
      </c>
      <c r="AG20" s="56" t="str">
        <f t="shared" si="9"/>
        <v/>
      </c>
      <c r="AH20" s="58" t="str">
        <f t="shared" si="10"/>
        <v/>
      </c>
      <c r="AI20" s="58" t="str">
        <f t="shared" si="11"/>
        <v/>
      </c>
    </row>
    <row r="21" ht="18.0" customHeight="1">
      <c r="A21" s="2"/>
      <c r="B21" s="72" t="s">
        <v>102</v>
      </c>
      <c r="G21" s="3"/>
      <c r="H21" s="4"/>
      <c r="I21" s="56">
        <f t="shared" si="12"/>
        <v>18</v>
      </c>
      <c r="J21" s="62"/>
      <c r="K21" s="62"/>
      <c r="L21" s="92"/>
      <c r="M21" s="56" t="str">
        <f t="shared" si="14"/>
        <v/>
      </c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56" t="str">
        <f t="shared" si="2"/>
        <v/>
      </c>
      <c r="Y21" s="56" t="str">
        <f t="shared" si="3"/>
        <v/>
      </c>
      <c r="Z21" s="56" t="str">
        <f t="shared" ref="Z21:AB21" si="32">IF(O21="","",IF(O21="Yes",2,-2))</f>
        <v/>
      </c>
      <c r="AA21" s="56" t="str">
        <f t="shared" si="32"/>
        <v/>
      </c>
      <c r="AB21" s="56" t="str">
        <f t="shared" si="32"/>
        <v/>
      </c>
      <c r="AC21" s="56" t="str">
        <f t="shared" si="5"/>
        <v/>
      </c>
      <c r="AD21" s="56" t="str">
        <f t="shared" si="6"/>
        <v/>
      </c>
      <c r="AE21" s="56" t="str">
        <f t="shared" si="7"/>
        <v/>
      </c>
      <c r="AF21" s="56" t="str">
        <f t="shared" si="8"/>
        <v/>
      </c>
      <c r="AG21" s="56" t="str">
        <f t="shared" si="9"/>
        <v/>
      </c>
      <c r="AH21" s="58" t="str">
        <f t="shared" si="10"/>
        <v/>
      </c>
      <c r="AI21" s="58" t="str">
        <f t="shared" si="11"/>
        <v/>
      </c>
    </row>
    <row r="22" ht="18.0" customHeight="1">
      <c r="A22" s="2"/>
      <c r="B22" s="72" t="s">
        <v>103</v>
      </c>
      <c r="G22" s="3"/>
      <c r="H22" s="4"/>
      <c r="I22" s="56">
        <f t="shared" si="12"/>
        <v>19</v>
      </c>
      <c r="J22" s="62"/>
      <c r="K22" s="62"/>
      <c r="L22" s="92"/>
      <c r="M22" s="56" t="str">
        <f t="shared" si="14"/>
        <v/>
      </c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56" t="str">
        <f t="shared" si="2"/>
        <v/>
      </c>
      <c r="Y22" s="56" t="str">
        <f t="shared" si="3"/>
        <v/>
      </c>
      <c r="Z22" s="56" t="str">
        <f t="shared" ref="Z22:AB22" si="33">IF(O22="","",IF(O22="Yes",2,-2))</f>
        <v/>
      </c>
      <c r="AA22" s="56" t="str">
        <f t="shared" si="33"/>
        <v/>
      </c>
      <c r="AB22" s="56" t="str">
        <f t="shared" si="33"/>
        <v/>
      </c>
      <c r="AC22" s="56" t="str">
        <f t="shared" si="5"/>
        <v/>
      </c>
      <c r="AD22" s="56" t="str">
        <f t="shared" si="6"/>
        <v/>
      </c>
      <c r="AE22" s="56" t="str">
        <f t="shared" si="7"/>
        <v/>
      </c>
      <c r="AF22" s="56" t="str">
        <f t="shared" si="8"/>
        <v/>
      </c>
      <c r="AG22" s="56" t="str">
        <f t="shared" si="9"/>
        <v/>
      </c>
      <c r="AH22" s="58" t="str">
        <f t="shared" si="10"/>
        <v/>
      </c>
      <c r="AI22" s="58" t="str">
        <f t="shared" si="11"/>
        <v/>
      </c>
    </row>
    <row r="23" ht="18.0" customHeight="1">
      <c r="A23" s="2"/>
      <c r="B23" s="117" t="s">
        <v>104</v>
      </c>
      <c r="G23" s="3"/>
      <c r="H23" s="4"/>
      <c r="I23" s="56">
        <f t="shared" si="12"/>
        <v>20</v>
      </c>
      <c r="J23" s="62"/>
      <c r="K23" s="62"/>
      <c r="L23" s="92"/>
      <c r="M23" s="56" t="str">
        <f t="shared" si="14"/>
        <v/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56" t="str">
        <f t="shared" si="2"/>
        <v/>
      </c>
      <c r="Y23" s="56" t="str">
        <f t="shared" si="3"/>
        <v/>
      </c>
      <c r="Z23" s="56" t="str">
        <f t="shared" ref="Z23:AB23" si="34">IF(O23="","",IF(O23="Yes",2,-2))</f>
        <v/>
      </c>
      <c r="AA23" s="56" t="str">
        <f t="shared" si="34"/>
        <v/>
      </c>
      <c r="AB23" s="56" t="str">
        <f t="shared" si="34"/>
        <v/>
      </c>
      <c r="AC23" s="56" t="str">
        <f t="shared" si="5"/>
        <v/>
      </c>
      <c r="AD23" s="56" t="str">
        <f t="shared" si="6"/>
        <v/>
      </c>
      <c r="AE23" s="56" t="str">
        <f t="shared" si="7"/>
        <v/>
      </c>
      <c r="AF23" s="56" t="str">
        <f t="shared" si="8"/>
        <v/>
      </c>
      <c r="AG23" s="56" t="str">
        <f t="shared" si="9"/>
        <v/>
      </c>
      <c r="AH23" s="58" t="str">
        <f t="shared" si="10"/>
        <v/>
      </c>
      <c r="AI23" s="58" t="str">
        <f t="shared" si="11"/>
        <v/>
      </c>
    </row>
    <row r="24" ht="18.0" customHeight="1">
      <c r="A24" s="2"/>
      <c r="B24" s="72" t="s">
        <v>105</v>
      </c>
      <c r="G24" s="3"/>
      <c r="H24" s="4"/>
      <c r="I24" s="37"/>
      <c r="J24" s="37"/>
      <c r="K24" s="37"/>
      <c r="L24" s="62"/>
      <c r="M24" s="62"/>
      <c r="N24" s="62"/>
      <c r="O24" s="62"/>
      <c r="P24" s="62"/>
      <c r="Q24" s="62"/>
      <c r="R24" s="62"/>
      <c r="S24" s="37"/>
      <c r="T24" s="37"/>
      <c r="U24" s="37"/>
      <c r="V24" s="37"/>
      <c r="W24" s="37"/>
      <c r="X24" s="37"/>
      <c r="Y24" s="37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ht="18.0" customHeight="1">
      <c r="A25" s="2"/>
      <c r="B25" s="72" t="s">
        <v>106</v>
      </c>
      <c r="G25" s="3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ht="18.0" customHeight="1">
      <c r="A26" s="2"/>
      <c r="B26" s="72" t="s">
        <v>107</v>
      </c>
      <c r="G26" s="3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ht="18.0" customHeight="1">
      <c r="A27" s="2"/>
      <c r="G27" s="3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ht="18.0" customHeight="1">
      <c r="A28" s="2"/>
      <c r="B28" s="117" t="s">
        <v>108</v>
      </c>
      <c r="G28" s="3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ht="18.0" customHeight="1">
      <c r="A29" s="2"/>
      <c r="B29" s="72" t="s">
        <v>109</v>
      </c>
      <c r="G29" s="3"/>
      <c r="H29" s="36"/>
      <c r="I29" s="37"/>
      <c r="J29" s="51" t="s">
        <v>75</v>
      </c>
      <c r="K29" s="37"/>
      <c r="L29" s="62"/>
      <c r="M29" s="62"/>
      <c r="N29" s="62"/>
      <c r="O29" s="62"/>
      <c r="P29" s="62"/>
      <c r="Q29" s="62"/>
      <c r="R29" s="62"/>
      <c r="S29" s="37"/>
      <c r="T29" s="37"/>
      <c r="U29" s="37"/>
      <c r="V29" s="37"/>
      <c r="W29" s="37"/>
      <c r="X29" s="37"/>
      <c r="Y29" s="37"/>
      <c r="Z29" s="2"/>
      <c r="AA29" s="2"/>
      <c r="AB29" s="92"/>
      <c r="AC29" s="92"/>
      <c r="AD29" s="92"/>
      <c r="AE29" s="92"/>
      <c r="AF29" s="92"/>
      <c r="AG29" s="92"/>
      <c r="AH29" s="2"/>
      <c r="AI29" s="2"/>
    </row>
    <row r="30" ht="18.0" customHeight="1">
      <c r="A30" s="2"/>
      <c r="G30" s="3"/>
      <c r="H30" s="36"/>
      <c r="I30" s="37"/>
      <c r="J30" s="37"/>
      <c r="K30" s="37"/>
      <c r="L30" s="62"/>
      <c r="M30" s="62"/>
      <c r="N30" s="62"/>
      <c r="O30" s="62"/>
      <c r="P30" s="62"/>
      <c r="Q30" s="62"/>
      <c r="R30" s="62"/>
      <c r="S30" s="37"/>
      <c r="T30" s="37"/>
      <c r="U30" s="37"/>
      <c r="V30" s="37"/>
      <c r="W30" s="37"/>
      <c r="X30" s="37"/>
      <c r="Y30" s="37"/>
      <c r="Z30" s="2"/>
      <c r="AA30" s="2"/>
      <c r="AB30" s="92"/>
      <c r="AC30" s="92"/>
      <c r="AD30" s="92"/>
      <c r="AE30" s="92"/>
      <c r="AF30" s="92"/>
      <c r="AG30" s="92"/>
      <c r="AH30" s="2"/>
      <c r="AI30" s="2"/>
    </row>
    <row r="31" ht="18.0" customHeight="1">
      <c r="A31" s="2"/>
      <c r="B31" s="72" t="s">
        <v>110</v>
      </c>
      <c r="G31" s="3"/>
      <c r="H31" s="36"/>
      <c r="I31" s="37"/>
      <c r="J31" s="37"/>
      <c r="K31" s="37"/>
      <c r="L31" s="62"/>
      <c r="M31" s="62"/>
      <c r="N31" s="62"/>
      <c r="O31" s="62"/>
      <c r="P31" s="62"/>
      <c r="Q31" s="62"/>
      <c r="R31" s="62"/>
      <c r="S31" s="37"/>
      <c r="T31" s="37"/>
      <c r="U31" s="37"/>
      <c r="V31" s="37"/>
      <c r="W31" s="37"/>
      <c r="X31" s="37"/>
      <c r="Y31" s="37"/>
      <c r="Z31" s="2"/>
      <c r="AA31" s="2"/>
      <c r="AB31" s="92"/>
      <c r="AC31" s="92"/>
      <c r="AD31" s="92"/>
      <c r="AE31" s="92"/>
      <c r="AF31" s="92"/>
      <c r="AG31" s="92"/>
      <c r="AH31" s="2"/>
      <c r="AI31" s="2"/>
    </row>
    <row r="32" ht="18.0" customHeight="1">
      <c r="A32" s="2"/>
      <c r="G32" s="3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ht="18.0" customHeight="1">
      <c r="A33" s="2"/>
      <c r="B33" s="72" t="s">
        <v>111</v>
      </c>
      <c r="G33" s="3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ht="18.0" customHeight="1">
      <c r="A34" s="2"/>
      <c r="G34" s="3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ht="18.0" customHeight="1">
      <c r="A35" s="2"/>
      <c r="B35" s="72" t="s">
        <v>112</v>
      </c>
      <c r="G35" s="3"/>
      <c r="H35" s="4"/>
      <c r="I35" s="37"/>
      <c r="J35" s="37"/>
      <c r="K35" s="37"/>
      <c r="L35" s="62"/>
      <c r="M35" s="62"/>
      <c r="N35" s="62"/>
      <c r="O35" s="62"/>
      <c r="P35" s="62"/>
      <c r="Q35" s="62"/>
      <c r="R35" s="62"/>
      <c r="S35" s="37"/>
      <c r="T35" s="37"/>
      <c r="U35" s="37"/>
      <c r="V35" s="37"/>
      <c r="W35" s="37"/>
      <c r="X35" s="37"/>
      <c r="Y35" s="37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ht="18.0" customHeight="1">
      <c r="A36" s="2"/>
      <c r="G36" s="3"/>
      <c r="H36" s="4"/>
      <c r="I36" s="37"/>
      <c r="J36" s="37"/>
      <c r="K36" s="37"/>
      <c r="L36" s="62"/>
      <c r="M36" s="62"/>
      <c r="N36" s="62"/>
      <c r="O36" s="62"/>
      <c r="P36" s="62"/>
      <c r="Q36" s="62"/>
      <c r="R36" s="62"/>
      <c r="S36" s="37"/>
      <c r="T36" s="37"/>
      <c r="U36" s="37"/>
      <c r="V36" s="37"/>
      <c r="W36" s="37"/>
      <c r="X36" s="37"/>
      <c r="Y36" s="37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ht="18.0" customHeight="1">
      <c r="A37" s="2"/>
      <c r="B37" s="72" t="s">
        <v>113</v>
      </c>
      <c r="G37" s="3"/>
      <c r="H37" s="4"/>
      <c r="I37" s="37"/>
      <c r="J37" s="37"/>
      <c r="K37" s="37"/>
      <c r="L37" s="62"/>
      <c r="M37" s="62"/>
      <c r="N37" s="62"/>
      <c r="O37" s="62"/>
      <c r="P37" s="62"/>
      <c r="Q37" s="62"/>
      <c r="R37" s="62"/>
      <c r="S37" s="37"/>
      <c r="T37" s="37"/>
      <c r="U37" s="37"/>
      <c r="V37" s="37"/>
      <c r="W37" s="37"/>
      <c r="X37" s="37"/>
      <c r="Y37" s="37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ht="18.0" customHeight="1">
      <c r="A38" s="2"/>
      <c r="G38" s="3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ht="18.0" customHeight="1">
      <c r="A39" s="2"/>
      <c r="B39" s="72" t="s">
        <v>114</v>
      </c>
      <c r="G39" s="3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ht="18.0" customHeight="1">
      <c r="A40" s="2"/>
      <c r="G40" s="2"/>
      <c r="H40" s="2"/>
      <c r="I40" s="37"/>
      <c r="J40" s="37"/>
      <c r="K40" s="37"/>
      <c r="L40" s="62"/>
      <c r="M40" s="62"/>
      <c r="N40" s="62"/>
      <c r="O40" s="62"/>
      <c r="P40" s="62"/>
      <c r="Q40" s="62"/>
      <c r="R40" s="62"/>
      <c r="S40" s="37"/>
      <c r="T40" s="37"/>
      <c r="U40" s="37"/>
      <c r="V40" s="37"/>
      <c r="W40" s="37"/>
      <c r="X40" s="37"/>
      <c r="Y40" s="37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ht="18.0" customHeight="1">
      <c r="A41" s="2"/>
      <c r="B41" s="30"/>
      <c r="G41" s="2"/>
      <c r="H41" s="2"/>
      <c r="I41" s="38"/>
      <c r="J41" s="38"/>
      <c r="K41" s="38"/>
      <c r="L41" s="73"/>
      <c r="M41" s="73"/>
      <c r="N41" s="73"/>
      <c r="O41" s="73"/>
      <c r="P41" s="73"/>
      <c r="Q41" s="73"/>
      <c r="R41" s="73"/>
      <c r="S41" s="38"/>
      <c r="T41" s="38"/>
      <c r="U41" s="38"/>
      <c r="V41" s="38"/>
      <c r="W41" s="38"/>
      <c r="X41" s="37"/>
      <c r="Y41" s="37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ht="14.25" customHeight="1">
      <c r="A42" s="2"/>
      <c r="G42" s="2"/>
      <c r="H42" s="2"/>
      <c r="I42" s="39" t="s">
        <v>11</v>
      </c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118"/>
      <c r="Y42" s="118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ht="14.25" customHeight="1">
      <c r="A43" s="2"/>
      <c r="B43" s="3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ht="14.25" customHeight="1">
      <c r="A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ht="14.25" customHeight="1">
      <c r="A46" s="2"/>
      <c r="B46" s="3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</sheetData>
  <mergeCells count="27">
    <mergeCell ref="I2:W2"/>
    <mergeCell ref="B9:F9"/>
    <mergeCell ref="C10:E10"/>
    <mergeCell ref="C11:E11"/>
    <mergeCell ref="C12:E12"/>
    <mergeCell ref="C13:E13"/>
    <mergeCell ref="B16:F16"/>
    <mergeCell ref="B37:F38"/>
    <mergeCell ref="B39:F40"/>
    <mergeCell ref="B41:F42"/>
    <mergeCell ref="I42:W42"/>
    <mergeCell ref="B43:F44"/>
    <mergeCell ref="B46:F46"/>
    <mergeCell ref="B25:F25"/>
    <mergeCell ref="B26:F27"/>
    <mergeCell ref="B28:F28"/>
    <mergeCell ref="B29:F30"/>
    <mergeCell ref="B31:F32"/>
    <mergeCell ref="B33:F34"/>
    <mergeCell ref="B35:F36"/>
    <mergeCell ref="B17:F17"/>
    <mergeCell ref="B18:F18"/>
    <mergeCell ref="B19:F20"/>
    <mergeCell ref="B21:F21"/>
    <mergeCell ref="B22:F22"/>
    <mergeCell ref="B23:F23"/>
    <mergeCell ref="B24:F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4.5"/>
    <col customWidth="1" min="2" max="5" width="9.5"/>
    <col customWidth="1" min="6" max="6" width="7.25"/>
    <col customWidth="1" min="7" max="8" width="4.5"/>
    <col customWidth="1" min="9" max="9" width="7.38"/>
    <col customWidth="1" min="10" max="10" width="25.75"/>
    <col customWidth="1" min="11" max="11" width="4.5"/>
    <col customWidth="1" min="12" max="12" width="7.38"/>
    <col customWidth="1" min="13" max="13" width="25.75"/>
    <col customWidth="1" min="14" max="14" width="4.5"/>
    <col customWidth="1" min="15" max="15" width="3.38"/>
    <col customWidth="1" min="16" max="16" width="25.75"/>
  </cols>
  <sheetData>
    <row r="1" ht="14.25" customHeight="1">
      <c r="A1" s="2"/>
      <c r="B1" s="2"/>
      <c r="C1" s="2"/>
      <c r="D1" s="2"/>
      <c r="E1" s="2"/>
      <c r="F1" s="2"/>
      <c r="G1" s="3"/>
      <c r="H1" s="4"/>
      <c r="I1" s="5"/>
      <c r="J1" s="5"/>
      <c r="K1" s="5"/>
      <c r="L1" s="5"/>
      <c r="M1" s="5"/>
      <c r="N1" s="5"/>
      <c r="O1" s="5"/>
      <c r="P1" s="2"/>
    </row>
    <row r="2" ht="22.5" customHeight="1">
      <c r="A2" s="2"/>
      <c r="B2" s="2"/>
      <c r="C2" s="2"/>
      <c r="D2" s="2"/>
      <c r="E2" s="2"/>
      <c r="F2" s="2"/>
      <c r="G2" s="3"/>
      <c r="H2" s="6"/>
      <c r="I2" s="86" t="s">
        <v>115</v>
      </c>
      <c r="J2" s="44"/>
      <c r="K2" s="44"/>
      <c r="L2" s="44"/>
      <c r="M2" s="44"/>
      <c r="N2" s="44"/>
      <c r="O2" s="44"/>
      <c r="P2" s="87"/>
    </row>
    <row r="3" ht="14.25" customHeight="1">
      <c r="A3" s="2"/>
      <c r="B3" s="2"/>
      <c r="C3" s="2"/>
      <c r="D3" s="2"/>
      <c r="E3" s="2"/>
      <c r="F3" s="2"/>
      <c r="G3" s="3"/>
      <c r="H3" s="4"/>
      <c r="I3" s="88"/>
      <c r="J3" s="88"/>
      <c r="K3" s="32"/>
      <c r="L3" s="88"/>
      <c r="M3" s="88"/>
      <c r="N3" s="32"/>
      <c r="O3" s="88"/>
      <c r="P3" s="89"/>
    </row>
    <row r="4" ht="18.0" customHeight="1">
      <c r="A4" s="2"/>
      <c r="B4" s="2"/>
      <c r="C4" s="2"/>
      <c r="D4" s="2"/>
      <c r="E4" s="2"/>
      <c r="F4" s="2"/>
      <c r="G4" s="3"/>
      <c r="H4" s="4"/>
      <c r="I4" s="90">
        <v>1.0</v>
      </c>
      <c r="J4" s="91" t="s">
        <v>116</v>
      </c>
      <c r="K4" s="20"/>
      <c r="L4" s="20"/>
      <c r="M4" s="20"/>
      <c r="N4" s="20"/>
      <c r="O4" s="92"/>
      <c r="P4" s="62"/>
    </row>
    <row r="5" ht="18.0" customHeight="1">
      <c r="A5" s="2"/>
      <c r="B5" s="2"/>
      <c r="C5" s="2"/>
      <c r="D5" s="2"/>
      <c r="E5" s="2"/>
      <c r="F5" s="2"/>
      <c r="G5" s="3"/>
      <c r="H5" s="4"/>
      <c r="I5" s="93"/>
      <c r="J5" s="94"/>
      <c r="K5" s="23"/>
      <c r="L5" s="23"/>
      <c r="M5" s="23"/>
      <c r="N5" s="24"/>
      <c r="O5" s="95"/>
      <c r="P5" s="62"/>
    </row>
    <row r="6" ht="18.0" customHeight="1">
      <c r="A6" s="2"/>
      <c r="B6" s="2"/>
      <c r="C6" s="2"/>
      <c r="D6" s="2"/>
      <c r="E6" s="2"/>
      <c r="F6" s="2"/>
      <c r="G6" s="3"/>
      <c r="H6" s="4"/>
      <c r="I6" s="93"/>
      <c r="J6" s="26"/>
      <c r="N6" s="27"/>
      <c r="O6" s="95"/>
      <c r="P6" s="62"/>
    </row>
    <row r="7" ht="18.0" customHeight="1">
      <c r="A7" s="2"/>
      <c r="B7" s="2"/>
      <c r="C7" s="2"/>
      <c r="D7" s="2"/>
      <c r="E7" s="2"/>
      <c r="F7" s="2"/>
      <c r="G7" s="3"/>
      <c r="H7" s="4"/>
      <c r="I7" s="93"/>
      <c r="J7" s="28"/>
      <c r="K7" s="20"/>
      <c r="L7" s="20"/>
      <c r="M7" s="20"/>
      <c r="N7" s="29"/>
      <c r="O7" s="95"/>
      <c r="P7" s="62"/>
    </row>
    <row r="8" ht="18.0" customHeight="1">
      <c r="A8" s="2"/>
      <c r="B8" s="2"/>
      <c r="C8" s="2"/>
      <c r="D8" s="2"/>
      <c r="E8" s="2"/>
      <c r="F8" s="2"/>
      <c r="G8" s="3"/>
      <c r="H8" s="4"/>
      <c r="I8" s="92"/>
      <c r="J8" s="96"/>
      <c r="K8" s="32"/>
      <c r="L8" s="78"/>
      <c r="M8" s="96"/>
      <c r="N8" s="32"/>
      <c r="O8" s="92"/>
      <c r="P8" s="62"/>
    </row>
    <row r="9" ht="18.0" customHeight="1">
      <c r="A9" s="2"/>
      <c r="B9" s="17" t="s">
        <v>6</v>
      </c>
      <c r="G9" s="3"/>
      <c r="H9" s="4"/>
      <c r="I9" s="90">
        <v>2.0</v>
      </c>
      <c r="J9" s="91" t="s">
        <v>72</v>
      </c>
      <c r="K9" s="20"/>
      <c r="L9" s="20"/>
      <c r="M9" s="20"/>
      <c r="N9" s="20"/>
      <c r="O9" s="92"/>
      <c r="P9" s="62"/>
    </row>
    <row r="10" ht="18.0" customHeight="1">
      <c r="A10" s="2"/>
      <c r="B10" s="97" t="s">
        <v>117</v>
      </c>
      <c r="G10" s="3"/>
      <c r="H10" s="4"/>
      <c r="I10" s="93"/>
      <c r="J10" s="94"/>
      <c r="K10" s="23"/>
      <c r="L10" s="23"/>
      <c r="M10" s="23"/>
      <c r="N10" s="24"/>
      <c r="O10" s="95"/>
      <c r="P10" s="62"/>
    </row>
    <row r="11" ht="18.0" customHeight="1">
      <c r="A11" s="2"/>
      <c r="G11" s="3"/>
      <c r="H11" s="4"/>
      <c r="I11" s="93"/>
      <c r="J11" s="26"/>
      <c r="N11" s="27"/>
      <c r="O11" s="95"/>
      <c r="P11" s="62"/>
    </row>
    <row r="12" ht="18.0" customHeight="1">
      <c r="A12" s="2"/>
      <c r="G12" s="3"/>
      <c r="H12" s="4"/>
      <c r="I12" s="93"/>
      <c r="J12" s="28"/>
      <c r="K12" s="20"/>
      <c r="L12" s="20"/>
      <c r="M12" s="20"/>
      <c r="N12" s="29"/>
      <c r="O12" s="95"/>
      <c r="P12" s="62"/>
    </row>
    <row r="13" ht="18.0" customHeight="1">
      <c r="A13" s="2"/>
      <c r="G13" s="3"/>
      <c r="H13" s="4"/>
      <c r="I13" s="2"/>
      <c r="J13" s="33"/>
      <c r="K13" s="33"/>
      <c r="L13" s="33"/>
      <c r="M13" s="33"/>
      <c r="N13" s="32"/>
      <c r="O13" s="92"/>
      <c r="P13" s="62"/>
    </row>
    <row r="14" ht="18.0" customHeight="1">
      <c r="A14" s="2"/>
      <c r="G14" s="3"/>
      <c r="H14" s="4"/>
      <c r="I14" s="90">
        <v>3.0</v>
      </c>
      <c r="J14" s="91" t="s">
        <v>118</v>
      </c>
      <c r="K14" s="20"/>
      <c r="L14" s="20"/>
      <c r="M14" s="20"/>
      <c r="N14" s="20"/>
      <c r="O14" s="92"/>
      <c r="P14" s="62"/>
    </row>
    <row r="15" ht="18.0" customHeight="1">
      <c r="A15" s="2"/>
      <c r="G15" s="3"/>
      <c r="H15" s="4"/>
      <c r="I15" s="93"/>
      <c r="J15" s="94"/>
      <c r="K15" s="23"/>
      <c r="L15" s="23"/>
      <c r="M15" s="23"/>
      <c r="N15" s="24"/>
      <c r="O15" s="95"/>
      <c r="P15" s="62"/>
    </row>
    <row r="16" ht="18.0" customHeight="1">
      <c r="A16" s="2"/>
      <c r="G16" s="3"/>
      <c r="H16" s="4"/>
      <c r="I16" s="93"/>
      <c r="J16" s="26"/>
      <c r="N16" s="27"/>
      <c r="O16" s="95"/>
      <c r="P16" s="62"/>
    </row>
    <row r="17" ht="18.0" customHeight="1">
      <c r="A17" s="2"/>
      <c r="B17" s="34"/>
      <c r="G17" s="3"/>
      <c r="H17" s="4"/>
      <c r="I17" s="21"/>
      <c r="J17" s="28"/>
      <c r="K17" s="20"/>
      <c r="L17" s="20"/>
      <c r="M17" s="20"/>
      <c r="N17" s="29"/>
      <c r="O17" s="95"/>
      <c r="P17" s="62"/>
    </row>
    <row r="18" ht="18.0" customHeight="1">
      <c r="A18" s="2"/>
      <c r="B18" s="119" t="s">
        <v>119</v>
      </c>
      <c r="G18" s="3"/>
      <c r="H18" s="4"/>
      <c r="I18" s="2"/>
      <c r="J18" s="33"/>
      <c r="K18" s="33"/>
      <c r="L18" s="33"/>
      <c r="M18" s="96"/>
      <c r="N18" s="33"/>
      <c r="O18" s="92"/>
      <c r="P18" s="62"/>
    </row>
    <row r="19" ht="18.0" customHeight="1">
      <c r="A19" s="2"/>
      <c r="G19" s="3"/>
      <c r="H19" s="4"/>
      <c r="I19" s="90">
        <v>4.0</v>
      </c>
      <c r="J19" s="91" t="s">
        <v>120</v>
      </c>
      <c r="K19" s="20"/>
      <c r="L19" s="20"/>
      <c r="M19" s="20"/>
      <c r="N19" s="20"/>
      <c r="O19" s="92"/>
      <c r="P19" s="62"/>
    </row>
    <row r="20" ht="18.0" customHeight="1">
      <c r="A20" s="2"/>
      <c r="B20" s="120" t="s">
        <v>121</v>
      </c>
      <c r="G20" s="3"/>
      <c r="H20" s="4"/>
      <c r="I20" s="21"/>
      <c r="J20" s="94"/>
      <c r="K20" s="23"/>
      <c r="L20" s="23"/>
      <c r="M20" s="23"/>
      <c r="N20" s="24"/>
      <c r="O20" s="95"/>
      <c r="P20" s="99" t="s">
        <v>75</v>
      </c>
    </row>
    <row r="21" ht="18.0" customHeight="1">
      <c r="A21" s="2"/>
      <c r="B21" s="120" t="s">
        <v>122</v>
      </c>
      <c r="G21" s="3"/>
      <c r="H21" s="4"/>
      <c r="I21" s="21"/>
      <c r="J21" s="26"/>
      <c r="N21" s="27"/>
      <c r="O21" s="95"/>
      <c r="P21" s="62"/>
    </row>
    <row r="22" ht="18.0" customHeight="1">
      <c r="A22" s="2"/>
      <c r="B22" s="120" t="s">
        <v>123</v>
      </c>
      <c r="G22" s="3"/>
      <c r="H22" s="4"/>
      <c r="I22" s="93"/>
      <c r="J22" s="28"/>
      <c r="K22" s="20"/>
      <c r="L22" s="20"/>
      <c r="M22" s="20"/>
      <c r="N22" s="29"/>
      <c r="O22" s="95"/>
      <c r="P22" s="62"/>
    </row>
    <row r="23" ht="18.0" customHeight="1">
      <c r="A23" s="2"/>
      <c r="B23" s="34"/>
      <c r="G23" s="3"/>
      <c r="H23" s="4"/>
      <c r="I23" s="92"/>
      <c r="J23" s="96"/>
      <c r="K23" s="32"/>
      <c r="L23" s="78"/>
      <c r="M23" s="96"/>
      <c r="N23" s="32"/>
      <c r="O23" s="92"/>
      <c r="P23" s="62"/>
    </row>
    <row r="24" ht="18.0" customHeight="1">
      <c r="A24" s="2"/>
      <c r="B24" s="119" t="s">
        <v>124</v>
      </c>
      <c r="G24" s="3"/>
      <c r="H24" s="4"/>
      <c r="I24" s="90">
        <v>5.0</v>
      </c>
      <c r="J24" s="91" t="s">
        <v>125</v>
      </c>
      <c r="K24" s="20"/>
      <c r="L24" s="20"/>
      <c r="M24" s="20"/>
      <c r="N24" s="20"/>
      <c r="O24" s="2"/>
      <c r="P24" s="2"/>
    </row>
    <row r="25" ht="18.0" customHeight="1">
      <c r="A25" s="2"/>
      <c r="G25" s="3"/>
      <c r="H25" s="4"/>
      <c r="I25" s="93"/>
      <c r="J25" s="94"/>
      <c r="K25" s="23"/>
      <c r="L25" s="23"/>
      <c r="M25" s="23"/>
      <c r="N25" s="24"/>
      <c r="O25" s="45"/>
      <c r="P25" s="2"/>
    </row>
    <row r="26" ht="18.0" customHeight="1">
      <c r="A26" s="2"/>
      <c r="B26" s="120" t="s">
        <v>126</v>
      </c>
      <c r="G26" s="3"/>
      <c r="H26" s="4"/>
      <c r="I26" s="21"/>
      <c r="J26" s="26"/>
      <c r="N26" s="27"/>
      <c r="O26" s="45"/>
      <c r="P26" s="2"/>
    </row>
    <row r="27" ht="18.0" customHeight="1">
      <c r="A27" s="2"/>
      <c r="B27" s="120" t="s">
        <v>127</v>
      </c>
      <c r="G27" s="3"/>
      <c r="H27" s="4"/>
      <c r="I27" s="21"/>
      <c r="J27" s="28"/>
      <c r="K27" s="20"/>
      <c r="L27" s="20"/>
      <c r="M27" s="20"/>
      <c r="N27" s="29"/>
      <c r="O27" s="45"/>
      <c r="P27" s="2"/>
    </row>
    <row r="28" ht="18.0" customHeight="1">
      <c r="A28" s="2"/>
      <c r="B28" s="120" t="s">
        <v>128</v>
      </c>
      <c r="G28" s="3"/>
      <c r="H28" s="4"/>
      <c r="I28" s="2"/>
      <c r="J28" s="33"/>
      <c r="K28" s="32"/>
      <c r="L28" s="78"/>
      <c r="M28" s="33"/>
      <c r="N28" s="33"/>
      <c r="O28" s="2"/>
      <c r="P28" s="2"/>
    </row>
    <row r="29" ht="18.0" customHeight="1">
      <c r="A29" s="2"/>
      <c r="B29" s="120" t="s">
        <v>129</v>
      </c>
      <c r="G29" s="3"/>
      <c r="H29" s="36"/>
      <c r="I29" s="101">
        <v>6.0</v>
      </c>
      <c r="J29" s="102" t="s">
        <v>130</v>
      </c>
      <c r="K29" s="20"/>
      <c r="L29" s="20"/>
      <c r="M29" s="20"/>
      <c r="N29" s="20"/>
      <c r="O29" s="2"/>
      <c r="P29" s="2"/>
    </row>
    <row r="30" ht="18.0" customHeight="1">
      <c r="A30" s="2"/>
      <c r="B30" s="34"/>
      <c r="C30" s="35"/>
      <c r="D30" s="35"/>
      <c r="E30" s="35"/>
      <c r="F30" s="35"/>
      <c r="G30" s="3"/>
      <c r="H30" s="36"/>
      <c r="I30" s="21"/>
      <c r="J30" s="94"/>
      <c r="K30" s="23"/>
      <c r="L30" s="23"/>
      <c r="M30" s="23"/>
      <c r="N30" s="24"/>
      <c r="O30" s="45"/>
      <c r="P30" s="2"/>
    </row>
    <row r="31" ht="18.0" customHeight="1">
      <c r="A31" s="2"/>
      <c r="B31" s="30"/>
      <c r="G31" s="3"/>
      <c r="H31" s="36"/>
      <c r="I31" s="21"/>
      <c r="J31" s="26"/>
      <c r="N31" s="27"/>
      <c r="O31" s="45"/>
      <c r="P31" s="2"/>
    </row>
    <row r="32" ht="18.0" customHeight="1">
      <c r="A32" s="2"/>
      <c r="G32" s="3"/>
      <c r="H32" s="4"/>
      <c r="I32" s="93"/>
      <c r="J32" s="28"/>
      <c r="K32" s="20"/>
      <c r="L32" s="20"/>
      <c r="M32" s="20"/>
      <c r="N32" s="29"/>
      <c r="O32" s="45"/>
      <c r="P32" s="2"/>
    </row>
    <row r="33" ht="18.0" customHeight="1">
      <c r="A33" s="2"/>
      <c r="B33" s="35"/>
      <c r="C33" s="35"/>
      <c r="D33" s="35"/>
      <c r="E33" s="35"/>
      <c r="F33" s="35"/>
      <c r="G33" s="3"/>
      <c r="H33" s="4"/>
      <c r="I33" s="2"/>
      <c r="J33" s="33"/>
      <c r="K33" s="33"/>
      <c r="L33" s="33"/>
      <c r="M33" s="33"/>
      <c r="N33" s="33"/>
      <c r="O33" s="2"/>
      <c r="P33" s="2"/>
    </row>
    <row r="34" ht="18.0" customHeight="1">
      <c r="A34" s="2"/>
      <c r="B34" s="34"/>
      <c r="C34" s="35"/>
      <c r="D34" s="35"/>
      <c r="E34" s="35"/>
      <c r="F34" s="35"/>
      <c r="G34" s="3"/>
      <c r="H34" s="4"/>
      <c r="I34" s="90">
        <v>7.0</v>
      </c>
      <c r="J34" s="91" t="s">
        <v>131</v>
      </c>
      <c r="K34" s="5"/>
      <c r="L34" s="5"/>
      <c r="M34" s="5"/>
      <c r="N34" s="5"/>
      <c r="O34" s="2"/>
      <c r="P34" s="2"/>
    </row>
    <row r="35" ht="18.0" customHeight="1">
      <c r="A35" s="2"/>
      <c r="B35" s="30"/>
      <c r="G35" s="3"/>
      <c r="H35" s="4"/>
      <c r="I35" s="103"/>
      <c r="J35" s="94"/>
      <c r="K35" s="23"/>
      <c r="L35" s="23"/>
      <c r="M35" s="23"/>
      <c r="N35" s="24"/>
      <c r="O35" s="45"/>
      <c r="P35" s="2"/>
    </row>
    <row r="36" ht="18.0" customHeight="1">
      <c r="A36" s="2"/>
      <c r="B36" s="34"/>
      <c r="C36" s="35"/>
      <c r="D36" s="35"/>
      <c r="E36" s="35"/>
      <c r="F36" s="35"/>
      <c r="G36" s="3"/>
      <c r="H36" s="4"/>
      <c r="I36" s="21"/>
      <c r="J36" s="26"/>
      <c r="N36" s="27"/>
      <c r="O36" s="45"/>
      <c r="P36" s="2"/>
    </row>
    <row r="37" ht="18.0" customHeight="1">
      <c r="A37" s="2"/>
      <c r="B37" s="35"/>
      <c r="C37" s="35"/>
      <c r="D37" s="35"/>
      <c r="E37" s="35"/>
      <c r="F37" s="35"/>
      <c r="G37" s="3"/>
      <c r="H37" s="4"/>
      <c r="I37" s="103"/>
      <c r="J37" s="28"/>
      <c r="K37" s="20"/>
      <c r="L37" s="20"/>
      <c r="M37" s="20"/>
      <c r="N37" s="29"/>
      <c r="O37" s="45"/>
      <c r="P37" s="2"/>
    </row>
    <row r="38" ht="18.0" customHeight="1">
      <c r="A38" s="2"/>
      <c r="B38" s="34"/>
      <c r="G38" s="3"/>
      <c r="H38" s="4"/>
      <c r="I38" s="2"/>
      <c r="J38" s="33"/>
      <c r="K38" s="33"/>
      <c r="L38" s="33"/>
      <c r="M38" s="33"/>
      <c r="N38" s="33"/>
      <c r="O38" s="2"/>
      <c r="P38" s="2"/>
    </row>
    <row r="39" ht="18.0" customHeight="1">
      <c r="A39" s="2"/>
      <c r="G39" s="3"/>
      <c r="H39" s="4"/>
      <c r="I39" s="121"/>
      <c r="J39" s="122"/>
      <c r="K39" s="37"/>
      <c r="L39" s="37"/>
      <c r="M39" s="37"/>
      <c r="N39" s="37"/>
      <c r="O39" s="2"/>
      <c r="P39" s="2"/>
    </row>
    <row r="40" ht="18.0" customHeight="1">
      <c r="A40" s="2"/>
      <c r="B40" s="34"/>
      <c r="G40" s="3"/>
      <c r="H40" s="4"/>
      <c r="I40" s="37"/>
      <c r="J40" s="123"/>
      <c r="O40" s="2"/>
      <c r="P40" s="2"/>
    </row>
    <row r="41" ht="18.0" customHeight="1">
      <c r="A41" s="2"/>
      <c r="G41" s="3"/>
      <c r="H41" s="4"/>
      <c r="I41" s="37"/>
      <c r="O41" s="2"/>
      <c r="P41" s="2"/>
    </row>
    <row r="42" ht="14.25" customHeight="1">
      <c r="A42" s="2"/>
      <c r="B42" s="34"/>
      <c r="G42" s="3"/>
      <c r="H42" s="4"/>
      <c r="I42" s="124"/>
      <c r="O42" s="2"/>
      <c r="P42" s="2"/>
    </row>
    <row r="43" ht="14.25" customHeight="1">
      <c r="A43" s="2"/>
      <c r="G43" s="2"/>
      <c r="H43" s="2"/>
      <c r="I43" s="2"/>
      <c r="J43" s="2"/>
      <c r="K43" s="2"/>
      <c r="L43" s="2"/>
      <c r="M43" s="2"/>
      <c r="N43" s="2"/>
      <c r="O43" s="2"/>
      <c r="P43" s="2"/>
    </row>
  </sheetData>
  <mergeCells count="33">
    <mergeCell ref="J30:N32"/>
    <mergeCell ref="J35:N37"/>
    <mergeCell ref="J40:N42"/>
    <mergeCell ref="J29:N29"/>
    <mergeCell ref="J14:N14"/>
    <mergeCell ref="J15:N17"/>
    <mergeCell ref="J19:N19"/>
    <mergeCell ref="J20:N22"/>
    <mergeCell ref="J24:N24"/>
    <mergeCell ref="J25:N27"/>
    <mergeCell ref="I2:O2"/>
    <mergeCell ref="J4:N4"/>
    <mergeCell ref="J5:N7"/>
    <mergeCell ref="B9:F9"/>
    <mergeCell ref="J9:N9"/>
    <mergeCell ref="B10:F16"/>
    <mergeCell ref="J10:N12"/>
    <mergeCell ref="B40:F41"/>
    <mergeCell ref="B42:F43"/>
    <mergeCell ref="B38:F39"/>
    <mergeCell ref="B26:F26"/>
    <mergeCell ref="B27:F27"/>
    <mergeCell ref="B28:F28"/>
    <mergeCell ref="B29:F29"/>
    <mergeCell ref="B31:F32"/>
    <mergeCell ref="B35:F35"/>
    <mergeCell ref="B17:F17"/>
    <mergeCell ref="B18:F19"/>
    <mergeCell ref="B20:F20"/>
    <mergeCell ref="B21:F21"/>
    <mergeCell ref="B22:F22"/>
    <mergeCell ref="B23:F23"/>
    <mergeCell ref="B24:F25"/>
  </mergeCells>
  <drawing r:id="rId1"/>
</worksheet>
</file>