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SEMESTER 4\Analisis Deret Waktu\"/>
    </mc:Choice>
  </mc:AlternateContent>
  <xr:revisionPtr revIDLastSave="0" documentId="13_ncr:1_{1AE86EE1-5387-43BB-9FDE-90C691B60F5E}" xr6:coauthVersionLast="40" xr6:coauthVersionMax="40" xr10:uidLastSave="{00000000-0000-0000-0000-000000000000}"/>
  <bookViews>
    <workbookView xWindow="30" yWindow="30" windowWidth="20460" windowHeight="10770" firstSheet="2" activeTab="2" xr2:uid="{CD32A520-AB50-4C86-8C9B-B962DB818209}"/>
  </bookViews>
  <sheets>
    <sheet name="Moving Average 3 bulan" sheetId="1" r:id="rId1"/>
    <sheet name="Moving Average 5 bulan" sheetId="2" r:id="rId2"/>
    <sheet name="Simple Exponential Smooth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E6" i="3"/>
  <c r="E7" i="3" s="1"/>
  <c r="F7" i="3" l="1"/>
  <c r="E8" i="3"/>
  <c r="B19" i="2"/>
  <c r="I8" i="1"/>
  <c r="F9" i="1"/>
  <c r="H8" i="1"/>
  <c r="F12" i="2"/>
  <c r="G12" i="2" s="1"/>
  <c r="I12" i="2" s="1"/>
  <c r="F13" i="2"/>
  <c r="G13" i="2" s="1"/>
  <c r="I13" i="2" s="1"/>
  <c r="E11" i="2"/>
  <c r="F11" i="2" s="1"/>
  <c r="E12" i="2"/>
  <c r="E13" i="2"/>
  <c r="E14" i="2"/>
  <c r="F14" i="2" s="1"/>
  <c r="H14" i="2" s="1"/>
  <c r="E15" i="2"/>
  <c r="F15" i="2" s="1"/>
  <c r="E16" i="2"/>
  <c r="F16" i="2" s="1"/>
  <c r="H16" i="2" s="1"/>
  <c r="E10" i="2"/>
  <c r="F10" i="2" s="1"/>
  <c r="B19" i="1"/>
  <c r="E9" i="1"/>
  <c r="E10" i="1"/>
  <c r="F10" i="1" s="1"/>
  <c r="E11" i="1"/>
  <c r="F11" i="1" s="1"/>
  <c r="G11" i="1" s="1"/>
  <c r="I11" i="1" s="1"/>
  <c r="E12" i="1"/>
  <c r="F12" i="1" s="1"/>
  <c r="G12" i="1" s="1"/>
  <c r="I12" i="1" s="1"/>
  <c r="E13" i="1"/>
  <c r="F13" i="1" s="1"/>
  <c r="H13" i="1" s="1"/>
  <c r="E14" i="1"/>
  <c r="F14" i="1" s="1"/>
  <c r="G14" i="1" s="1"/>
  <c r="I14" i="1" s="1"/>
  <c r="E15" i="1"/>
  <c r="F15" i="1" s="1"/>
  <c r="H15" i="1" s="1"/>
  <c r="E16" i="1"/>
  <c r="F16" i="1" s="1"/>
  <c r="H16" i="1" s="1"/>
  <c r="E8" i="1"/>
  <c r="F8" i="1" s="1"/>
  <c r="G8" i="1" s="1"/>
  <c r="E9" i="3" l="1"/>
  <c r="F8" i="3"/>
  <c r="H7" i="3"/>
  <c r="G7" i="3"/>
  <c r="H9" i="1"/>
  <c r="H12" i="1"/>
  <c r="H11" i="1"/>
  <c r="H13" i="2"/>
  <c r="H12" i="2"/>
  <c r="H15" i="2"/>
  <c r="G15" i="2"/>
  <c r="I15" i="2" s="1"/>
  <c r="F17" i="2"/>
  <c r="F18" i="2"/>
  <c r="H10" i="2"/>
  <c r="H18" i="2" s="1"/>
  <c r="G10" i="2"/>
  <c r="I10" i="2" s="1"/>
  <c r="H11" i="2"/>
  <c r="G11" i="2"/>
  <c r="G16" i="2"/>
  <c r="I16" i="2" s="1"/>
  <c r="G14" i="2"/>
  <c r="I14" i="2" s="1"/>
  <c r="G10" i="1"/>
  <c r="I10" i="1" s="1"/>
  <c r="H10" i="1"/>
  <c r="G13" i="1"/>
  <c r="I13" i="1" s="1"/>
  <c r="H14" i="1"/>
  <c r="F18" i="1"/>
  <c r="G9" i="1"/>
  <c r="I9" i="1" s="1"/>
  <c r="G16" i="1"/>
  <c r="I16" i="1" s="1"/>
  <c r="G15" i="1"/>
  <c r="I15" i="1" s="1"/>
  <c r="F17" i="1"/>
  <c r="F9" i="3" l="1"/>
  <c r="E10" i="3"/>
  <c r="G8" i="3"/>
  <c r="H8" i="3"/>
  <c r="H17" i="2"/>
  <c r="G18" i="2"/>
  <c r="I11" i="2"/>
  <c r="I17" i="2"/>
  <c r="I18" i="2"/>
  <c r="G18" i="1"/>
  <c r="G17" i="1"/>
  <c r="H18" i="1"/>
  <c r="H17" i="1"/>
  <c r="I18" i="1"/>
  <c r="I17" i="1"/>
  <c r="E11" i="3" l="1"/>
  <c r="F10" i="3"/>
  <c r="H9" i="3"/>
  <c r="G9" i="3"/>
  <c r="G10" i="3" l="1"/>
  <c r="H10" i="3"/>
  <c r="F11" i="3"/>
  <c r="E12" i="3"/>
  <c r="E13" i="3" l="1"/>
  <c r="F12" i="3"/>
  <c r="H11" i="3"/>
  <c r="G11" i="3"/>
  <c r="E14" i="3" l="1"/>
  <c r="F13" i="3"/>
  <c r="G12" i="3"/>
  <c r="H12" i="3"/>
  <c r="G13" i="3" l="1"/>
  <c r="H13" i="3"/>
  <c r="F14" i="3"/>
  <c r="E15" i="3"/>
  <c r="H14" i="3" l="1"/>
  <c r="G14" i="3"/>
  <c r="F15" i="3"/>
  <c r="E16" i="3"/>
  <c r="E17" i="3" l="1"/>
  <c r="F16" i="3"/>
  <c r="G15" i="3"/>
  <c r="H15" i="3"/>
  <c r="F17" i="3" l="1"/>
  <c r="E18" i="3"/>
  <c r="F18" i="3" s="1"/>
  <c r="H16" i="3"/>
  <c r="G16" i="3"/>
  <c r="H17" i="3" l="1"/>
  <c r="G17" i="3"/>
  <c r="H18" i="3"/>
  <c r="H19" i="3" s="1"/>
  <c r="C22" i="3" s="1"/>
  <c r="B22" i="3" s="1"/>
  <c r="G18" i="3"/>
  <c r="F19" i="3"/>
  <c r="G19" i="3" l="1"/>
</calcChain>
</file>

<file path=xl/sharedStrings.xml><?xml version="1.0" encoding="utf-8"?>
<sst xmlns="http://schemas.openxmlformats.org/spreadsheetml/2006/main" count="160" uniqueCount="53">
  <si>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</si>
  <si>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</si>
  <si>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</si>
  <si>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</si>
  <si>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</si>
  <si>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</si>
  <si>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</si>
  <si>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</si>
  <si>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</si>
  <si>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</si>
  <si>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</si>
  <si>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</si>
  <si>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SIMPLE MOVING AVERAGE: RATA-RATA BERGERAK 3 BULAN</t>
  </si>
  <si>
    <t>DATA</t>
  </si>
  <si>
    <t>ERROR ANALYSIS</t>
  </si>
  <si>
    <t>Forecast</t>
  </si>
  <si>
    <t>Error</t>
  </si>
  <si>
    <t>% Error</t>
  </si>
  <si>
    <t>TOTAL</t>
  </si>
  <si>
    <t>AVERAGE</t>
  </si>
  <si>
    <t>Bias</t>
  </si>
  <si>
    <t>MSE</t>
  </si>
  <si>
    <t>MAPE</t>
  </si>
  <si>
    <t>MAE</t>
  </si>
  <si>
    <t>JANUARI 2015</t>
  </si>
  <si>
    <t>TAHUN 2014</t>
  </si>
  <si>
    <t>PERMINTAAN</t>
  </si>
  <si>
    <t>SIMPLE MOVING AVERAGE: RATA-RATA BERGERAK 5 BULAN</t>
  </si>
  <si>
    <t>Prediksi permintaan pada bulan januari 2015 dengan metode rata-rata bergerak 3 bulan adalah sebesar 23,67 dengan MAE sebesar 2,67 dan MSE sebesar 8,81</t>
  </si>
  <si>
    <t>Prediksi permintaan pada bulan januari 2015 dengan metode rata-rata bergerak 5 bulan adalah sebesar 22,8 dengan MAE sebesar 2,37 dan MSE sebesar 7,53</t>
  </si>
  <si>
    <t>MONTH</t>
  </si>
  <si>
    <t>YEAR 1</t>
  </si>
  <si>
    <t>YEAR 2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</si>
  <si>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</si>
  <si>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</si>
  <si>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</si>
  <si>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</si>
  <si>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</si>
  <si>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</si>
  <si>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</si>
  <si>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</si>
  <si>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</si>
  <si>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</si>
  <si>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</si>
  <si>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</si>
  <si>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Lt</t>
  </si>
  <si>
    <t>α</t>
  </si>
  <si>
    <t>1-α</t>
  </si>
  <si>
    <t>SSE</t>
  </si>
  <si>
    <t>Absolute Error</t>
  </si>
  <si>
    <t>Error^2</t>
  </si>
  <si>
    <t>Forecasting cod catch dengan metode exponential smoothing (α = 0,05) menghasilkan MSE sebesar 1004,53, yang artinya tingkat akurasinya masih kurang baik. Nilai alpha yang rendah bikin model kurang responsif terhadap perubahan data yang cukup signifikan di beberapa bulan.</t>
  </si>
  <si>
    <t>Forecasting cod catch dengan metode exponential smoothing (α = 0,05) menghasilkan MSE sebesar 1004,53, yang artinya tingkat akurasinya masih kurang baik. Nilai alpha yang rendah membuat model kurang responsif terhadap perubahan data yang cukup signifikan di beberapa bulan.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</si>
</sst>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Fill="1" applyBorder="1"/>
    <xf numFmtId="0" fontId="0" fillId="0" borderId="1" xfId="0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0" borderId="2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4" xfId="0" applyFont="1" applyFill="1" applyBorder="1"/>
    <xf numFmtId="0" fontId="1" fillId="12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Grafik Rata-rata Bergerak 3 Bulan</a:t>
            </a:r>
            <a:endParaRPr lang="en-ID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3 bulan'!$C$4</c:f>
              <c:strCache>
                <c:ptCount val="1"/>
                <c:pt idx="0">
                  <c:v>PERMINTAAN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bulan'!$C$5:$C$16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B-4915-93E3-8D5CD15D1A0C}"/>
            </c:ext>
          </c:extLst>
        </c:ser>
        <c:ser>
          <c:idx val="1"/>
          <c:order val="1"/>
          <c:tx>
            <c:strRef>
              <c:f>'Moving Average 3 bulan'!$D$4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bulan'!$D$5:$D$16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B-4915-93E3-8D5CD15D1A0C}"/>
            </c:ext>
          </c:extLst>
        </c:ser>
        <c:ser>
          <c:idx val="2"/>
          <c:order val="2"/>
          <c:tx>
            <c:strRef>
              <c:f>'Moving Average 3 bulan'!$E$4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bulan'!$E$5:$E$16</c:f>
              <c:numCache>
                <c:formatCode>General</c:formatCode>
                <c:ptCount val="12"/>
                <c:pt idx="3">
                  <c:v>20</c:v>
                </c:pt>
                <c:pt idx="4">
                  <c:v>19</c:v>
                </c:pt>
                <c:pt idx="5">
                  <c:v>19.333333333333332</c:v>
                </c:pt>
                <c:pt idx="6">
                  <c:v>21</c:v>
                </c:pt>
                <c:pt idx="7">
                  <c:v>21.333333333333332</c:v>
                </c:pt>
                <c:pt idx="8">
                  <c:v>21.666666666666668</c:v>
                </c:pt>
                <c:pt idx="9">
                  <c:v>20.333333333333332</c:v>
                </c:pt>
                <c:pt idx="10">
                  <c:v>22.666666666666668</c:v>
                </c:pt>
                <c:pt idx="11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B-4915-93E3-8D5CD15D1A0C}"/>
            </c:ext>
          </c:extLst>
        </c:ser>
        <c:ser>
          <c:idx val="3"/>
          <c:order val="3"/>
          <c:tx>
            <c:strRef>
              <c:f>'Moving Average 3 bulan'!$F$4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bulan'!$F$5:$F$16</c:f>
              <c:numCache>
                <c:formatCode>General</c:formatCode>
                <c:ptCount val="12"/>
                <c:pt idx="3">
                  <c:v>-3</c:v>
                </c:pt>
                <c:pt idx="4">
                  <c:v>3</c:v>
                </c:pt>
                <c:pt idx="5">
                  <c:v>4.6666666666666679</c:v>
                </c:pt>
                <c:pt idx="6">
                  <c:v>-3</c:v>
                </c:pt>
                <c:pt idx="7">
                  <c:v>1.6666666666666679</c:v>
                </c:pt>
                <c:pt idx="8">
                  <c:v>-1.6666666666666679</c:v>
                </c:pt>
                <c:pt idx="9">
                  <c:v>4.6666666666666679</c:v>
                </c:pt>
                <c:pt idx="10">
                  <c:v>-0.66666666666666785</c:v>
                </c:pt>
                <c:pt idx="11">
                  <c:v>1.6666666666666679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B-4915-93E3-8D5CD15D1A0C}"/>
            </c:ext>
          </c:extLst>
        </c:ser>
        <c:ser>
          <c:idx val="4"/>
          <c:order val="4"/>
          <c:tx>
            <c:strRef>
              <c:f>'Moving Average 3 bulan'!$G$4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bulan'!$G$5:$G$16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4.6666666666666679</c:v>
                </c:pt>
                <c:pt idx="6">
                  <c:v>3</c:v>
                </c:pt>
                <c:pt idx="7">
                  <c:v>1.6666666666666679</c:v>
                </c:pt>
                <c:pt idx="8">
                  <c:v>1.6666666666666679</c:v>
                </c:pt>
                <c:pt idx="9">
                  <c:v>4.6666666666666679</c:v>
                </c:pt>
                <c:pt idx="10">
                  <c:v>0.66666666666666785</c:v>
                </c:pt>
                <c:pt idx="11">
                  <c:v>1.6666666666666679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B-4915-93E3-8D5CD15D1A0C}"/>
            </c:ext>
          </c:extLst>
        </c:ser>
        <c:ser>
          <c:idx val="5"/>
          <c:order val="5"/>
          <c:tx>
            <c:strRef>
              <c:f>'Moving Average 3 bulan'!$H$4</c:f>
              <c:strCache>
                <c:ptCount val="1"/>
                <c:pt idx="0">
                  <c:v>Error^2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bulan'!$H$5:$H$16</c:f>
              <c:numCache>
                <c:formatCode>General</c:formatCode>
                <c:ptCount val="12"/>
                <c:pt idx="3">
                  <c:v>9</c:v>
                </c:pt>
                <c:pt idx="4">
                  <c:v>9</c:v>
                </c:pt>
                <c:pt idx="5">
                  <c:v>21.777777777777789</c:v>
                </c:pt>
                <c:pt idx="6">
                  <c:v>9</c:v>
                </c:pt>
                <c:pt idx="7">
                  <c:v>2.7777777777777817</c:v>
                </c:pt>
                <c:pt idx="8">
                  <c:v>2.7777777777777817</c:v>
                </c:pt>
                <c:pt idx="9">
                  <c:v>21.777777777777789</c:v>
                </c:pt>
                <c:pt idx="10">
                  <c:v>0.44444444444444603</c:v>
                </c:pt>
                <c:pt idx="11">
                  <c:v>2.7777777777777817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B-4915-93E3-8D5CD15D1A0C}"/>
            </c:ext>
          </c:extLst>
        </c:ser>
        <c:ser>
          <c:idx val="6"/>
          <c:order val="6"/>
          <c:tx>
            <c:strRef>
              <c:f>'Moving Average 3 bulan'!$I$4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'Moving Average 3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3 bulan'!$I$5:$I$16</c:f>
              <c:numCache>
                <c:formatCode>General</c:formatCode>
                <c:ptCount val="12"/>
                <c:pt idx="3">
                  <c:v>0.17647058823529413</c:v>
                </c:pt>
                <c:pt idx="4">
                  <c:v>0.13636363636363635</c:v>
                </c:pt>
                <c:pt idx="5">
                  <c:v>0.1944444444444445</c:v>
                </c:pt>
                <c:pt idx="6">
                  <c:v>0.16666666666666666</c:v>
                </c:pt>
                <c:pt idx="7">
                  <c:v>7.2463768115942087E-2</c:v>
                </c:pt>
                <c:pt idx="8">
                  <c:v>8.3333333333333398E-2</c:v>
                </c:pt>
                <c:pt idx="9">
                  <c:v>0.1866666666666667</c:v>
                </c:pt>
                <c:pt idx="10">
                  <c:v>3.0303030303030356E-2</c:v>
                </c:pt>
                <c:pt idx="11">
                  <c:v>6.9444444444444489E-2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B-4915-93E3-8D5CD15D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302336"/>
        <c:axId val="658072448"/>
      </c:lineChart>
      <c:catAx>
        <c:axId val="770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2448"/>
        <c:crosses val="autoZero"/>
        <c:auto val="1"/>
        <c:lblAlgn val="ctr"/>
        <c:lblOffset val="100"/>
        <c:noMultiLvlLbl val="0"/>
      </c:catAx>
      <c:valAx>
        <c:axId val="658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Grafik</a:t>
            </a:r>
            <a:r>
              <a:rPr lang="en-ID" b="1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Permintaan &amp; Forecast</a:t>
            </a:r>
            <a:endParaRPr lang="en-ID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3 bulan'!$C$4</c:f>
              <c:strCache>
                <c:ptCount val="1"/>
                <c:pt idx="0">
                  <c:v>PERMINTAAN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 3 bulan'!$C$5:$C$16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F-46A1-BCBA-E23D675B599F}"/>
            </c:ext>
          </c:extLst>
        </c:ser>
        <c:ser>
          <c:idx val="1"/>
          <c:order val="1"/>
          <c:tx>
            <c:strRef>
              <c:f>'Moving Average 3 bulan'!$D$4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 3 bulan'!$D$5:$D$16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F-46A1-BCBA-E23D675B599F}"/>
            </c:ext>
          </c:extLst>
        </c:ser>
        <c:ser>
          <c:idx val="2"/>
          <c:order val="2"/>
          <c:tx>
            <c:strRef>
              <c:f>'Moving Average 3 bulan'!$E$4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 3 bulan'!$E$5:$E$16</c:f>
              <c:numCache>
                <c:formatCode>General</c:formatCode>
                <c:ptCount val="12"/>
                <c:pt idx="3">
                  <c:v>20</c:v>
                </c:pt>
                <c:pt idx="4">
                  <c:v>19</c:v>
                </c:pt>
                <c:pt idx="5">
                  <c:v>19.333333333333332</c:v>
                </c:pt>
                <c:pt idx="6">
                  <c:v>21</c:v>
                </c:pt>
                <c:pt idx="7">
                  <c:v>21.333333333333332</c:v>
                </c:pt>
                <c:pt idx="8">
                  <c:v>21.666666666666668</c:v>
                </c:pt>
                <c:pt idx="9">
                  <c:v>20.333333333333332</c:v>
                </c:pt>
                <c:pt idx="10">
                  <c:v>22.666666666666668</c:v>
                </c:pt>
                <c:pt idx="11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F-46A1-BCBA-E23D675B59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5209184"/>
        <c:axId val="771587792"/>
      </c:lineChart>
      <c:catAx>
        <c:axId val="7752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7792"/>
        <c:crosses val="autoZero"/>
        <c:auto val="1"/>
        <c:lblAlgn val="ctr"/>
        <c:lblOffset val="100"/>
        <c:noMultiLvlLbl val="0"/>
      </c:catAx>
      <c:valAx>
        <c:axId val="77158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09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chemeClr val="tx1"/>
                </a:solidFill>
              </a:rPr>
              <a:t>GRAFIK RATA-RATA BERGERAK</a:t>
            </a:r>
            <a:r>
              <a:rPr lang="en-ID" sz="1400" baseline="0">
                <a:solidFill>
                  <a:schemeClr val="tx1"/>
                </a:solidFill>
              </a:rPr>
              <a:t> 5 BULAN</a:t>
            </a:r>
            <a:endParaRPr lang="en-ID" sz="1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5 bulan'!$C$4</c:f>
              <c:strCache>
                <c:ptCount val="1"/>
                <c:pt idx="0">
                  <c:v>PERMINTAAN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bulan'!$C$5:$C$16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FFC-ACDE-70D89D297672}"/>
            </c:ext>
          </c:extLst>
        </c:ser>
        <c:ser>
          <c:idx val="1"/>
          <c:order val="1"/>
          <c:tx>
            <c:strRef>
              <c:f>'Moving Average 5 bulan'!$D$4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bulan'!$D$5:$D$16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FFC-ACDE-70D89D297672}"/>
            </c:ext>
          </c:extLst>
        </c:ser>
        <c:ser>
          <c:idx val="2"/>
          <c:order val="2"/>
          <c:tx>
            <c:strRef>
              <c:f>'Moving Average 5 bulan'!$E$4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bulan'!$E$5:$E$16</c:f>
              <c:numCache>
                <c:formatCode>General</c:formatCode>
                <c:ptCount val="12"/>
                <c:pt idx="5">
                  <c:v>19.8</c:v>
                </c:pt>
                <c:pt idx="6">
                  <c:v>20.6</c:v>
                </c:pt>
                <c:pt idx="7">
                  <c:v>20</c:v>
                </c:pt>
                <c:pt idx="8">
                  <c:v>20.8</c:v>
                </c:pt>
                <c:pt idx="9">
                  <c:v>21.4</c:v>
                </c:pt>
                <c:pt idx="10">
                  <c:v>22</c:v>
                </c:pt>
                <c:pt idx="11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B-4FFC-ACDE-70D89D297672}"/>
            </c:ext>
          </c:extLst>
        </c:ser>
        <c:ser>
          <c:idx val="3"/>
          <c:order val="3"/>
          <c:tx>
            <c:strRef>
              <c:f>'Moving Average 5 bulan'!$F$4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bulan'!$F$5:$F$16</c:f>
              <c:numCache>
                <c:formatCode>General</c:formatCode>
                <c:ptCount val="12"/>
                <c:pt idx="5">
                  <c:v>4.1999999999999993</c:v>
                </c:pt>
                <c:pt idx="6">
                  <c:v>-2.6000000000000014</c:v>
                </c:pt>
                <c:pt idx="7">
                  <c:v>3</c:v>
                </c:pt>
                <c:pt idx="8">
                  <c:v>-0.80000000000000071</c:v>
                </c:pt>
                <c:pt idx="9">
                  <c:v>3.6000000000000014</c:v>
                </c:pt>
                <c:pt idx="10">
                  <c:v>0</c:v>
                </c:pt>
                <c:pt idx="11">
                  <c:v>2.3999999999999986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B-4FFC-ACDE-70D89D297672}"/>
            </c:ext>
          </c:extLst>
        </c:ser>
        <c:ser>
          <c:idx val="4"/>
          <c:order val="4"/>
          <c:tx>
            <c:strRef>
              <c:f>'Moving Average 5 bulan'!$G$4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bulan'!$G$5:$G$16</c:f>
              <c:numCache>
                <c:formatCode>General</c:formatCode>
                <c:ptCount val="12"/>
                <c:pt idx="5">
                  <c:v>4.1999999999999993</c:v>
                </c:pt>
                <c:pt idx="6">
                  <c:v>2.6000000000000014</c:v>
                </c:pt>
                <c:pt idx="7">
                  <c:v>3</c:v>
                </c:pt>
                <c:pt idx="8">
                  <c:v>0.80000000000000071</c:v>
                </c:pt>
                <c:pt idx="9">
                  <c:v>3.6000000000000014</c:v>
                </c:pt>
                <c:pt idx="10">
                  <c:v>0</c:v>
                </c:pt>
                <c:pt idx="11">
                  <c:v>2.3999999999999986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B-4FFC-ACDE-70D89D297672}"/>
            </c:ext>
          </c:extLst>
        </c:ser>
        <c:ser>
          <c:idx val="5"/>
          <c:order val="5"/>
          <c:tx>
            <c:strRef>
              <c:f>'Moving Average 5 bulan'!$H$4</c:f>
              <c:strCache>
                <c:ptCount val="1"/>
                <c:pt idx="0">
                  <c:v>Error^2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bulan'!$H$5:$H$16</c:f>
              <c:numCache>
                <c:formatCode>General</c:formatCode>
                <c:ptCount val="12"/>
                <c:pt idx="5">
                  <c:v>17.639999999999993</c:v>
                </c:pt>
                <c:pt idx="6">
                  <c:v>6.7600000000000078</c:v>
                </c:pt>
                <c:pt idx="7">
                  <c:v>9</c:v>
                </c:pt>
                <c:pt idx="8">
                  <c:v>0.64000000000000112</c:v>
                </c:pt>
                <c:pt idx="9">
                  <c:v>12.96000000000001</c:v>
                </c:pt>
                <c:pt idx="10">
                  <c:v>0</c:v>
                </c:pt>
                <c:pt idx="11">
                  <c:v>5.7599999999999936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B-4FFC-ACDE-70D89D297672}"/>
            </c:ext>
          </c:extLst>
        </c:ser>
        <c:ser>
          <c:idx val="6"/>
          <c:order val="6"/>
          <c:tx>
            <c:strRef>
              <c:f>'Moving Average 5 bulan'!$I$4</c:f>
              <c:strCache>
                <c:ptCount val="1"/>
                <c:pt idx="0">
                  <c:v>% Error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'Moving Average 5 bulan'!$B$5:$B$16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'Moving Average 5 bulan'!$I$5:$I$16</c:f>
              <c:numCache>
                <c:formatCode>General</c:formatCode>
                <c:ptCount val="12"/>
                <c:pt idx="5">
                  <c:v>0.17499999999999996</c:v>
                </c:pt>
                <c:pt idx="6">
                  <c:v>0.14444444444444451</c:v>
                </c:pt>
                <c:pt idx="7">
                  <c:v>0.13043478260869565</c:v>
                </c:pt>
                <c:pt idx="8">
                  <c:v>4.0000000000000036E-2</c:v>
                </c:pt>
                <c:pt idx="9">
                  <c:v>0.14400000000000004</c:v>
                </c:pt>
                <c:pt idx="10">
                  <c:v>0</c:v>
                </c:pt>
                <c:pt idx="11">
                  <c:v>9.9999999999999936E-2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9B-4FFC-ACDE-70D89D29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46864"/>
        <c:axId val="771571984"/>
      </c:lineChart>
      <c:catAx>
        <c:axId val="7367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71984"/>
        <c:crosses val="autoZero"/>
        <c:auto val="1"/>
        <c:lblAlgn val="ctr"/>
        <c:lblOffset val="100"/>
        <c:noMultiLvlLbl val="0"/>
      </c:catAx>
      <c:valAx>
        <c:axId val="77157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GRAFIK PERMINTAAN &amp; FORECAST</a:t>
            </a:r>
            <a:r>
              <a:rPr lang="en-ID" sz="14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endParaRPr lang="en-ID" sz="14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'Moving Average 5 bulan'!$C$4</c:f>
              <c:strCache>
                <c:ptCount val="1"/>
                <c:pt idx="0">
                  <c:v>PERMINTAAN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 5 bulan'!$C$5:$C$16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E-4FA7-96A5-0515B8D2A39C}"/>
            </c:ext>
          </c:extLst>
        </c:ser>
        <c:ser>
          <c:idx val="1"/>
          <c:order val="1"/>
          <c:tx>
            <c:strRef>
              <c:f>'Moving Average 5 bulan'!$D$4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 5 bulan'!$D$5:$D$16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E-4FA7-96A5-0515B8D2A39C}"/>
            </c:ext>
          </c:extLst>
        </c:ser>
        <c:ser>
          <c:idx val="2"/>
          <c:order val="2"/>
          <c:tx>
            <c:strRef>
              <c:f>'Moving Average 5 bulan'!$E$4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 5 bulan'!$E$5:$E$16</c:f>
              <c:numCache>
                <c:formatCode>General</c:formatCode>
                <c:ptCount val="12"/>
                <c:pt idx="5">
                  <c:v>19.8</c:v>
                </c:pt>
                <c:pt idx="6">
                  <c:v>20.6</c:v>
                </c:pt>
                <c:pt idx="7">
                  <c:v>20</c:v>
                </c:pt>
                <c:pt idx="8">
                  <c:v>20.8</c:v>
                </c:pt>
                <c:pt idx="9">
                  <c:v>21.4</c:v>
                </c:pt>
                <c:pt idx="10">
                  <c:v>22</c:v>
                </c:pt>
                <c:pt idx="11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E-4FA7-96A5-0515B8D2A3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809872"/>
        <c:axId val="771584880"/>
      </c:lineChart>
      <c:catAx>
        <c:axId val="819809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880"/>
        <c:crosses val="autoZero"/>
        <c:auto val="1"/>
        <c:lblAlgn val="ctr"/>
        <c:lblOffset val="100"/>
        <c:noMultiLvlLbl val="0"/>
      </c:catAx>
      <c:valAx>
        <c:axId val="7715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602901</xdr:colOff>
      <xdr:row>3</xdr:row>
      <xdr:rowOff>4814</xdr:rowOff>
    </xdr:from>
    <xdr:to>
      <xdr:col>17</xdr:col>
      <xdr:colOff>607087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A73CDF-B61D-4651-A68A-A577AF47B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18</xdr:row>
      <xdr:rowOff>0</xdr:rowOff>
    </xdr:from>
    <xdr:to>
      <xdr:col>17</xdr:col>
      <xdr:colOff>607088</xdr:colOff>
      <xdr:row>32</xdr:row>
      <xdr:rowOff>177940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C70DC-371E-4B51-884C-34818A4B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5F01D-7212-49C2-BA5E-3ED2B68E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607094</xdr:colOff>
      <xdr:row>18</xdr:row>
      <xdr:rowOff>187493</xdr:rowOff>
    </xdr:from>
    <xdr:to>
      <xdr:col>17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7388C-A312-4A4A-809A-06B214E35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7831-DDAF-41D1-8454-5E01529417B3}">
  <dimension ref="B1:S25"/>
  <sheetViews>
    <sheetView zoomScale="81" workbookViewId="0">
      <selection activeCell="H24" sqref="H24"/>
    </sheetView>
  </sheetViews>
  <sheetFormatPr defaultRowHeight="15" x14ac:dyDescent="0.25"/>
  <cols>
    <col min="2" max="2" width="18.85546875" customWidth="1"/>
    <col min="3" max="3" width="15.5703125" customWidth="1"/>
    <col min="4" max="4" width="10.42578125" customWidth="1"/>
    <col min="5" max="5" width="11.5703125" customWidth="1"/>
    <col min="7" max="7" width="13.85546875" customWidth="1"/>
  </cols>
  <sheetData>
    <row r="1" spans="2:19" ht="15" customHeight="1" x14ac:dyDescent="0.25">
      <c r="B1" s="21" t="s">
        <v>12</v>
      </c>
      <c r="C1" s="21"/>
      <c r="D1" s="21"/>
      <c r="E1" s="21"/>
      <c r="F1" s="21"/>
      <c r="G1" s="21"/>
      <c r="H1" s="21"/>
      <c r="I1" s="21"/>
      <c r="L1" s="1"/>
      <c r="M1" s="1"/>
      <c r="N1" s="1"/>
      <c r="O1" s="1"/>
      <c r="P1" s="1"/>
      <c r="Q1" s="1"/>
      <c r="R1" s="1"/>
      <c r="S1" s="1"/>
    </row>
    <row r="2" spans="2:19" x14ac:dyDescent="0.25">
      <c r="B2" s="2"/>
      <c r="C2" s="2"/>
      <c r="D2" s="2"/>
      <c r="E2" s="2"/>
      <c r="F2" s="2"/>
      <c r="G2" s="2"/>
      <c r="H2" s="2"/>
    </row>
    <row r="3" spans="2:19" x14ac:dyDescent="0.25">
      <c r="B3" s="7" t="s">
        <v>13</v>
      </c>
      <c r="E3" s="23" t="s">
        <v>14</v>
      </c>
      <c r="F3" s="23"/>
    </row>
    <row r="4" spans="2:19" x14ac:dyDescent="0.25">
      <c r="B4" s="11" t="s">
        <v>25</v>
      </c>
      <c r="C4" s="11" t="s">
        <v>26</v>
      </c>
      <c r="E4" s="11" t="s">
        <v>15</v>
      </c>
      <c r="F4" s="11" t="s">
        <v>16</v>
      </c>
      <c r="G4" s="11" t="s">
        <v>49</v>
      </c>
      <c r="H4" s="11" t="s">
        <v>50</v>
      </c>
      <c r="I4" s="11" t="s">
        <v>17</v>
      </c>
    </row>
    <row r="5" spans="2:19" x14ac:dyDescent="0.25">
      <c r="B5" s="3" t="s">
        <v>0</v>
      </c>
      <c r="C5" s="3">
        <v>20</v>
      </c>
      <c r="E5" s="4"/>
      <c r="F5" s="4"/>
      <c r="G5" s="4"/>
      <c r="H5" s="4"/>
      <c r="I5" s="4"/>
    </row>
    <row r="6" spans="2:19" x14ac:dyDescent="0.25">
      <c r="B6" s="3" t="s">
        <v>1</v>
      </c>
      <c r="C6" s="3">
        <v>21</v>
      </c>
      <c r="E6" s="4"/>
      <c r="F6" s="4"/>
      <c r="G6" s="4"/>
      <c r="H6" s="4"/>
      <c r="I6" s="4"/>
    </row>
    <row r="7" spans="2:19" x14ac:dyDescent="0.25">
      <c r="B7" s="3" t="s">
        <v>2</v>
      </c>
      <c r="C7" s="3">
        <v>19</v>
      </c>
      <c r="E7" s="4"/>
      <c r="F7" s="4"/>
      <c r="G7" s="4"/>
      <c r="H7" s="4"/>
      <c r="I7" s="4"/>
    </row>
    <row r="8" spans="2:19" x14ac:dyDescent="0.25">
      <c r="B8" s="3" t="s">
        <v>3</v>
      </c>
      <c r="C8" s="3">
        <v>17</v>
      </c>
      <c r="E8" s="4">
        <f>AVERAGE(C5,C6,C7)</f>
        <v>20</v>
      </c>
      <c r="F8" s="4">
        <f>C8-E8</f>
        <v>-3</v>
      </c>
      <c r="G8" s="4">
        <f>ABS(F8)</f>
        <v>3</v>
      </c>
      <c r="H8" s="4">
        <f>F8^2</f>
        <v>9</v>
      </c>
      <c r="I8" s="4">
        <f>G8/C8</f>
        <v>0.17647058823529413</v>
      </c>
    </row>
    <row r="9" spans="2:19" x14ac:dyDescent="0.25">
      <c r="B9" s="3" t="s">
        <v>4</v>
      </c>
      <c r="C9" s="3">
        <v>22</v>
      </c>
      <c r="E9" s="4">
        <f t="shared" ref="E9:E16" si="0">AVERAGE(C6,C7,C8)</f>
        <v>19</v>
      </c>
      <c r="F9" s="4">
        <f>C9-E9</f>
        <v>3</v>
      </c>
      <c r="G9" s="4">
        <f t="shared" ref="G9:G16" si="1">ABS(F9)</f>
        <v>3</v>
      </c>
      <c r="H9" s="4">
        <f t="shared" ref="H9:H16" si="2">F9^2</f>
        <v>9</v>
      </c>
      <c r="I9" s="4">
        <f t="shared" ref="I9:I16" si="3">G9/C9</f>
        <v>0.13636363636363635</v>
      </c>
    </row>
    <row r="10" spans="2:19" x14ac:dyDescent="0.25">
      <c r="B10" s="3" t="s">
        <v>5</v>
      </c>
      <c r="C10" s="3">
        <v>24</v>
      </c>
      <c r="E10" s="4">
        <f t="shared" si="0"/>
        <v>19.333333333333332</v>
      </c>
      <c r="F10" s="4">
        <f t="shared" ref="F10:F16" si="4">C10-E10</f>
        <v>4.6666666666666679</v>
      </c>
      <c r="G10" s="4">
        <f t="shared" si="1"/>
        <v>4.6666666666666679</v>
      </c>
      <c r="H10" s="4">
        <f t="shared" si="2"/>
        <v>21.777777777777789</v>
      </c>
      <c r="I10" s="4">
        <f t="shared" si="3"/>
        <v>0.1944444444444445</v>
      </c>
    </row>
    <row r="11" spans="2:19" x14ac:dyDescent="0.25">
      <c r="B11" s="3" t="s">
        <v>6</v>
      </c>
      <c r="C11" s="3">
        <v>18</v>
      </c>
      <c r="E11" s="4">
        <f t="shared" si="0"/>
        <v>21</v>
      </c>
      <c r="F11" s="4">
        <f t="shared" si="4"/>
        <v>-3</v>
      </c>
      <c r="G11" s="4">
        <f t="shared" si="1"/>
        <v>3</v>
      </c>
      <c r="H11" s="4">
        <f t="shared" si="2"/>
        <v>9</v>
      </c>
      <c r="I11" s="4">
        <f t="shared" si="3"/>
        <v>0.16666666666666666</v>
      </c>
    </row>
    <row r="12" spans="2:19" x14ac:dyDescent="0.25">
      <c r="B12" s="3" t="s">
        <v>7</v>
      </c>
      <c r="C12" s="3">
        <v>23</v>
      </c>
      <c r="E12" s="4">
        <f t="shared" si="0"/>
        <v>21.333333333333332</v>
      </c>
      <c r="F12" s="4">
        <f t="shared" si="4"/>
        <v>1.6666666666666679</v>
      </c>
      <c r="G12" s="4">
        <f t="shared" si="1"/>
        <v>1.6666666666666679</v>
      </c>
      <c r="H12" s="4">
        <f t="shared" si="2"/>
        <v>2.7777777777777817</v>
      </c>
      <c r="I12" s="4">
        <f t="shared" si="3"/>
        <v>7.2463768115942087E-2</v>
      </c>
    </row>
    <row r="13" spans="2:19" x14ac:dyDescent="0.25">
      <c r="B13" s="3" t="s">
        <v>8</v>
      </c>
      <c r="C13" s="3">
        <v>20</v>
      </c>
      <c r="E13" s="4">
        <f t="shared" si="0"/>
        <v>21.666666666666668</v>
      </c>
      <c r="F13" s="4">
        <f t="shared" si="4"/>
        <v>-1.6666666666666679</v>
      </c>
      <c r="G13" s="4">
        <f t="shared" si="1"/>
        <v>1.6666666666666679</v>
      </c>
      <c r="H13" s="4">
        <f t="shared" si="2"/>
        <v>2.7777777777777817</v>
      </c>
      <c r="I13" s="4">
        <f t="shared" si="3"/>
        <v>8.3333333333333398E-2</v>
      </c>
    </row>
    <row r="14" spans="2:19" x14ac:dyDescent="0.25">
      <c r="B14" s="3" t="s">
        <v>9</v>
      </c>
      <c r="C14" s="3">
        <v>25</v>
      </c>
      <c r="E14" s="4">
        <f t="shared" si="0"/>
        <v>20.333333333333332</v>
      </c>
      <c r="F14" s="4">
        <f t="shared" si="4"/>
        <v>4.6666666666666679</v>
      </c>
      <c r="G14" s="4">
        <f t="shared" si="1"/>
        <v>4.6666666666666679</v>
      </c>
      <c r="H14" s="4">
        <f t="shared" si="2"/>
        <v>21.777777777777789</v>
      </c>
      <c r="I14" s="4">
        <f t="shared" si="3"/>
        <v>0.1866666666666667</v>
      </c>
    </row>
    <row r="15" spans="2:19" x14ac:dyDescent="0.25">
      <c r="B15" s="3" t="s">
        <v>10</v>
      </c>
      <c r="C15" s="3">
        <v>22</v>
      </c>
      <c r="E15" s="4">
        <f t="shared" si="0"/>
        <v>22.666666666666668</v>
      </c>
      <c r="F15" s="4">
        <f t="shared" si="4"/>
        <v>-0.66666666666666785</v>
      </c>
      <c r="G15" s="4">
        <f t="shared" si="1"/>
        <v>0.66666666666666785</v>
      </c>
      <c r="H15" s="4">
        <f t="shared" si="2"/>
        <v>0.44444444444444603</v>
      </c>
      <c r="I15" s="4">
        <f t="shared" si="3"/>
        <v>3.0303030303030356E-2</v>
      </c>
    </row>
    <row r="16" spans="2:19" x14ac:dyDescent="0.25">
      <c r="B16" s="3" t="s">
        <v>11</v>
      </c>
      <c r="C16" s="3">
        <v>24</v>
      </c>
      <c r="E16" s="4">
        <f t="shared" si="0"/>
        <v>22.333333333333332</v>
      </c>
      <c r="F16" s="4">
        <f t="shared" si="4"/>
        <v>1.6666666666666679</v>
      </c>
      <c r="G16" s="4">
        <f t="shared" si="1"/>
        <v>1.6666666666666679</v>
      </c>
      <c r="H16" s="4">
        <f t="shared" si="2"/>
        <v>2.7777777777777817</v>
      </c>
      <c r="I16" s="4">
        <f t="shared" si="3"/>
        <v>6.9444444444444489E-2</v>
      </c>
    </row>
    <row r="17" spans="2:9" x14ac:dyDescent="0.25">
      <c r="E17" s="10" t="s">
        <v>18</v>
      </c>
      <c r="F17" s="6">
        <f>SUM(F8:F16)</f>
        <v>7.3333333333333357</v>
      </c>
      <c r="G17" s="6">
        <f t="shared" ref="G17:I17" si="5">SUM(G8:G16)</f>
        <v>24.000000000000007</v>
      </c>
      <c r="H17" s="6">
        <f t="shared" si="5"/>
        <v>79.333333333333357</v>
      </c>
      <c r="I17" s="6">
        <f t="shared" si="5"/>
        <v>1.1161565785734586</v>
      </c>
    </row>
    <row r="18" spans="2:9" x14ac:dyDescent="0.25">
      <c r="B18" s="11" t="s">
        <v>24</v>
      </c>
      <c r="E18" s="10" t="s">
        <v>19</v>
      </c>
      <c r="F18" s="5">
        <f>AVERAGE(F8:F16)</f>
        <v>0.8148148148148151</v>
      </c>
      <c r="G18" s="5">
        <f t="shared" ref="G18:I18" si="6">AVERAGE(G8:G16)</f>
        <v>2.6666666666666674</v>
      </c>
      <c r="H18" s="5">
        <f t="shared" si="6"/>
        <v>8.8148148148148167</v>
      </c>
      <c r="I18" s="5">
        <f t="shared" si="6"/>
        <v>0.12401739761927318</v>
      </c>
    </row>
    <row r="19" spans="2:9" x14ac:dyDescent="0.25">
      <c r="B19" s="4">
        <f>AVERAGE(C16,C15,C14)</f>
        <v>23.666666666666668</v>
      </c>
      <c r="F19" s="10" t="s">
        <v>20</v>
      </c>
      <c r="G19" s="10" t="s">
        <v>23</v>
      </c>
      <c r="H19" s="10" t="s">
        <v>21</v>
      </c>
      <c r="I19" s="10" t="s">
        <v>22</v>
      </c>
    </row>
    <row r="21" spans="2:9" x14ac:dyDescent="0.25">
      <c r="B21" s="22" t="s">
        <v>28</v>
      </c>
      <c r="C21" s="22"/>
      <c r="D21" s="22"/>
    </row>
    <row r="22" spans="2:9" x14ac:dyDescent="0.25">
      <c r="B22" s="22"/>
      <c r="C22" s="22"/>
      <c r="D22" s="22"/>
    </row>
    <row r="23" spans="2:9" x14ac:dyDescent="0.25">
      <c r="B23" s="22"/>
      <c r="C23" s="22"/>
      <c r="D23" s="22"/>
    </row>
    <row r="24" spans="2:9" x14ac:dyDescent="0.25">
      <c r="B24" s="22"/>
      <c r="C24" s="22"/>
      <c r="D24" s="22"/>
    </row>
    <row r="25" spans="2:9" x14ac:dyDescent="0.25">
      <c r="B25" s="22"/>
      <c r="C25" s="22"/>
      <c r="D25" s="22"/>
    </row>
  </sheetData>
  <mergeCells count="3">
    <mergeCell ref="B1:I1"/>
    <mergeCell ref="B21:D25"/>
    <mergeCell ref="E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5E7A-EE95-471A-A516-6F0B6D6529E3}">
  <dimension ref="B1:I25"/>
  <sheetViews>
    <sheetView topLeftCell="C4" zoomScale="95" workbookViewId="0">
      <selection activeCell="F23" sqref="F23:F24"/>
    </sheetView>
  </sheetViews>
  <sheetFormatPr defaultRowHeight="15" x14ac:dyDescent="0.25"/>
  <cols>
    <col min="2" max="2" width="16.5703125" customWidth="1"/>
    <col min="3" max="3" width="17.7109375" customWidth="1"/>
    <col min="7" max="7" width="14" customWidth="1"/>
  </cols>
  <sheetData>
    <row r="1" spans="2:9" x14ac:dyDescent="0.25">
      <c r="B1" s="24" t="s">
        <v>27</v>
      </c>
      <c r="C1" s="24"/>
      <c r="D1" s="24"/>
      <c r="E1" s="24"/>
      <c r="F1" s="24"/>
      <c r="G1" s="24"/>
      <c r="H1" s="24"/>
    </row>
    <row r="2" spans="2:9" x14ac:dyDescent="0.25">
      <c r="B2" s="12"/>
      <c r="C2" s="12"/>
      <c r="D2" s="12"/>
      <c r="E2" s="12"/>
      <c r="F2" s="12"/>
      <c r="G2" s="12"/>
      <c r="H2" s="12"/>
    </row>
    <row r="3" spans="2:9" x14ac:dyDescent="0.25">
      <c r="B3" s="7" t="s">
        <v>13</v>
      </c>
      <c r="E3" s="23" t="s">
        <v>14</v>
      </c>
      <c r="F3" s="23"/>
    </row>
    <row r="4" spans="2:9" x14ac:dyDescent="0.25">
      <c r="B4" s="8" t="s">
        <v>25</v>
      </c>
      <c r="C4" s="8" t="s">
        <v>26</v>
      </c>
      <c r="E4" s="8" t="s">
        <v>15</v>
      </c>
      <c r="F4" s="8" t="s">
        <v>16</v>
      </c>
      <c r="G4" s="8" t="s">
        <v>49</v>
      </c>
      <c r="H4" s="8" t="s">
        <v>50</v>
      </c>
      <c r="I4" s="8" t="s">
        <v>17</v>
      </c>
    </row>
    <row r="5" spans="2:9" x14ac:dyDescent="0.25">
      <c r="B5" s="3" t="s">
        <v>0</v>
      </c>
      <c r="C5" s="3">
        <v>20</v>
      </c>
      <c r="E5" s="4"/>
      <c r="F5" s="4"/>
      <c r="G5" s="4"/>
      <c r="H5" s="4"/>
      <c r="I5" s="4"/>
    </row>
    <row r="6" spans="2:9" x14ac:dyDescent="0.25">
      <c r="B6" s="3" t="s">
        <v>1</v>
      </c>
      <c r="C6" s="3">
        <v>21</v>
      </c>
      <c r="E6" s="4"/>
      <c r="F6" s="4"/>
      <c r="G6" s="4"/>
      <c r="H6" s="4"/>
      <c r="I6" s="4"/>
    </row>
    <row r="7" spans="2:9" x14ac:dyDescent="0.25">
      <c r="B7" s="3" t="s">
        <v>2</v>
      </c>
      <c r="C7" s="3">
        <v>19</v>
      </c>
      <c r="E7" s="4"/>
      <c r="F7" s="4"/>
      <c r="G7" s="4"/>
      <c r="H7" s="4"/>
      <c r="I7" s="4"/>
    </row>
    <row r="8" spans="2:9" x14ac:dyDescent="0.25">
      <c r="B8" s="3" t="s">
        <v>3</v>
      </c>
      <c r="C8" s="3">
        <v>17</v>
      </c>
      <c r="E8" s="4"/>
      <c r="F8" s="4"/>
      <c r="G8" s="4"/>
      <c r="H8" s="4"/>
      <c r="I8" s="4"/>
    </row>
    <row r="9" spans="2:9" x14ac:dyDescent="0.25">
      <c r="B9" s="3" t="s">
        <v>4</v>
      </c>
      <c r="C9" s="3">
        <v>22</v>
      </c>
      <c r="E9" s="4"/>
      <c r="F9" s="4"/>
      <c r="G9" s="4"/>
      <c r="H9" s="4"/>
      <c r="I9" s="4"/>
    </row>
    <row r="10" spans="2:9" x14ac:dyDescent="0.25">
      <c r="B10" s="3" t="s">
        <v>5</v>
      </c>
      <c r="C10" s="3">
        <v>24</v>
      </c>
      <c r="E10" s="4">
        <f>AVERAGE(C5,C6,C7,C8,C9)</f>
        <v>19.8</v>
      </c>
      <c r="F10" s="4">
        <f>C10-E10</f>
        <v>4.1999999999999993</v>
      </c>
      <c r="G10" s="4">
        <f>ABS(F10)</f>
        <v>4.1999999999999993</v>
      </c>
      <c r="H10" s="4">
        <f>F10^2</f>
        <v>17.639999999999993</v>
      </c>
      <c r="I10" s="4">
        <f>G10/C10</f>
        <v>0.17499999999999996</v>
      </c>
    </row>
    <row r="11" spans="2:9" x14ac:dyDescent="0.25">
      <c r="B11" s="3" t="s">
        <v>6</v>
      </c>
      <c r="C11" s="3">
        <v>18</v>
      </c>
      <c r="E11" s="4">
        <f t="shared" ref="E11:E16" si="0">AVERAGE(C6,C7,C8,C9,C10)</f>
        <v>20.6</v>
      </c>
      <c r="F11" s="4">
        <f t="shared" ref="F11:F16" si="1">C11-E11</f>
        <v>-2.6000000000000014</v>
      </c>
      <c r="G11" s="4">
        <f t="shared" ref="G11:G16" si="2">ABS(F11)</f>
        <v>2.6000000000000014</v>
      </c>
      <c r="H11" s="4">
        <f t="shared" ref="H11:H16" si="3">F11^2</f>
        <v>6.7600000000000078</v>
      </c>
      <c r="I11" s="4">
        <f t="shared" ref="I11:I16" si="4">G11/C11</f>
        <v>0.14444444444444451</v>
      </c>
    </row>
    <row r="12" spans="2:9" x14ac:dyDescent="0.25">
      <c r="B12" s="3" t="s">
        <v>7</v>
      </c>
      <c r="C12" s="3">
        <v>23</v>
      </c>
      <c r="E12" s="4">
        <f t="shared" si="0"/>
        <v>20</v>
      </c>
      <c r="F12" s="4">
        <f t="shared" si="1"/>
        <v>3</v>
      </c>
      <c r="G12" s="4">
        <f t="shared" si="2"/>
        <v>3</v>
      </c>
      <c r="H12" s="4">
        <f t="shared" si="3"/>
        <v>9</v>
      </c>
      <c r="I12" s="4">
        <f t="shared" si="4"/>
        <v>0.13043478260869565</v>
      </c>
    </row>
    <row r="13" spans="2:9" x14ac:dyDescent="0.25">
      <c r="B13" s="3" t="s">
        <v>8</v>
      </c>
      <c r="C13" s="3">
        <v>20</v>
      </c>
      <c r="E13" s="4">
        <f t="shared" si="0"/>
        <v>20.8</v>
      </c>
      <c r="F13" s="4">
        <f t="shared" si="1"/>
        <v>-0.80000000000000071</v>
      </c>
      <c r="G13" s="4">
        <f t="shared" si="2"/>
        <v>0.80000000000000071</v>
      </c>
      <c r="H13" s="4">
        <f t="shared" si="3"/>
        <v>0.64000000000000112</v>
      </c>
      <c r="I13" s="4">
        <f t="shared" si="4"/>
        <v>4.0000000000000036E-2</v>
      </c>
    </row>
    <row r="14" spans="2:9" x14ac:dyDescent="0.25">
      <c r="B14" s="3" t="s">
        <v>9</v>
      </c>
      <c r="C14" s="3">
        <v>25</v>
      </c>
      <c r="E14" s="4">
        <f t="shared" si="0"/>
        <v>21.4</v>
      </c>
      <c r="F14" s="4">
        <f t="shared" si="1"/>
        <v>3.6000000000000014</v>
      </c>
      <c r="G14" s="4">
        <f t="shared" si="2"/>
        <v>3.6000000000000014</v>
      </c>
      <c r="H14" s="4">
        <f t="shared" si="3"/>
        <v>12.96000000000001</v>
      </c>
      <c r="I14" s="4">
        <f t="shared" si="4"/>
        <v>0.14400000000000004</v>
      </c>
    </row>
    <row r="15" spans="2:9" x14ac:dyDescent="0.25">
      <c r="B15" s="3" t="s">
        <v>10</v>
      </c>
      <c r="C15" s="3">
        <v>22</v>
      </c>
      <c r="E15" s="4">
        <f t="shared" si="0"/>
        <v>22</v>
      </c>
      <c r="F15" s="4">
        <f t="shared" si="1"/>
        <v>0</v>
      </c>
      <c r="G15" s="4">
        <f t="shared" si="2"/>
        <v>0</v>
      </c>
      <c r="H15" s="4">
        <f t="shared" si="3"/>
        <v>0</v>
      </c>
      <c r="I15" s="4">
        <f t="shared" si="4"/>
        <v>0</v>
      </c>
    </row>
    <row r="16" spans="2:9" x14ac:dyDescent="0.25">
      <c r="B16" s="3" t="s">
        <v>11</v>
      </c>
      <c r="C16" s="3">
        <v>24</v>
      </c>
      <c r="E16" s="4">
        <f t="shared" si="0"/>
        <v>21.6</v>
      </c>
      <c r="F16" s="4">
        <f t="shared" si="1"/>
        <v>2.3999999999999986</v>
      </c>
      <c r="G16" s="4">
        <f t="shared" si="2"/>
        <v>2.3999999999999986</v>
      </c>
      <c r="H16" s="4">
        <f t="shared" si="3"/>
        <v>5.7599999999999936</v>
      </c>
      <c r="I16" s="4">
        <f t="shared" si="4"/>
        <v>9.9999999999999936E-2</v>
      </c>
    </row>
    <row r="17" spans="2:9" x14ac:dyDescent="0.25">
      <c r="E17" s="9" t="s">
        <v>18</v>
      </c>
      <c r="F17" s="17">
        <f>SUM(F10:F16)</f>
        <v>9.7999999999999972</v>
      </c>
      <c r="G17" s="17">
        <f>SUM(G10:G16)</f>
        <v>16.600000000000001</v>
      </c>
      <c r="H17" s="17">
        <f t="shared" ref="H17:I17" si="5">SUM(H10:H16)</f>
        <v>52.760000000000005</v>
      </c>
      <c r="I17" s="17">
        <f t="shared" si="5"/>
        <v>0.73387922705314013</v>
      </c>
    </row>
    <row r="18" spans="2:9" x14ac:dyDescent="0.25">
      <c r="B18" s="8" t="s">
        <v>24</v>
      </c>
      <c r="E18" s="9" t="s">
        <v>19</v>
      </c>
      <c r="F18" s="18">
        <f>AVERAGE(F10:F16)</f>
        <v>1.3999999999999997</v>
      </c>
      <c r="G18" s="18">
        <f t="shared" ref="G18:I18" si="6">AVERAGE(G10:G16)</f>
        <v>2.3714285714285714</v>
      </c>
      <c r="H18" s="18">
        <f t="shared" si="6"/>
        <v>7.5371428571428583</v>
      </c>
      <c r="I18" s="18">
        <f t="shared" si="6"/>
        <v>0.10483988957902002</v>
      </c>
    </row>
    <row r="19" spans="2:9" x14ac:dyDescent="0.25">
      <c r="B19" s="4">
        <f>AVERAGE(C16,C15,C14,C13,C12)</f>
        <v>22.8</v>
      </c>
      <c r="F19" s="9" t="s">
        <v>20</v>
      </c>
      <c r="G19" s="9" t="s">
        <v>23</v>
      </c>
      <c r="H19" s="9" t="s">
        <v>21</v>
      </c>
      <c r="I19" s="9" t="s">
        <v>22</v>
      </c>
    </row>
    <row r="21" spans="2:9" x14ac:dyDescent="0.25">
      <c r="B21" s="25" t="s">
        <v>29</v>
      </c>
      <c r="C21" s="25"/>
      <c r="D21" s="25"/>
    </row>
    <row r="22" spans="2:9" x14ac:dyDescent="0.25">
      <c r="B22" s="25"/>
      <c r="C22" s="25"/>
      <c r="D22" s="25"/>
    </row>
    <row r="23" spans="2:9" x14ac:dyDescent="0.25">
      <c r="B23" s="25"/>
      <c r="C23" s="25"/>
      <c r="D23" s="25"/>
    </row>
    <row r="24" spans="2:9" x14ac:dyDescent="0.25">
      <c r="B24" s="25"/>
      <c r="C24" s="25"/>
      <c r="D24" s="25"/>
    </row>
    <row r="25" spans="2:9" x14ac:dyDescent="0.25">
      <c r="B25" s="25"/>
      <c r="C25" s="25"/>
      <c r="D25" s="25"/>
    </row>
  </sheetData>
  <mergeCells count="3">
    <mergeCell ref="B1:H1"/>
    <mergeCell ref="B21:D25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4EB6-A505-4690-83C1-E18E487A1A18}">
  <dimension ref="B2:H30"/>
  <sheetViews>
    <sheetView tabSelected="1" topLeftCell="A5" zoomScale="75" workbookViewId="0">
      <selection activeCell="H28" sqref="H28"/>
    </sheetView>
  </sheetViews>
  <sheetFormatPr defaultRowHeight="15" x14ac:dyDescent="0.25"/>
  <cols>
    <col min="2" max="2" width="11.42578125" customWidth="1"/>
    <col min="5" max="5" width="11.85546875" customWidth="1"/>
    <col min="7" max="7" width="14.7109375" customWidth="1"/>
  </cols>
  <sheetData>
    <row r="2" spans="2:8" x14ac:dyDescent="0.25">
      <c r="B2" s="15" t="s">
        <v>46</v>
      </c>
      <c r="C2" s="15" t="s">
        <v>47</v>
      </c>
    </row>
    <row r="3" spans="2:8" x14ac:dyDescent="0.25">
      <c r="B3" s="4">
        <v>0.05</v>
      </c>
      <c r="C3" s="4">
        <v>0.95</v>
      </c>
    </row>
    <row r="5" spans="2:8" x14ac:dyDescent="0.25">
      <c r="B5" s="13" t="s">
        <v>30</v>
      </c>
      <c r="C5" s="13" t="s">
        <v>31</v>
      </c>
      <c r="D5" s="13" t="s">
        <v>32</v>
      </c>
      <c r="E5" s="13" t="s">
        <v>45</v>
      </c>
      <c r="F5" s="13" t="s">
        <v>16</v>
      </c>
      <c r="G5" s="13" t="s">
        <v>49</v>
      </c>
      <c r="H5" s="13" t="s">
        <v>50</v>
      </c>
    </row>
    <row r="6" spans="2:8" x14ac:dyDescent="0.25">
      <c r="B6" s="14"/>
      <c r="C6" s="14"/>
      <c r="D6" s="14"/>
      <c r="E6" s="16">
        <f>(SUM(C7:C18)/12)</f>
        <v>360.66666666666669</v>
      </c>
      <c r="F6" s="14"/>
      <c r="G6" s="14"/>
      <c r="H6" s="14"/>
    </row>
    <row r="7" spans="2:8" x14ac:dyDescent="0.25">
      <c r="B7" s="4" t="s">
        <v>33</v>
      </c>
      <c r="C7" s="4">
        <v>362</v>
      </c>
      <c r="D7" s="4">
        <v>276</v>
      </c>
      <c r="E7" s="4">
        <f>(B3*C7)+(C3*E6)</f>
        <v>360.73333333333335</v>
      </c>
      <c r="F7" s="4">
        <f>C7-E7</f>
        <v>1.2666666666666515</v>
      </c>
      <c r="G7" s="4">
        <f>ABS(F7)</f>
        <v>1.2666666666666515</v>
      </c>
      <c r="H7" s="4">
        <f>F7^2</f>
        <v>1.6044444444444061</v>
      </c>
    </row>
    <row r="8" spans="2:8" x14ac:dyDescent="0.25">
      <c r="B8" s="4" t="s">
        <v>34</v>
      </c>
      <c r="C8" s="4">
        <v>381</v>
      </c>
      <c r="D8" s="4">
        <v>334</v>
      </c>
      <c r="E8" s="4">
        <f>(B3*C8)+(C3*E7)</f>
        <v>361.74666666666667</v>
      </c>
      <c r="F8" s="4">
        <f t="shared" ref="F8:F18" si="0">C8-E8</f>
        <v>19.25333333333333</v>
      </c>
      <c r="G8" s="4">
        <f t="shared" ref="G8:G18" si="1">ABS(F8)</f>
        <v>19.25333333333333</v>
      </c>
      <c r="H8" s="4">
        <f t="shared" ref="H8:H18" si="2">F8^2</f>
        <v>370.69084444444434</v>
      </c>
    </row>
    <row r="9" spans="2:8" x14ac:dyDescent="0.25">
      <c r="B9" s="4" t="s">
        <v>35</v>
      </c>
      <c r="C9" s="4">
        <v>317</v>
      </c>
      <c r="D9" s="4">
        <v>394</v>
      </c>
      <c r="E9" s="4">
        <f>(B3*C9)+(C3*E8)</f>
        <v>359.50933333333336</v>
      </c>
      <c r="F9" s="4">
        <f t="shared" si="0"/>
        <v>-42.509333333333359</v>
      </c>
      <c r="G9" s="4">
        <f t="shared" si="1"/>
        <v>42.509333333333359</v>
      </c>
      <c r="H9" s="4">
        <f t="shared" si="2"/>
        <v>1807.0434204444466</v>
      </c>
    </row>
    <row r="10" spans="2:8" x14ac:dyDescent="0.25">
      <c r="B10" s="4" t="s">
        <v>36</v>
      </c>
      <c r="C10" s="4">
        <v>297</v>
      </c>
      <c r="D10" s="4">
        <v>334</v>
      </c>
      <c r="E10" s="4">
        <f>(B3*C10)+(C3*E9)</f>
        <v>356.38386666666668</v>
      </c>
      <c r="F10" s="4">
        <f t="shared" si="0"/>
        <v>-59.383866666666677</v>
      </c>
      <c r="G10" s="4">
        <f t="shared" si="1"/>
        <v>59.383866666666677</v>
      </c>
      <c r="H10" s="4">
        <f t="shared" si="2"/>
        <v>3526.4436202844458</v>
      </c>
    </row>
    <row r="11" spans="2:8" x14ac:dyDescent="0.25">
      <c r="B11" s="4" t="s">
        <v>37</v>
      </c>
      <c r="C11" s="4">
        <v>399</v>
      </c>
      <c r="D11" s="4">
        <v>384</v>
      </c>
      <c r="E11" s="4">
        <f>(B3*C11)+(C3*E10)</f>
        <v>358.51467333333329</v>
      </c>
      <c r="F11" s="4">
        <f t="shared" si="0"/>
        <v>40.485326666666708</v>
      </c>
      <c r="G11" s="4">
        <f t="shared" si="1"/>
        <v>40.485326666666708</v>
      </c>
      <c r="H11" s="4">
        <f t="shared" si="2"/>
        <v>1639.0616753067145</v>
      </c>
    </row>
    <row r="12" spans="2:8" x14ac:dyDescent="0.25">
      <c r="B12" s="4" t="s">
        <v>38</v>
      </c>
      <c r="C12" s="4">
        <v>402</v>
      </c>
      <c r="D12" s="4">
        <v>314</v>
      </c>
      <c r="E12" s="4">
        <f>(B3*C12)+(C3*E11)</f>
        <v>360.68893966666661</v>
      </c>
      <c r="F12" s="4">
        <f t="shared" si="0"/>
        <v>41.311060333333387</v>
      </c>
      <c r="G12" s="4">
        <f t="shared" si="1"/>
        <v>41.311060333333387</v>
      </c>
      <c r="H12" s="4">
        <f t="shared" si="2"/>
        <v>1706.6037058643112</v>
      </c>
    </row>
    <row r="13" spans="2:8" x14ac:dyDescent="0.25">
      <c r="B13" s="4" t="s">
        <v>39</v>
      </c>
      <c r="C13" s="4">
        <v>375</v>
      </c>
      <c r="D13" s="4">
        <v>344</v>
      </c>
      <c r="E13" s="4">
        <f>(B3*C13)+(C3*E12)</f>
        <v>361.40449268333327</v>
      </c>
      <c r="F13" s="4">
        <f t="shared" si="0"/>
        <v>13.595507316666726</v>
      </c>
      <c r="G13" s="4">
        <f t="shared" si="1"/>
        <v>13.595507316666726</v>
      </c>
      <c r="H13" s="4">
        <f t="shared" si="2"/>
        <v>184.83781919753849</v>
      </c>
    </row>
    <row r="14" spans="2:8" x14ac:dyDescent="0.25">
      <c r="B14" s="4" t="s">
        <v>40</v>
      </c>
      <c r="C14" s="4">
        <v>349</v>
      </c>
      <c r="D14" s="4">
        <v>337</v>
      </c>
      <c r="E14" s="4">
        <f>(B3*C14)+(C3*E13)</f>
        <v>360.7842680491666</v>
      </c>
      <c r="F14" s="4">
        <f t="shared" si="0"/>
        <v>-11.784268049166599</v>
      </c>
      <c r="G14" s="4">
        <f t="shared" si="1"/>
        <v>11.784268049166599</v>
      </c>
      <c r="H14" s="4">
        <f t="shared" si="2"/>
        <v>138.86897345460875</v>
      </c>
    </row>
    <row r="15" spans="2:8" x14ac:dyDescent="0.25">
      <c r="B15" s="4" t="s">
        <v>41</v>
      </c>
      <c r="C15" s="4">
        <v>386</v>
      </c>
      <c r="D15" s="4">
        <v>345</v>
      </c>
      <c r="E15" s="4">
        <f>(B3*C15)+(C3*E14)</f>
        <v>362.04505464670825</v>
      </c>
      <c r="F15" s="4">
        <f t="shared" si="0"/>
        <v>23.954945353291748</v>
      </c>
      <c r="G15" s="4">
        <f t="shared" si="1"/>
        <v>23.954945353291748</v>
      </c>
      <c r="H15" s="4">
        <f t="shared" si="2"/>
        <v>573.83940687919392</v>
      </c>
    </row>
    <row r="16" spans="2:8" x14ac:dyDescent="0.25">
      <c r="B16" s="4" t="s">
        <v>42</v>
      </c>
      <c r="C16" s="4">
        <v>328</v>
      </c>
      <c r="D16" s="4">
        <v>362</v>
      </c>
      <c r="E16" s="4">
        <f>(B3*C16)+(C3*E15)</f>
        <v>360.34280191437279</v>
      </c>
      <c r="F16" s="4">
        <f t="shared" si="0"/>
        <v>-32.342801914372785</v>
      </c>
      <c r="G16" s="4">
        <f t="shared" si="1"/>
        <v>32.342801914372785</v>
      </c>
      <c r="H16" s="4">
        <f t="shared" si="2"/>
        <v>1046.0568356723559</v>
      </c>
    </row>
    <row r="17" spans="2:8" x14ac:dyDescent="0.25">
      <c r="B17" s="4" t="s">
        <v>43</v>
      </c>
      <c r="C17" s="4">
        <v>389</v>
      </c>
      <c r="D17" s="4">
        <v>314</v>
      </c>
      <c r="E17" s="4">
        <f>(B3*C17)+(C3*E16)</f>
        <v>361.7756618186541</v>
      </c>
      <c r="F17" s="4">
        <f t="shared" si="0"/>
        <v>27.2243381813459</v>
      </c>
      <c r="G17" s="4">
        <f t="shared" si="1"/>
        <v>27.2243381813459</v>
      </c>
      <c r="H17" s="4">
        <f t="shared" si="2"/>
        <v>741.16458941228814</v>
      </c>
    </row>
    <row r="18" spans="2:8" x14ac:dyDescent="0.25">
      <c r="B18" s="4" t="s">
        <v>44</v>
      </c>
      <c r="C18" s="4">
        <v>343</v>
      </c>
      <c r="D18" s="4">
        <v>365</v>
      </c>
      <c r="E18" s="4">
        <f>(B3*C18)+(C3*E17)</f>
        <v>360.83687872772134</v>
      </c>
      <c r="F18" s="4">
        <f t="shared" si="0"/>
        <v>-17.836878727721341</v>
      </c>
      <c r="G18" s="4">
        <f t="shared" si="1"/>
        <v>17.836878727721341</v>
      </c>
      <c r="H18" s="4">
        <f t="shared" si="2"/>
        <v>318.1542427474381</v>
      </c>
    </row>
    <row r="19" spans="2:8" x14ac:dyDescent="0.25">
      <c r="B19" s="26" t="s">
        <v>18</v>
      </c>
      <c r="C19" s="26"/>
      <c r="D19" s="26"/>
      <c r="E19" s="26"/>
      <c r="F19" s="19">
        <f>SUM(F7:F18)</f>
        <v>3.2340291600436899</v>
      </c>
      <c r="G19" s="19">
        <f t="shared" ref="G19:H19" si="3">SUM(G7:G18)</f>
        <v>330.94832654256521</v>
      </c>
      <c r="H19" s="19">
        <f t="shared" si="3"/>
        <v>12054.369578152229</v>
      </c>
    </row>
    <row r="21" spans="2:8" x14ac:dyDescent="0.25">
      <c r="B21" s="20" t="s">
        <v>21</v>
      </c>
      <c r="C21" s="20" t="s">
        <v>48</v>
      </c>
    </row>
    <row r="22" spans="2:8" x14ac:dyDescent="0.25">
      <c r="B22" s="4">
        <f>C22/12</f>
        <v>1004.5307981793525</v>
      </c>
      <c r="C22" s="4">
        <f>H19</f>
        <v>12054.369578152229</v>
      </c>
    </row>
    <row r="24" spans="2:8" x14ac:dyDescent="0.25">
      <c r="B24" s="27" t="s">
        <v>52</v>
      </c>
      <c r="C24" s="27"/>
      <c r="D24" s="27"/>
      <c r="E24" s="27"/>
      <c r="F24" s="27"/>
      <c r="G24" s="27"/>
    </row>
    <row r="25" spans="2:8" x14ac:dyDescent="0.25">
      <c r="B25" s="27"/>
      <c r="C25" s="27"/>
      <c r="D25" s="27"/>
      <c r="E25" s="27"/>
      <c r="F25" s="27"/>
      <c r="G25" s="27"/>
    </row>
    <row r="26" spans="2:8" x14ac:dyDescent="0.25">
      <c r="B26" s="27"/>
      <c r="C26" s="27"/>
      <c r="D26" s="27"/>
      <c r="E26" s="27"/>
      <c r="F26" s="27"/>
      <c r="G26" s="27"/>
    </row>
    <row r="27" spans="2:8" x14ac:dyDescent="0.25">
      <c r="B27" s="27"/>
      <c r="C27" s="27"/>
      <c r="D27" s="27"/>
      <c r="E27" s="27"/>
      <c r="F27" s="27"/>
      <c r="G27" s="27"/>
    </row>
    <row r="28" spans="2:8" x14ac:dyDescent="0.25">
      <c r="B28" s="27"/>
      <c r="C28" s="27"/>
      <c r="D28" s="27"/>
      <c r="E28" s="27"/>
      <c r="F28" s="27"/>
      <c r="G28" s="27"/>
    </row>
    <row r="29" spans="2:8" x14ac:dyDescent="0.25">
      <c r="B29" s="27"/>
      <c r="C29" s="27"/>
      <c r="D29" s="27"/>
      <c r="E29" s="27"/>
      <c r="F29" s="27"/>
      <c r="G29" s="27"/>
    </row>
    <row r="30" spans="2:8" x14ac:dyDescent="0.25">
      <c r="B30" s="27"/>
      <c r="C30" s="27"/>
      <c r="D30" s="27"/>
      <c r="E30" s="27"/>
      <c r="F30" s="27"/>
      <c r="G30" s="27"/>
    </row>
  </sheetData>
  <mergeCells count="2">
    <mergeCell ref="B19:E19"/>
    <mergeCell ref="B24:G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Moving Average 3 bulan</vt:lpstr>
      <vt:lpstr>Moving Average 5 bulan</vt:lpstr>
      <vt:lpstr>Simple 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2025-04-22T10:46:46Z</dcterms:created>
  <dcterms:modified xsi:type="dcterms:W3CDTF">2025-04-23T08:41:21Z</dcterms:modified>
</cp:coreProperties>
</file>