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unJayathunga\OneDrive - NBN Holdings\Financials\Other\Programmes\Dashboards\Main\"/>
    </mc:Choice>
  </mc:AlternateContent>
  <xr:revisionPtr revIDLastSave="0" documentId="13_ncr:1_{14D03C5E-22BA-41B9-8D77-5C6C5CB9D471}" xr6:coauthVersionLast="47" xr6:coauthVersionMax="47" xr10:uidLastSave="{00000000-0000-0000-0000-000000000000}"/>
  <bookViews>
    <workbookView xWindow="-108" yWindow="492" windowWidth="23256" windowHeight="12576" xr2:uid="{D700289D-3F4D-41AF-A5B4-3DB47B056DDF}"/>
  </bookViews>
  <sheets>
    <sheet name="Sheet4" sheetId="4" r:id="rId1"/>
  </sheets>
  <definedNames>
    <definedName name="_xlnm._FilterDatabase" localSheetId="0" hidden="1">Sheet4!$AF$1:$AK$8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4" l="1"/>
  <c r="AJ7" i="4"/>
  <c r="AJ6" i="4"/>
  <c r="AJ5" i="4"/>
  <c r="AI3" i="4"/>
  <c r="AI4" i="4" s="1"/>
  <c r="AJ4" i="4"/>
  <c r="AK4" i="4" s="1"/>
  <c r="AC16" i="4"/>
  <c r="AB4" i="4"/>
  <c r="AB5" i="4" s="1"/>
  <c r="AB3" i="4"/>
  <c r="AC15" i="4"/>
  <c r="AC14" i="4"/>
  <c r="AC13" i="4"/>
  <c r="AC12" i="4"/>
  <c r="AC11" i="4"/>
  <c r="AC10" i="4"/>
  <c r="AC9" i="4"/>
  <c r="AC8" i="4"/>
  <c r="AC7" i="4"/>
  <c r="AC6" i="4"/>
  <c r="AC5" i="4"/>
  <c r="AC4" i="4"/>
  <c r="AD4" i="4" s="1"/>
  <c r="V3" i="4"/>
  <c r="T10" i="4"/>
  <c r="U8" i="4"/>
  <c r="U7" i="4"/>
  <c r="U6" i="4"/>
  <c r="U3" i="4"/>
  <c r="T9" i="4"/>
  <c r="T8" i="4"/>
  <c r="T7" i="4"/>
  <c r="T6" i="4"/>
  <c r="T5" i="4"/>
  <c r="T4" i="4"/>
  <c r="S3" i="4"/>
  <c r="S4" i="4" s="1"/>
  <c r="S5" i="4" s="1"/>
  <c r="S6" i="4" s="1"/>
  <c r="S7" i="4" s="1"/>
  <c r="S8" i="4" s="1"/>
  <c r="S9" i="4" s="1"/>
  <c r="U10" i="4" s="1"/>
  <c r="L52" i="4"/>
  <c r="L47" i="4"/>
  <c r="G48" i="4"/>
  <c r="G47" i="4"/>
  <c r="G54" i="4"/>
  <c r="G53" i="4"/>
  <c r="G52" i="4"/>
  <c r="G51" i="4"/>
  <c r="G50" i="4"/>
  <c r="G49" i="4"/>
  <c r="G46" i="4"/>
  <c r="G45" i="4"/>
  <c r="F44" i="4"/>
  <c r="F45" i="4" s="1"/>
  <c r="F46" i="4" s="1"/>
  <c r="F47" i="4" s="1"/>
  <c r="F48" i="4" s="1"/>
  <c r="F49" i="4" s="1"/>
  <c r="G36" i="4"/>
  <c r="G35" i="4"/>
  <c r="G34" i="4"/>
  <c r="G33" i="4"/>
  <c r="G32" i="4"/>
  <c r="G31" i="4"/>
  <c r="G30" i="4"/>
  <c r="F29" i="4"/>
  <c r="G22" i="4"/>
  <c r="G21" i="4"/>
  <c r="G20" i="4"/>
  <c r="G19" i="4"/>
  <c r="G18" i="4"/>
  <c r="G17" i="4"/>
  <c r="G16" i="4"/>
  <c r="F15" i="4"/>
  <c r="F16" i="4" s="1"/>
  <c r="G7" i="4"/>
  <c r="G8" i="4"/>
  <c r="G9" i="4"/>
  <c r="AD6" i="4" l="1"/>
  <c r="AB6" i="4"/>
  <c r="V4" i="4"/>
  <c r="AK5" i="4"/>
  <c r="AI5" i="4"/>
  <c r="U4" i="4"/>
  <c r="U5" i="4"/>
  <c r="H46" i="4"/>
  <c r="U9" i="4"/>
  <c r="AD5" i="4"/>
  <c r="H47" i="4"/>
  <c r="F50" i="4"/>
  <c r="F51" i="4" s="1"/>
  <c r="F52" i="4" s="1"/>
  <c r="H53" i="4" s="1"/>
  <c r="H50" i="4"/>
  <c r="H45" i="4"/>
  <c r="H30" i="4"/>
  <c r="F30" i="4"/>
  <c r="F31" i="4" s="1"/>
  <c r="F32" i="4" s="1"/>
  <c r="F33" i="4" s="1"/>
  <c r="F34" i="4" s="1"/>
  <c r="F35" i="4" s="1"/>
  <c r="F36" i="4" s="1"/>
  <c r="H17" i="4"/>
  <c r="F17" i="4"/>
  <c r="H16" i="4"/>
  <c r="V5" i="4" l="1"/>
  <c r="V6" i="4" s="1"/>
  <c r="V7" i="4" s="1"/>
  <c r="V8" i="4" s="1"/>
  <c r="V9" i="4" s="1"/>
  <c r="AB7" i="4"/>
  <c r="AD7" i="4"/>
  <c r="F53" i="4"/>
  <c r="F54" i="4" s="1"/>
  <c r="U11" i="4"/>
  <c r="AI6" i="4"/>
  <c r="AK6" i="4"/>
  <c r="F37" i="4"/>
  <c r="H37" i="4"/>
  <c r="H36" i="4"/>
  <c r="H35" i="4"/>
  <c r="H34" i="4"/>
  <c r="H31" i="4"/>
  <c r="F18" i="4"/>
  <c r="H18" i="4"/>
  <c r="H54" i="4" l="1"/>
  <c r="AB8" i="4"/>
  <c r="AD8" i="4"/>
  <c r="AI7" i="4"/>
  <c r="AK7" i="4"/>
  <c r="F38" i="4"/>
  <c r="H38" i="4"/>
  <c r="H32" i="4"/>
  <c r="F19" i="4"/>
  <c r="H19" i="4"/>
  <c r="AB9" i="4" l="1"/>
  <c r="AD9" i="4"/>
  <c r="AI8" i="4"/>
  <c r="AK8" i="4"/>
  <c r="H33" i="4"/>
  <c r="F20" i="4"/>
  <c r="H21" i="4" s="1"/>
  <c r="H20" i="4"/>
  <c r="AB10" i="4" l="1"/>
  <c r="AD10" i="4"/>
  <c r="F21" i="4"/>
  <c r="C71" i="4"/>
  <c r="E71" i="4" s="1"/>
  <c r="Q60" i="4"/>
  <c r="Q61" i="4"/>
  <c r="Q62" i="4"/>
  <c r="Q63" i="4"/>
  <c r="Q64" i="4"/>
  <c r="Q65" i="4"/>
  <c r="P64" i="4"/>
  <c r="R64" i="4" s="1"/>
  <c r="P63" i="4"/>
  <c r="R63" i="4" s="1"/>
  <c r="P62" i="4"/>
  <c r="R62" i="4" s="1"/>
  <c r="P61" i="4"/>
  <c r="R61" i="4" s="1"/>
  <c r="P60" i="4"/>
  <c r="R60" i="4" s="1"/>
  <c r="P65" i="4"/>
  <c r="R65" i="4" s="1"/>
  <c r="G66" i="4"/>
  <c r="E74" i="4"/>
  <c r="D74" i="4"/>
  <c r="E73" i="4"/>
  <c r="D73" i="4"/>
  <c r="D71" i="4"/>
  <c r="D72" i="4" s="1"/>
  <c r="D70" i="4"/>
  <c r="C70" i="4"/>
  <c r="D69" i="4"/>
  <c r="C69" i="4"/>
  <c r="B70" i="4" s="1"/>
  <c r="G65" i="4"/>
  <c r="G64" i="4"/>
  <c r="G63" i="4"/>
  <c r="G62" i="4"/>
  <c r="G61" i="4"/>
  <c r="F60" i="4"/>
  <c r="G6" i="4"/>
  <c r="G5" i="4"/>
  <c r="AB11" i="4" l="1"/>
  <c r="AD11" i="4"/>
  <c r="F22" i="4"/>
  <c r="H22" i="4"/>
  <c r="H23" i="4" s="1"/>
  <c r="F74" i="4"/>
  <c r="E70" i="4"/>
  <c r="F70" i="4" s="1"/>
  <c r="B72" i="4"/>
  <c r="E72" i="4" s="1"/>
  <c r="F72" i="4" s="1"/>
  <c r="H61" i="4"/>
  <c r="S60" i="4"/>
  <c r="F73" i="4"/>
  <c r="F71" i="4"/>
  <c r="R66" i="4"/>
  <c r="E69" i="4"/>
  <c r="F69" i="4" s="1"/>
  <c r="F61" i="4"/>
  <c r="S61" i="4" s="1"/>
  <c r="F4" i="4"/>
  <c r="AB12" i="4" l="1"/>
  <c r="AD12" i="4"/>
  <c r="F77" i="4"/>
  <c r="H62" i="4"/>
  <c r="F62" i="4"/>
  <c r="S62" i="4" s="1"/>
  <c r="F5" i="4"/>
  <c r="F6" i="4" s="1"/>
  <c r="F7" i="4" s="1"/>
  <c r="H5" i="4"/>
  <c r="AB13" i="4" l="1"/>
  <c r="AD13" i="4"/>
  <c r="H55" i="4"/>
  <c r="H39" i="4"/>
  <c r="F8" i="4"/>
  <c r="H9" i="4" s="1"/>
  <c r="H8" i="4"/>
  <c r="F63" i="4"/>
  <c r="S63" i="4" s="1"/>
  <c r="H63" i="4"/>
  <c r="H6" i="4"/>
  <c r="AB14" i="4" l="1"/>
  <c r="AD14" i="4"/>
  <c r="F9" i="4"/>
  <c r="H64" i="4"/>
  <c r="F64" i="4"/>
  <c r="H7" i="4"/>
  <c r="H10" i="4" s="1"/>
  <c r="AB15" i="4" l="1"/>
  <c r="AD16" i="4" s="1"/>
  <c r="AD15" i="4"/>
  <c r="H65" i="4"/>
  <c r="S64" i="4"/>
  <c r="F65" i="4"/>
  <c r="H66" i="4" l="1"/>
  <c r="H67" i="4" s="1"/>
  <c r="S65" i="4"/>
  <c r="S66" i="4" s="1"/>
</calcChain>
</file>

<file path=xl/sharedStrings.xml><?xml version="1.0" encoding="utf-8"?>
<sst xmlns="http://schemas.openxmlformats.org/spreadsheetml/2006/main" count="210" uniqueCount="59">
  <si>
    <t>Ledger_Code</t>
  </si>
  <si>
    <t>Voucher Number</t>
  </si>
  <si>
    <t>Voucher_Date</t>
  </si>
  <si>
    <t>Job_Code</t>
  </si>
  <si>
    <t>Credit</t>
  </si>
  <si>
    <t>NBL/SP212093</t>
  </si>
  <si>
    <t>NBL/SP222465</t>
  </si>
  <si>
    <t>NBL/SP231364</t>
  </si>
  <si>
    <t>NBL/PR230146</t>
  </si>
  <si>
    <t>NBL/PR230147</t>
  </si>
  <si>
    <t>NBL/PR230156</t>
  </si>
  <si>
    <t>NBL/SP231511</t>
  </si>
  <si>
    <t>NBL/SP240619</t>
  </si>
  <si>
    <t>NBNLSI245103</t>
  </si>
  <si>
    <t>NBL/PR240195</t>
  </si>
  <si>
    <t>NBL/SP240639</t>
  </si>
  <si>
    <t>Cum_Bal</t>
  </si>
  <si>
    <t>Salary_allo_1</t>
  </si>
  <si>
    <t>salary</t>
  </si>
  <si>
    <t>NBL/RVL241320</t>
  </si>
  <si>
    <t>xxx</t>
  </si>
  <si>
    <t>NBL/RVL241325</t>
  </si>
  <si>
    <t>Days</t>
  </si>
  <si>
    <t>Date</t>
  </si>
  <si>
    <t>Interest</t>
  </si>
  <si>
    <t>if payment total is less than receipt total</t>
  </si>
  <si>
    <t>if payment total is greater than receipt total</t>
  </si>
  <si>
    <t>NBL/RVL241321</t>
  </si>
  <si>
    <t>NBL/RVL241322</t>
  </si>
  <si>
    <t>NBL/RVL241323</t>
  </si>
  <si>
    <t>`</t>
  </si>
  <si>
    <t>NBL/RVL241324</t>
  </si>
  <si>
    <t>Total Revenue</t>
  </si>
  <si>
    <t>Total Supplier Cost</t>
  </si>
  <si>
    <t>Total Salary cost</t>
  </si>
  <si>
    <t>Cum balance</t>
  </si>
  <si>
    <t>Total Supplie Cost</t>
  </si>
  <si>
    <t>Total Salary Cost</t>
  </si>
  <si>
    <t>if collect the invoice in full (Total Collected == Total Gross Invoice)</t>
  </si>
  <si>
    <t>if amount outstanding as of today (Total Collected &lt; Total Gross Invoice)</t>
  </si>
  <si>
    <t xml:space="preserve">Check the instances where customer invoice has not yet been posted. </t>
  </si>
  <si>
    <t>How to differentite jobs which makes a loss as a fact with jobs where customer invoice has not yet been posted</t>
  </si>
  <si>
    <t>Salary of Oct</t>
  </si>
  <si>
    <t>NBL/PR230144</t>
  </si>
  <si>
    <t>VoucherNo</t>
  </si>
  <si>
    <t>Amount</t>
  </si>
  <si>
    <t>CumTotal</t>
  </si>
  <si>
    <t>Salary of Jul</t>
  </si>
  <si>
    <t>NBL/CN210180</t>
  </si>
  <si>
    <t>NBL/DN220059</t>
  </si>
  <si>
    <t>NBL/RV220089</t>
  </si>
  <si>
    <t>NBL/RV220177</t>
  </si>
  <si>
    <t>NBL/RV220241</t>
  </si>
  <si>
    <t>NBL/RV220284</t>
  </si>
  <si>
    <t>NBL/RV220361</t>
  </si>
  <si>
    <t>NBL/RV220398</t>
  </si>
  <si>
    <t>NBL/RV220520</t>
  </si>
  <si>
    <t>NBL/RV220521</t>
  </si>
  <si>
    <t>NBLRRIF210003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</si>
</sst>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" fontId="0" fillId="0" borderId="0" xfId="0" applyNumberFormat="1"/>
    <xf numFmtId="43" fontId="0" fillId="0" borderId="0" xfId="1" applyFont="1"/>
    <xf numFmtId="164" fontId="0" fillId="0" borderId="0" xfId="1" applyNumberFormat="1" applyFont="1"/>
    <xf numFmtId="10" fontId="0" fillId="0" borderId="0" xfId="0" applyNumberFormat="1"/>
    <xf numFmtId="43" fontId="0" fillId="0" borderId="0" xfId="0" applyNumberFormat="1"/>
    <xf numFmtId="164" fontId="0" fillId="0" borderId="0" xfId="0" applyNumberFormat="1"/>
    <xf numFmtId="43" fontId="0" fillId="2" borderId="0" xfId="0" applyNumberFormat="1" applyFill="1"/>
    <xf numFmtId="43" fontId="0" fillId="3" borderId="0" xfId="0" applyNumberFormat="1" applyFill="1"/>
    <xf numFmtId="43" fontId="0" fillId="3" borderId="0" xfId="1" applyFont="1" applyFill="1"/>
    <xf numFmtId="14" fontId="0" fillId="4" borderId="0" xfId="0" applyNumberFormat="1" applyFill="1"/>
    <xf numFmtId="164" fontId="0" fillId="4" borderId="0" xfId="1" applyNumberFormat="1" applyFont="1" applyFill="1"/>
    <xf numFmtId="164" fontId="0" fillId="0" borderId="0" xfId="1" applyNumberFormat="1" applyFont="1" applyFill="1"/>
    <xf numFmtId="4" fontId="0" fillId="4" borderId="0" xfId="0" applyNumberFormat="1" applyFill="1"/>
    <xf numFmtId="43" fontId="0" fillId="4" borderId="0" xfId="0" applyNumberFormat="1" applyFill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B489-0853-4F46-BE5B-5725BE43407A}">
  <dimension ref="A1:AK77"/>
  <sheetViews>
    <sheetView tabSelected="1" topLeftCell="T1" workbookViewId="0">
      <selection activeCell="AI1" sqref="AI1"/>
    </sheetView>
  </sheetViews>
  <sheetFormatPr defaultRowHeight="13.2" x14ac:dyDescent="0.25"/>
  <cols>
    <col min="1" max="1" width="17.77734375" bestFit="1" customWidth="1"/>
    <col min="2" max="2" width="14.44140625" bestFit="1" customWidth="1"/>
    <col min="3" max="3" width="13.6640625" bestFit="1" customWidth="1"/>
    <col min="4" max="4" width="16.44140625" bestFit="1" customWidth="1"/>
    <col min="5" max="5" width="9" bestFit="1" customWidth="1"/>
    <col min="6" max="6" width="10.33203125" bestFit="1" customWidth="1"/>
    <col min="7" max="7" width="11" bestFit="1" customWidth="1"/>
    <col min="8" max="8" width="9" bestFit="1" customWidth="1"/>
    <col min="12" max="13" width="10.21875" bestFit="1" customWidth="1"/>
    <col min="16" max="16" width="10.109375" bestFit="1" customWidth="1"/>
    <col min="17" max="17" width="13.6640625" bestFit="1" customWidth="1"/>
    <col min="18" max="18" width="10" bestFit="1" customWidth="1"/>
    <col min="19" max="19" width="9.21875" bestFit="1" customWidth="1"/>
    <col min="24" max="24" width="3" bestFit="1" customWidth="1"/>
    <col min="25" max="25" width="10.109375" bestFit="1" customWidth="1"/>
    <col min="26" max="26" width="14" bestFit="1" customWidth="1"/>
    <col min="27" max="27" width="12" bestFit="1" customWidth="1"/>
    <col min="30" max="30" width="9.21875" bestFit="1" customWidth="1"/>
    <col min="31" max="31" width="9.21875" customWidth="1"/>
    <col min="33" max="33" width="10.109375" bestFit="1" customWidth="1"/>
  </cols>
  <sheetData>
    <row r="1" spans="1:37" x14ac:dyDescent="0.25">
      <c r="A1" t="s">
        <v>25</v>
      </c>
      <c r="F1" t="s">
        <v>23</v>
      </c>
      <c r="G1" s="1">
        <v>45498</v>
      </c>
      <c r="U1" s="16">
        <v>0.08</v>
      </c>
      <c r="AD1" s="16">
        <v>0.08</v>
      </c>
      <c r="AE1" s="16"/>
      <c r="AI1" t="s">
        <v>58</v>
      </c>
      <c r="AK1" s="16">
        <v>0.08</v>
      </c>
    </row>
    <row r="2" spans="1:37" x14ac:dyDescent="0.25">
      <c r="F2" t="s">
        <v>24</v>
      </c>
      <c r="G2" s="5">
        <v>8.2500000000000004E-2</v>
      </c>
      <c r="P2" t="s">
        <v>23</v>
      </c>
      <c r="Q2" t="s">
        <v>44</v>
      </c>
      <c r="R2" t="s">
        <v>45</v>
      </c>
      <c r="S2" t="s">
        <v>46</v>
      </c>
      <c r="T2" t="s">
        <v>22</v>
      </c>
    </row>
    <row r="3" spans="1:37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16</v>
      </c>
      <c r="G3" t="s">
        <v>22</v>
      </c>
      <c r="H3" t="s">
        <v>24</v>
      </c>
      <c r="K3" s="1"/>
      <c r="O3">
        <v>0</v>
      </c>
      <c r="P3" s="1">
        <v>45215</v>
      </c>
      <c r="Q3" t="s">
        <v>7</v>
      </c>
      <c r="R3" s="4">
        <v>2296.4</v>
      </c>
      <c r="S3" s="4">
        <f>R3</f>
        <v>2296.4</v>
      </c>
      <c r="T3">
        <v>0</v>
      </c>
      <c r="U3">
        <f>T3</f>
        <v>0</v>
      </c>
      <c r="V3">
        <f>U3</f>
        <v>0</v>
      </c>
      <c r="X3">
        <v>0</v>
      </c>
      <c r="Y3" s="1">
        <v>44354</v>
      </c>
      <c r="Z3" t="s">
        <v>5</v>
      </c>
      <c r="AA3" s="4">
        <v>145408.70000000001</v>
      </c>
      <c r="AB3" s="7">
        <f>AA3</f>
        <v>145408.70000000001</v>
      </c>
      <c r="AC3">
        <v>0</v>
      </c>
      <c r="AD3" s="4">
        <v>0</v>
      </c>
      <c r="AE3" s="4"/>
      <c r="AF3" s="4">
        <v>0</v>
      </c>
      <c r="AG3" s="1">
        <v>44136</v>
      </c>
      <c r="AH3">
        <v>29928.13</v>
      </c>
      <c r="AI3">
        <f>AH3</f>
        <v>29928.13</v>
      </c>
      <c r="AJ3">
        <v>0</v>
      </c>
      <c r="AK3">
        <v>0</v>
      </c>
    </row>
    <row r="4" spans="1:37" x14ac:dyDescent="0.25">
      <c r="A4" t="s">
        <v>12</v>
      </c>
      <c r="B4" s="11">
        <v>45426</v>
      </c>
      <c r="C4">
        <v>2020201036</v>
      </c>
      <c r="D4" t="s">
        <v>13</v>
      </c>
      <c r="E4" s="12">
        <v>-6290.08</v>
      </c>
      <c r="F4" s="2">
        <f>+E4</f>
        <v>-6290.08</v>
      </c>
      <c r="G4">
        <v>0</v>
      </c>
      <c r="H4">
        <v>0</v>
      </c>
      <c r="K4" s="1"/>
      <c r="O4">
        <v>1</v>
      </c>
      <c r="P4" s="1">
        <v>45230</v>
      </c>
      <c r="Q4" t="s">
        <v>8</v>
      </c>
      <c r="R4" s="4">
        <v>1650</v>
      </c>
      <c r="S4" s="4">
        <f>S3+R4</f>
        <v>3946.4</v>
      </c>
      <c r="T4">
        <f>P4-P3</f>
        <v>15</v>
      </c>
      <c r="U4" s="6">
        <f>S3*$U$1*T4/360</f>
        <v>7.6546666666666674</v>
      </c>
      <c r="V4" s="6">
        <f>V3+U4</f>
        <v>7.6546666666666674</v>
      </c>
      <c r="X4">
        <v>1</v>
      </c>
      <c r="Y4" s="1">
        <v>44408</v>
      </c>
      <c r="Z4" t="s">
        <v>47</v>
      </c>
      <c r="AA4" s="4">
        <v>2506.806196</v>
      </c>
      <c r="AB4" s="7">
        <f>AB3+AA4</f>
        <v>147915.506196</v>
      </c>
      <c r="AC4">
        <f t="shared" ref="AC4:AC16" si="0">Y4-Y3</f>
        <v>54</v>
      </c>
      <c r="AD4" s="12">
        <f>AB3*AC4*$AD$1/360</f>
        <v>1744.9044000000001</v>
      </c>
      <c r="AE4" s="12"/>
      <c r="AF4">
        <v>1</v>
      </c>
      <c r="AG4" s="1">
        <v>44136</v>
      </c>
      <c r="AH4">
        <v>500</v>
      </c>
      <c r="AI4">
        <f>+AH4+AI3</f>
        <v>30428.13</v>
      </c>
      <c r="AJ4">
        <f>AG4-AG3</f>
        <v>0</v>
      </c>
      <c r="AK4">
        <f>AI3*$AK$1*AJ4/360</f>
        <v>0</v>
      </c>
    </row>
    <row r="5" spans="1:37" x14ac:dyDescent="0.25">
      <c r="A5" t="s">
        <v>14</v>
      </c>
      <c r="B5" s="11">
        <v>45438</v>
      </c>
      <c r="C5">
        <v>2020201335</v>
      </c>
      <c r="D5" t="s">
        <v>13</v>
      </c>
      <c r="E5" s="12">
        <v>-840</v>
      </c>
      <c r="F5" s="2">
        <f>+F4+E5</f>
        <v>-7130.08</v>
      </c>
      <c r="G5" s="4">
        <f>+B5-B4</f>
        <v>12</v>
      </c>
      <c r="H5" s="6">
        <f>F4*G5*$G$2/360</f>
        <v>-17.297719999999998</v>
      </c>
      <c r="K5" s="4"/>
      <c r="O5">
        <v>2</v>
      </c>
      <c r="P5" s="1">
        <v>45230</v>
      </c>
      <c r="Q5" t="s">
        <v>42</v>
      </c>
      <c r="R5" s="4">
        <v>52.711001000000003</v>
      </c>
      <c r="S5" s="4">
        <f t="shared" ref="S5:S9" si="1">S4+R5</f>
        <v>3999.1110010000002</v>
      </c>
      <c r="T5">
        <f t="shared" ref="T5:T10" si="2">P5-P4</f>
        <v>0</v>
      </c>
      <c r="U5" s="6">
        <f t="shared" ref="U5:U9" si="3">S4*$U$1*T5/360</f>
        <v>0</v>
      </c>
      <c r="V5" s="6">
        <f t="shared" ref="V5:V9" si="4">V4+U5</f>
        <v>7.6546666666666674</v>
      </c>
      <c r="X5">
        <v>2</v>
      </c>
      <c r="Y5" s="1">
        <v>44408</v>
      </c>
      <c r="Z5" t="s">
        <v>48</v>
      </c>
      <c r="AA5" s="4">
        <v>-450</v>
      </c>
      <c r="AB5" s="7">
        <f t="shared" ref="AB5:AB15" si="5">AB4+AA5</f>
        <v>147465.506196</v>
      </c>
      <c r="AC5">
        <f t="shared" si="0"/>
        <v>0</v>
      </c>
      <c r="AD5" s="12">
        <f t="shared" ref="AD5:AD16" si="6">AB4*AC5*$AD$1/360</f>
        <v>0</v>
      </c>
      <c r="AE5" s="12"/>
      <c r="AF5">
        <v>2</v>
      </c>
      <c r="AG5" s="1">
        <v>44165</v>
      </c>
      <c r="AH5">
        <v>771.71346200000005</v>
      </c>
      <c r="AI5">
        <f t="shared" ref="AI5:AI8" si="7">+AH5+AI4</f>
        <v>31199.843462000001</v>
      </c>
      <c r="AJ5">
        <f t="shared" ref="AJ5:AJ8" si="8">AG5-AG4</f>
        <v>29</v>
      </c>
      <c r="AK5">
        <f t="shared" ref="AK5:AK8" si="9">AI4*$AK$1*AJ5/360</f>
        <v>196.09239333333338</v>
      </c>
    </row>
    <row r="6" spans="1:37" x14ac:dyDescent="0.25">
      <c r="A6" t="s">
        <v>15</v>
      </c>
      <c r="B6" s="11">
        <v>45442</v>
      </c>
      <c r="C6">
        <v>2020201036</v>
      </c>
      <c r="D6" t="s">
        <v>13</v>
      </c>
      <c r="E6" s="12">
        <v>-1250</v>
      </c>
      <c r="F6" s="2">
        <f t="shared" ref="F6:F8" si="10">+F5+E6</f>
        <v>-8380.08</v>
      </c>
      <c r="G6" s="4">
        <f>+B6-B5</f>
        <v>4</v>
      </c>
      <c r="H6" s="6">
        <f>F5*G6*$G$2/360</f>
        <v>-6.5359066666666674</v>
      </c>
      <c r="O6">
        <v>3</v>
      </c>
      <c r="P6" s="1">
        <v>45231</v>
      </c>
      <c r="Q6" t="s">
        <v>43</v>
      </c>
      <c r="R6" s="4">
        <v>5</v>
      </c>
      <c r="S6" s="4">
        <f t="shared" si="1"/>
        <v>4004.1110010000002</v>
      </c>
      <c r="T6">
        <f t="shared" si="2"/>
        <v>1</v>
      </c>
      <c r="U6" s="6">
        <f t="shared" si="3"/>
        <v>0.88869133355555552</v>
      </c>
      <c r="V6" s="6">
        <f t="shared" si="4"/>
        <v>8.5433580002222236</v>
      </c>
      <c r="X6">
        <v>3</v>
      </c>
      <c r="Y6" s="1">
        <v>44589</v>
      </c>
      <c r="Z6" t="s">
        <v>49</v>
      </c>
      <c r="AA6" s="4">
        <v>-1</v>
      </c>
      <c r="AB6" s="7">
        <f t="shared" si="5"/>
        <v>147464.506196</v>
      </c>
      <c r="AC6">
        <f t="shared" si="0"/>
        <v>181</v>
      </c>
      <c r="AD6" s="12">
        <f t="shared" si="6"/>
        <v>5931.3903603280005</v>
      </c>
      <c r="AE6" s="12"/>
      <c r="AF6" s="4">
        <v>3</v>
      </c>
      <c r="AG6" s="1">
        <v>44185</v>
      </c>
      <c r="AH6">
        <v>-33989.54</v>
      </c>
      <c r="AI6">
        <f t="shared" si="7"/>
        <v>-2789.6965380000001</v>
      </c>
      <c r="AJ6">
        <f t="shared" si="8"/>
        <v>20</v>
      </c>
      <c r="AK6">
        <f t="shared" si="9"/>
        <v>138.66597094222223</v>
      </c>
    </row>
    <row r="7" spans="1:37" x14ac:dyDescent="0.25">
      <c r="A7" t="s">
        <v>17</v>
      </c>
      <c r="B7" s="1">
        <v>45443</v>
      </c>
      <c r="C7" t="s">
        <v>18</v>
      </c>
      <c r="D7" t="s">
        <v>13</v>
      </c>
      <c r="E7" s="4">
        <v>-500</v>
      </c>
      <c r="F7" s="2">
        <f t="shared" si="10"/>
        <v>-8880.08</v>
      </c>
      <c r="G7" s="4">
        <f>+B7-B6</f>
        <v>1</v>
      </c>
      <c r="H7" s="6">
        <f>F6*G7*$G$2/360</f>
        <v>-1.9204350000000001</v>
      </c>
      <c r="O7">
        <v>4</v>
      </c>
      <c r="P7" s="1">
        <v>45239</v>
      </c>
      <c r="Q7" t="s">
        <v>9</v>
      </c>
      <c r="R7" s="4">
        <v>2160</v>
      </c>
      <c r="S7" s="4">
        <f t="shared" si="1"/>
        <v>6164.1110010000002</v>
      </c>
      <c r="T7">
        <f t="shared" si="2"/>
        <v>8</v>
      </c>
      <c r="U7" s="6">
        <f t="shared" si="3"/>
        <v>7.1184195573333344</v>
      </c>
      <c r="V7" s="6">
        <f t="shared" si="4"/>
        <v>15.661777557555558</v>
      </c>
      <c r="X7">
        <v>4</v>
      </c>
      <c r="Y7" s="1">
        <v>44589</v>
      </c>
      <c r="Z7" t="s">
        <v>6</v>
      </c>
      <c r="AA7" s="4">
        <v>1</v>
      </c>
      <c r="AB7" s="7">
        <f t="shared" si="5"/>
        <v>147465.506196</v>
      </c>
      <c r="AC7">
        <f t="shared" si="0"/>
        <v>0</v>
      </c>
      <c r="AD7" s="12">
        <f t="shared" si="6"/>
        <v>0</v>
      </c>
      <c r="AE7" s="12"/>
      <c r="AF7">
        <v>4</v>
      </c>
      <c r="AG7" s="1">
        <v>44589</v>
      </c>
      <c r="AH7">
        <v>-1</v>
      </c>
      <c r="AI7">
        <f t="shared" si="7"/>
        <v>-2790.6965380000001</v>
      </c>
      <c r="AJ7">
        <f t="shared" si="8"/>
        <v>404</v>
      </c>
      <c r="AK7">
        <f t="shared" si="9"/>
        <v>-250.45275585600001</v>
      </c>
    </row>
    <row r="8" spans="1:37" x14ac:dyDescent="0.25">
      <c r="A8" t="s">
        <v>19</v>
      </c>
      <c r="B8" s="1">
        <v>45458</v>
      </c>
      <c r="C8" t="s">
        <v>20</v>
      </c>
      <c r="D8" t="s">
        <v>20</v>
      </c>
      <c r="E8" s="4">
        <v>5000</v>
      </c>
      <c r="F8" s="2">
        <f t="shared" si="10"/>
        <v>-3880.08</v>
      </c>
      <c r="G8" s="4">
        <f>+B8-B7</f>
        <v>15</v>
      </c>
      <c r="H8" s="6">
        <f>F7*G8*$G$2/360</f>
        <v>-30.525275000000004</v>
      </c>
      <c r="I8">
        <v>-91.846736666666686</v>
      </c>
      <c r="O8">
        <v>5</v>
      </c>
      <c r="P8" s="1">
        <v>45244</v>
      </c>
      <c r="Q8" t="s">
        <v>10</v>
      </c>
      <c r="R8" s="4">
        <v>25</v>
      </c>
      <c r="S8" s="4">
        <f t="shared" si="1"/>
        <v>6189.1110010000002</v>
      </c>
      <c r="T8">
        <f t="shared" si="2"/>
        <v>5</v>
      </c>
      <c r="U8" s="6">
        <f t="shared" si="3"/>
        <v>6.8490122233333341</v>
      </c>
      <c r="V8" s="6">
        <f t="shared" si="4"/>
        <v>22.510789780888892</v>
      </c>
      <c r="X8">
        <v>5</v>
      </c>
      <c r="Y8" s="1">
        <v>44621</v>
      </c>
      <c r="Z8" t="s">
        <v>50</v>
      </c>
      <c r="AA8" s="4">
        <v>-20000</v>
      </c>
      <c r="AB8" s="7">
        <f t="shared" si="5"/>
        <v>127465.506196</v>
      </c>
      <c r="AC8">
        <f t="shared" si="0"/>
        <v>32</v>
      </c>
      <c r="AD8" s="12">
        <f t="shared" si="6"/>
        <v>1048.6435996160001</v>
      </c>
      <c r="AE8" s="12"/>
      <c r="AF8">
        <v>5</v>
      </c>
      <c r="AG8" s="1">
        <v>44589</v>
      </c>
      <c r="AH8">
        <v>1</v>
      </c>
      <c r="AI8">
        <f t="shared" si="7"/>
        <v>-2789.6965380000001</v>
      </c>
      <c r="AJ8">
        <f t="shared" si="8"/>
        <v>0</v>
      </c>
      <c r="AK8">
        <f t="shared" si="9"/>
        <v>0</v>
      </c>
    </row>
    <row r="9" spans="1:37" x14ac:dyDescent="0.25">
      <c r="A9" t="s">
        <v>21</v>
      </c>
      <c r="B9" s="1">
        <v>45498</v>
      </c>
      <c r="C9" t="s">
        <v>20</v>
      </c>
      <c r="D9" t="s">
        <v>20</v>
      </c>
      <c r="E9" s="4">
        <v>6000</v>
      </c>
      <c r="F9" s="2">
        <f>+F8+E9</f>
        <v>2119.92</v>
      </c>
      <c r="G9" s="4">
        <f>+B9-B8</f>
        <v>40</v>
      </c>
      <c r="H9" s="6">
        <f>F8*G9*$G$2/360</f>
        <v>-35.567400000000006</v>
      </c>
      <c r="I9" t="s">
        <v>30</v>
      </c>
      <c r="O9">
        <v>6</v>
      </c>
      <c r="P9" s="1">
        <v>45253</v>
      </c>
      <c r="Q9" t="s">
        <v>11</v>
      </c>
      <c r="R9" s="4">
        <v>1000</v>
      </c>
      <c r="S9" s="4">
        <f t="shared" si="1"/>
        <v>7189.1110010000002</v>
      </c>
      <c r="T9">
        <f t="shared" si="2"/>
        <v>9</v>
      </c>
      <c r="U9" s="6">
        <f t="shared" si="3"/>
        <v>12.378222002000001</v>
      </c>
      <c r="V9" s="6">
        <f t="shared" si="4"/>
        <v>34.889011782888893</v>
      </c>
      <c r="X9">
        <v>6</v>
      </c>
      <c r="Y9" s="1">
        <v>44651</v>
      </c>
      <c r="Z9" t="s">
        <v>51</v>
      </c>
      <c r="AA9" s="4">
        <v>-20000</v>
      </c>
      <c r="AB9" s="7">
        <f t="shared" si="5"/>
        <v>107465.506196</v>
      </c>
      <c r="AC9">
        <f t="shared" si="0"/>
        <v>30</v>
      </c>
      <c r="AD9" s="12">
        <f t="shared" si="6"/>
        <v>849.77004130666671</v>
      </c>
      <c r="AE9" s="12"/>
    </row>
    <row r="10" spans="1:37" x14ac:dyDescent="0.25">
      <c r="H10" s="8">
        <f>SUM(H4:H9)</f>
        <v>-91.846736666666686</v>
      </c>
      <c r="P10" s="1">
        <v>45443</v>
      </c>
      <c r="T10">
        <f t="shared" si="2"/>
        <v>190</v>
      </c>
      <c r="U10" s="6">
        <f t="shared" ref="U10" si="11">S9*$U$1*T10/360</f>
        <v>303.54024226444443</v>
      </c>
      <c r="X10">
        <v>7</v>
      </c>
      <c r="Y10" s="1">
        <v>44683</v>
      </c>
      <c r="Z10" t="s">
        <v>52</v>
      </c>
      <c r="AA10" s="4">
        <v>-20000</v>
      </c>
      <c r="AB10" s="7">
        <f t="shared" si="5"/>
        <v>87465.506196000002</v>
      </c>
      <c r="AC10">
        <f t="shared" si="0"/>
        <v>32</v>
      </c>
      <c r="AD10" s="12">
        <f t="shared" si="6"/>
        <v>764.19915517155562</v>
      </c>
      <c r="AE10" s="12"/>
    </row>
    <row r="11" spans="1:37" x14ac:dyDescent="0.25">
      <c r="H11" s="6"/>
      <c r="U11" s="6">
        <f>SUM(U3:U10)</f>
        <v>338.4292540473333</v>
      </c>
      <c r="X11">
        <v>8</v>
      </c>
      <c r="Y11" s="1">
        <v>44711</v>
      </c>
      <c r="Z11" t="s">
        <v>53</v>
      </c>
      <c r="AA11" s="4">
        <v>-20000</v>
      </c>
      <c r="AB11" s="7">
        <f t="shared" si="5"/>
        <v>67465.506196000002</v>
      </c>
      <c r="AC11">
        <f t="shared" si="0"/>
        <v>28</v>
      </c>
      <c r="AD11" s="12">
        <f t="shared" si="6"/>
        <v>544.22981633066661</v>
      </c>
      <c r="AE11" s="12"/>
    </row>
    <row r="12" spans="1:37" x14ac:dyDescent="0.25">
      <c r="A12" t="s">
        <v>25</v>
      </c>
      <c r="F12" t="s">
        <v>23</v>
      </c>
      <c r="G12" s="1">
        <v>45498</v>
      </c>
      <c r="X12">
        <v>9</v>
      </c>
      <c r="Y12" s="1">
        <v>44742</v>
      </c>
      <c r="Z12" t="s">
        <v>54</v>
      </c>
      <c r="AA12" s="4">
        <v>-20000</v>
      </c>
      <c r="AB12" s="7">
        <f t="shared" si="5"/>
        <v>47465.506196000002</v>
      </c>
      <c r="AC12">
        <f t="shared" si="0"/>
        <v>31</v>
      </c>
      <c r="AD12" s="12">
        <f t="shared" si="6"/>
        <v>464.76237601688894</v>
      </c>
      <c r="AE12" s="12"/>
    </row>
    <row r="13" spans="1:37" x14ac:dyDescent="0.25">
      <c r="F13" t="s">
        <v>24</v>
      </c>
      <c r="G13" s="5">
        <v>8.2500000000000004E-2</v>
      </c>
      <c r="X13">
        <v>10</v>
      </c>
      <c r="Y13" s="1">
        <v>44772</v>
      </c>
      <c r="Z13" t="s">
        <v>55</v>
      </c>
      <c r="AA13" s="4">
        <v>-20000</v>
      </c>
      <c r="AB13" s="7">
        <f t="shared" si="5"/>
        <v>27465.506196000002</v>
      </c>
      <c r="AC13">
        <f t="shared" si="0"/>
        <v>30</v>
      </c>
      <c r="AD13" s="12">
        <f t="shared" si="6"/>
        <v>316.43670797333334</v>
      </c>
      <c r="AE13" s="12"/>
    </row>
    <row r="14" spans="1:37" x14ac:dyDescent="0.25">
      <c r="A14" t="s">
        <v>1</v>
      </c>
      <c r="B14" t="s">
        <v>2</v>
      </c>
      <c r="C14" t="s">
        <v>0</v>
      </c>
      <c r="D14" t="s">
        <v>3</v>
      </c>
      <c r="E14" t="s">
        <v>4</v>
      </c>
      <c r="F14" t="s">
        <v>16</v>
      </c>
      <c r="G14" t="s">
        <v>22</v>
      </c>
      <c r="H14" t="s">
        <v>24</v>
      </c>
      <c r="X14">
        <v>11</v>
      </c>
      <c r="Y14" s="1">
        <v>44823</v>
      </c>
      <c r="Z14" t="s">
        <v>56</v>
      </c>
      <c r="AA14" s="4">
        <v>-13365</v>
      </c>
      <c r="AB14" s="7">
        <f t="shared" si="5"/>
        <v>14100.506196000002</v>
      </c>
      <c r="AC14">
        <f t="shared" si="0"/>
        <v>51</v>
      </c>
      <c r="AD14" s="12">
        <f t="shared" si="6"/>
        <v>311.27573688800004</v>
      </c>
      <c r="AE14" s="12"/>
    </row>
    <row r="15" spans="1:37" x14ac:dyDescent="0.25">
      <c r="A15" t="s">
        <v>12</v>
      </c>
      <c r="B15" s="11">
        <v>45426</v>
      </c>
      <c r="C15">
        <v>2020201036</v>
      </c>
      <c r="D15" t="s">
        <v>13</v>
      </c>
      <c r="E15" s="12">
        <v>-6290</v>
      </c>
      <c r="F15" s="2">
        <f>+E15</f>
        <v>-6290</v>
      </c>
      <c r="G15">
        <v>0</v>
      </c>
      <c r="H15">
        <v>0</v>
      </c>
      <c r="X15">
        <v>12</v>
      </c>
      <c r="Y15" s="1">
        <v>44844</v>
      </c>
      <c r="Z15" t="s">
        <v>57</v>
      </c>
      <c r="AA15" s="4">
        <v>-13365</v>
      </c>
      <c r="AB15" s="7">
        <f t="shared" si="5"/>
        <v>735.50619600000209</v>
      </c>
      <c r="AC15">
        <f t="shared" si="0"/>
        <v>21</v>
      </c>
      <c r="AD15" s="12">
        <f t="shared" si="6"/>
        <v>65.802362248000023</v>
      </c>
      <c r="AE15" s="12"/>
    </row>
    <row r="16" spans="1:37" x14ac:dyDescent="0.25">
      <c r="A16" t="s">
        <v>14</v>
      </c>
      <c r="B16" s="11">
        <v>45438</v>
      </c>
      <c r="C16">
        <v>2020201335</v>
      </c>
      <c r="D16" t="s">
        <v>13</v>
      </c>
      <c r="E16" s="12">
        <v>-840</v>
      </c>
      <c r="F16" s="2">
        <f>+F15+E16</f>
        <v>-7130</v>
      </c>
      <c r="G16" s="4">
        <f>+B16-B15</f>
        <v>12</v>
      </c>
      <c r="H16" s="6">
        <f>F15*G16*$G$2/360</f>
        <v>-17.297499999999999</v>
      </c>
      <c r="Y16" s="1">
        <v>45443</v>
      </c>
      <c r="AC16">
        <f t="shared" si="0"/>
        <v>599</v>
      </c>
      <c r="AD16">
        <f t="shared" si="6"/>
        <v>97.904046978666941</v>
      </c>
    </row>
    <row r="17" spans="1:9" x14ac:dyDescent="0.25">
      <c r="A17" t="s">
        <v>15</v>
      </c>
      <c r="B17" s="11">
        <v>45442</v>
      </c>
      <c r="C17">
        <v>2020201036</v>
      </c>
      <c r="D17" t="s">
        <v>13</v>
      </c>
      <c r="E17" s="12">
        <v>-1250</v>
      </c>
      <c r="F17" s="2">
        <f t="shared" ref="F17:F22" si="12">+F16+E17</f>
        <v>-8380</v>
      </c>
      <c r="G17" s="4">
        <f t="shared" ref="G17:G22" si="13">+B17-B16</f>
        <v>4</v>
      </c>
      <c r="H17" s="6">
        <f t="shared" ref="H17:H22" si="14">F16*G17*$G$2/360</f>
        <v>-6.5358333333333336</v>
      </c>
    </row>
    <row r="18" spans="1:9" x14ac:dyDescent="0.25">
      <c r="A18" t="s">
        <v>17</v>
      </c>
      <c r="B18" s="1">
        <v>45443</v>
      </c>
      <c r="C18" t="s">
        <v>18</v>
      </c>
      <c r="D18" t="s">
        <v>13</v>
      </c>
      <c r="E18" s="4">
        <v>-500</v>
      </c>
      <c r="F18" s="2">
        <f t="shared" si="12"/>
        <v>-8880</v>
      </c>
      <c r="G18" s="4">
        <f t="shared" si="13"/>
        <v>1</v>
      </c>
      <c r="H18" s="6">
        <f t="shared" si="14"/>
        <v>-1.9204166666666667</v>
      </c>
    </row>
    <row r="19" spans="1:9" x14ac:dyDescent="0.25">
      <c r="A19" t="s">
        <v>19</v>
      </c>
      <c r="B19" s="1">
        <v>45458</v>
      </c>
      <c r="C19" t="s">
        <v>20</v>
      </c>
      <c r="D19" t="s">
        <v>20</v>
      </c>
      <c r="E19" s="4">
        <v>5000</v>
      </c>
      <c r="F19" s="2">
        <f t="shared" si="12"/>
        <v>-3880</v>
      </c>
      <c r="G19" s="4">
        <f t="shared" si="13"/>
        <v>15</v>
      </c>
      <c r="H19" s="6">
        <f t="shared" si="14"/>
        <v>-30.524999999999999</v>
      </c>
    </row>
    <row r="20" spans="1:9" x14ac:dyDescent="0.25">
      <c r="A20" t="s">
        <v>27</v>
      </c>
      <c r="B20" s="1">
        <v>45461</v>
      </c>
      <c r="C20" t="s">
        <v>20</v>
      </c>
      <c r="D20" t="s">
        <v>20</v>
      </c>
      <c r="E20" s="4">
        <v>500</v>
      </c>
      <c r="F20" s="2">
        <f t="shared" si="12"/>
        <v>-3380</v>
      </c>
      <c r="G20" s="4">
        <f t="shared" si="13"/>
        <v>3</v>
      </c>
      <c r="H20" s="6">
        <f t="shared" si="14"/>
        <v>-2.6675</v>
      </c>
    </row>
    <row r="21" spans="1:9" x14ac:dyDescent="0.25">
      <c r="A21" t="s">
        <v>28</v>
      </c>
      <c r="B21" s="1">
        <v>45464</v>
      </c>
      <c r="C21" t="s">
        <v>20</v>
      </c>
      <c r="D21" t="s">
        <v>20</v>
      </c>
      <c r="E21" s="4">
        <v>1500</v>
      </c>
      <c r="F21" s="2">
        <f t="shared" si="12"/>
        <v>-1880</v>
      </c>
      <c r="G21" s="4">
        <f t="shared" si="13"/>
        <v>3</v>
      </c>
      <c r="H21" s="6">
        <f t="shared" si="14"/>
        <v>-2.32375</v>
      </c>
    </row>
    <row r="22" spans="1:9" x14ac:dyDescent="0.25">
      <c r="A22" t="s">
        <v>29</v>
      </c>
      <c r="B22" s="1">
        <v>45498</v>
      </c>
      <c r="C22" t="s">
        <v>20</v>
      </c>
      <c r="D22" t="s">
        <v>20</v>
      </c>
      <c r="E22" s="4">
        <v>4000</v>
      </c>
      <c r="F22" s="2">
        <f t="shared" si="12"/>
        <v>2120</v>
      </c>
      <c r="G22" s="4">
        <f t="shared" si="13"/>
        <v>34</v>
      </c>
      <c r="H22" s="6">
        <f t="shared" si="14"/>
        <v>-14.648333333333335</v>
      </c>
      <c r="I22" t="s">
        <v>30</v>
      </c>
    </row>
    <row r="23" spans="1:9" x14ac:dyDescent="0.25">
      <c r="H23" s="8">
        <f>SUM(H15:H22)</f>
        <v>-75.918333333333337</v>
      </c>
    </row>
    <row r="24" spans="1:9" x14ac:dyDescent="0.25">
      <c r="H24" s="6"/>
    </row>
    <row r="25" spans="1:9" x14ac:dyDescent="0.25">
      <c r="H25" s="6"/>
    </row>
    <row r="26" spans="1:9" x14ac:dyDescent="0.25">
      <c r="A26" t="s">
        <v>25</v>
      </c>
      <c r="F26" t="s">
        <v>23</v>
      </c>
      <c r="G26" s="1">
        <v>45498</v>
      </c>
    </row>
    <row r="27" spans="1:9" x14ac:dyDescent="0.25">
      <c r="F27" t="s">
        <v>24</v>
      </c>
      <c r="G27" s="5">
        <v>8.2500000000000004E-2</v>
      </c>
    </row>
    <row r="28" spans="1:9" x14ac:dyDescent="0.25">
      <c r="A28" t="s">
        <v>1</v>
      </c>
      <c r="B28" t="s">
        <v>2</v>
      </c>
      <c r="C28" t="s">
        <v>0</v>
      </c>
      <c r="D28" t="s">
        <v>3</v>
      </c>
      <c r="E28" t="s">
        <v>4</v>
      </c>
      <c r="F28" t="s">
        <v>16</v>
      </c>
      <c r="G28" t="s">
        <v>22</v>
      </c>
      <c r="H28" t="s">
        <v>24</v>
      </c>
    </row>
    <row r="29" spans="1:9" x14ac:dyDescent="0.25">
      <c r="A29" t="s">
        <v>12</v>
      </c>
      <c r="B29" s="1">
        <v>45426</v>
      </c>
      <c r="C29">
        <v>2020201036</v>
      </c>
      <c r="D29" t="s">
        <v>13</v>
      </c>
      <c r="E29" s="13">
        <v>-6290</v>
      </c>
      <c r="F29" s="2">
        <f>+E29</f>
        <v>-6290</v>
      </c>
      <c r="G29">
        <v>0</v>
      </c>
      <c r="H29">
        <v>0</v>
      </c>
    </row>
    <row r="30" spans="1:9" x14ac:dyDescent="0.25">
      <c r="A30" t="s">
        <v>14</v>
      </c>
      <c r="B30" s="1">
        <v>45438</v>
      </c>
      <c r="C30">
        <v>2020201335</v>
      </c>
      <c r="D30" t="s">
        <v>13</v>
      </c>
      <c r="E30" s="13">
        <v>-840</v>
      </c>
      <c r="F30" s="2">
        <f>+F29+E30</f>
        <v>-7130</v>
      </c>
      <c r="G30" s="13">
        <f>+B30-B29</f>
        <v>12</v>
      </c>
      <c r="H30" s="6">
        <f>F29*G30*$G$2/360</f>
        <v>-17.297499999999999</v>
      </c>
    </row>
    <row r="31" spans="1:9" x14ac:dyDescent="0.25">
      <c r="A31" t="s">
        <v>15</v>
      </c>
      <c r="B31" s="1">
        <v>45442</v>
      </c>
      <c r="C31">
        <v>2020201036</v>
      </c>
      <c r="D31" t="s">
        <v>13</v>
      </c>
      <c r="E31" s="13">
        <v>-1250</v>
      </c>
      <c r="F31" s="2">
        <f t="shared" ref="F31:F38" si="15">+F30+E31</f>
        <v>-8380</v>
      </c>
      <c r="G31" s="13">
        <f t="shared" ref="G31:G33" si="16">+B31-B30</f>
        <v>4</v>
      </c>
      <c r="H31" s="6">
        <f t="shared" ref="H31:H33" si="17">F30*G31*$G$2/360</f>
        <v>-6.5358333333333336</v>
      </c>
    </row>
    <row r="32" spans="1:9" x14ac:dyDescent="0.25">
      <c r="A32" t="s">
        <v>17</v>
      </c>
      <c r="B32" s="1">
        <v>45443</v>
      </c>
      <c r="C32" t="s">
        <v>18</v>
      </c>
      <c r="D32" t="s">
        <v>13</v>
      </c>
      <c r="E32" s="4">
        <v>-500</v>
      </c>
      <c r="F32" s="2">
        <f t="shared" si="15"/>
        <v>-8880</v>
      </c>
      <c r="G32" s="4">
        <f t="shared" si="16"/>
        <v>1</v>
      </c>
      <c r="H32" s="6">
        <f t="shared" si="17"/>
        <v>-1.9204166666666667</v>
      </c>
    </row>
    <row r="33" spans="1:14" x14ac:dyDescent="0.25">
      <c r="A33" t="s">
        <v>19</v>
      </c>
      <c r="B33" s="1">
        <v>45458</v>
      </c>
      <c r="C33" t="s">
        <v>20</v>
      </c>
      <c r="D33" t="s">
        <v>20</v>
      </c>
      <c r="E33" s="4">
        <v>5000</v>
      </c>
      <c r="F33" s="2">
        <f t="shared" si="15"/>
        <v>-3880</v>
      </c>
      <c r="G33" s="4">
        <f t="shared" si="16"/>
        <v>15</v>
      </c>
      <c r="H33" s="6">
        <f t="shared" si="17"/>
        <v>-30.524999999999999</v>
      </c>
    </row>
    <row r="34" spans="1:14" x14ac:dyDescent="0.25">
      <c r="A34" t="s">
        <v>27</v>
      </c>
      <c r="B34" s="1">
        <v>45461</v>
      </c>
      <c r="C34" t="s">
        <v>20</v>
      </c>
      <c r="D34" t="s">
        <v>20</v>
      </c>
      <c r="E34" s="4">
        <v>500</v>
      </c>
      <c r="F34" s="2">
        <f t="shared" si="15"/>
        <v>-3380</v>
      </c>
      <c r="G34" s="4">
        <f t="shared" ref="G34:G36" si="18">+B34-B33</f>
        <v>3</v>
      </c>
      <c r="H34" s="6">
        <f t="shared" ref="H34:H38" si="19">F33*G34*$G$2/360</f>
        <v>-2.6675</v>
      </c>
    </row>
    <row r="35" spans="1:14" x14ac:dyDescent="0.25">
      <c r="A35" t="s">
        <v>28</v>
      </c>
      <c r="B35" s="1">
        <v>45464</v>
      </c>
      <c r="C35" t="s">
        <v>20</v>
      </c>
      <c r="D35" t="s">
        <v>20</v>
      </c>
      <c r="E35" s="4">
        <v>1500</v>
      </c>
      <c r="F35" s="2">
        <f t="shared" si="15"/>
        <v>-1880</v>
      </c>
      <c r="G35" s="4">
        <f t="shared" si="18"/>
        <v>3</v>
      </c>
      <c r="H35" s="6">
        <f t="shared" si="19"/>
        <v>-2.32375</v>
      </c>
    </row>
    <row r="36" spans="1:14" x14ac:dyDescent="0.25">
      <c r="A36" t="s">
        <v>29</v>
      </c>
      <c r="B36" s="1">
        <v>45467</v>
      </c>
      <c r="C36" t="s">
        <v>20</v>
      </c>
      <c r="D36" t="s">
        <v>20</v>
      </c>
      <c r="E36" s="4">
        <v>2000</v>
      </c>
      <c r="F36" s="2">
        <f t="shared" si="15"/>
        <v>120</v>
      </c>
      <c r="G36" s="4">
        <f t="shared" si="18"/>
        <v>3</v>
      </c>
      <c r="H36" s="6">
        <f t="shared" si="19"/>
        <v>-1.2925</v>
      </c>
    </row>
    <row r="37" spans="1:14" x14ac:dyDescent="0.25">
      <c r="A37" t="s">
        <v>31</v>
      </c>
      <c r="B37" s="1">
        <v>45472</v>
      </c>
      <c r="C37" t="s">
        <v>20</v>
      </c>
      <c r="D37" t="s">
        <v>20</v>
      </c>
      <c r="E37" s="4">
        <v>500</v>
      </c>
      <c r="F37" s="2">
        <f t="shared" si="15"/>
        <v>620</v>
      </c>
      <c r="G37" s="4"/>
      <c r="H37" s="6">
        <f t="shared" si="19"/>
        <v>0</v>
      </c>
    </row>
    <row r="38" spans="1:14" x14ac:dyDescent="0.25">
      <c r="A38" t="s">
        <v>21</v>
      </c>
      <c r="B38" s="1">
        <v>45498</v>
      </c>
      <c r="C38" t="s">
        <v>20</v>
      </c>
      <c r="D38" t="s">
        <v>20</v>
      </c>
      <c r="E38" s="4">
        <v>1500</v>
      </c>
      <c r="F38" s="2">
        <f t="shared" si="15"/>
        <v>2120</v>
      </c>
      <c r="G38" s="4"/>
      <c r="H38" s="6">
        <f t="shared" si="19"/>
        <v>0</v>
      </c>
    </row>
    <row r="39" spans="1:14" x14ac:dyDescent="0.25">
      <c r="H39" s="6">
        <f>SUM(H29:H38)</f>
        <v>-62.562499999999993</v>
      </c>
    </row>
    <row r="40" spans="1:14" x14ac:dyDescent="0.25">
      <c r="H40" s="6"/>
    </row>
    <row r="41" spans="1:14" x14ac:dyDescent="0.25">
      <c r="A41" t="s">
        <v>25</v>
      </c>
      <c r="F41" t="s">
        <v>23</v>
      </c>
      <c r="G41" s="1">
        <v>45498</v>
      </c>
    </row>
    <row r="42" spans="1:14" x14ac:dyDescent="0.25">
      <c r="F42" t="s">
        <v>24</v>
      </c>
      <c r="G42" s="5">
        <v>8.2500000000000004E-2</v>
      </c>
    </row>
    <row r="43" spans="1:14" x14ac:dyDescent="0.25">
      <c r="A43" t="s">
        <v>1</v>
      </c>
      <c r="B43" t="s">
        <v>2</v>
      </c>
      <c r="C43" t="s">
        <v>0</v>
      </c>
      <c r="D43" t="s">
        <v>3</v>
      </c>
      <c r="E43" t="s">
        <v>4</v>
      </c>
      <c r="F43" t="s">
        <v>16</v>
      </c>
      <c r="G43" t="s">
        <v>22</v>
      </c>
      <c r="H43" t="s">
        <v>24</v>
      </c>
    </row>
    <row r="44" spans="1:14" x14ac:dyDescent="0.25">
      <c r="A44" t="s">
        <v>12</v>
      </c>
      <c r="B44" s="1">
        <v>45426</v>
      </c>
      <c r="C44">
        <v>2020201036</v>
      </c>
      <c r="D44" t="s">
        <v>13</v>
      </c>
      <c r="E44" s="13">
        <v>-2200</v>
      </c>
      <c r="F44" s="2">
        <f>+E44</f>
        <v>-2200</v>
      </c>
      <c r="G44">
        <v>0</v>
      </c>
      <c r="H44">
        <v>0</v>
      </c>
      <c r="J44" t="s">
        <v>32</v>
      </c>
      <c r="L44" s="13">
        <v>10000</v>
      </c>
      <c r="N44" t="s">
        <v>38</v>
      </c>
    </row>
    <row r="45" spans="1:14" x14ac:dyDescent="0.25">
      <c r="A45" t="s">
        <v>14</v>
      </c>
      <c r="B45" s="1">
        <v>45438</v>
      </c>
      <c r="C45">
        <v>2020201335</v>
      </c>
      <c r="D45" t="s">
        <v>13</v>
      </c>
      <c r="E45" s="13">
        <v>-840</v>
      </c>
      <c r="F45" s="2">
        <f>+F44+E45</f>
        <v>-3040</v>
      </c>
      <c r="G45" s="13">
        <f>+B45-B44</f>
        <v>12</v>
      </c>
      <c r="H45" s="6">
        <f>F44*G45*$G$2/360</f>
        <v>-6.05</v>
      </c>
      <c r="J45" t="s">
        <v>33</v>
      </c>
      <c r="L45" s="13">
        <v>-9900</v>
      </c>
      <c r="N45" t="s">
        <v>40</v>
      </c>
    </row>
    <row r="46" spans="1:14" x14ac:dyDescent="0.25">
      <c r="A46" t="s">
        <v>17</v>
      </c>
      <c r="B46" s="1">
        <v>45443</v>
      </c>
      <c r="C46" t="s">
        <v>18</v>
      </c>
      <c r="D46" t="s">
        <v>13</v>
      </c>
      <c r="E46" s="4">
        <v>-500</v>
      </c>
      <c r="F46" s="2">
        <f t="shared" ref="F46:F54" si="20">+F45+E46</f>
        <v>-3540</v>
      </c>
      <c r="G46" s="13">
        <f t="shared" ref="G46:G54" si="21">+B46-B45</f>
        <v>5</v>
      </c>
      <c r="H46" s="6">
        <f t="shared" ref="H46:H54" si="22">F45*G46*$G$2/360</f>
        <v>-3.4833333333333334</v>
      </c>
      <c r="J46" t="s">
        <v>34</v>
      </c>
      <c r="L46" s="13">
        <v>-200</v>
      </c>
      <c r="N46" t="s">
        <v>41</v>
      </c>
    </row>
    <row r="47" spans="1:14" x14ac:dyDescent="0.25">
      <c r="A47" t="s">
        <v>19</v>
      </c>
      <c r="B47" s="1">
        <v>45458</v>
      </c>
      <c r="C47" t="s">
        <v>20</v>
      </c>
      <c r="D47" t="s">
        <v>20</v>
      </c>
      <c r="E47" s="4">
        <v>4000</v>
      </c>
      <c r="F47" s="14">
        <f t="shared" si="20"/>
        <v>460</v>
      </c>
      <c r="G47" s="13">
        <f t="shared" si="21"/>
        <v>15</v>
      </c>
      <c r="H47" s="6">
        <f t="shared" si="22"/>
        <v>-12.168749999999999</v>
      </c>
      <c r="J47" t="s">
        <v>35</v>
      </c>
      <c r="L47" s="13">
        <f>SUM(L44:L46)</f>
        <v>-100</v>
      </c>
    </row>
    <row r="48" spans="1:14" x14ac:dyDescent="0.25">
      <c r="A48" t="s">
        <v>27</v>
      </c>
      <c r="B48" s="1">
        <v>45461</v>
      </c>
      <c r="C48" t="s">
        <v>20</v>
      </c>
      <c r="D48" t="s">
        <v>20</v>
      </c>
      <c r="E48" s="4">
        <v>500</v>
      </c>
      <c r="F48" s="14">
        <f t="shared" si="20"/>
        <v>960</v>
      </c>
      <c r="G48" s="13">
        <f t="shared" si="21"/>
        <v>3</v>
      </c>
      <c r="H48" s="15"/>
    </row>
    <row r="49" spans="1:19" x14ac:dyDescent="0.25">
      <c r="A49" t="s">
        <v>15</v>
      </c>
      <c r="B49" s="1">
        <v>45463</v>
      </c>
      <c r="C49">
        <v>2020201036</v>
      </c>
      <c r="D49" t="s">
        <v>13</v>
      </c>
      <c r="E49" s="13">
        <v>-1250</v>
      </c>
      <c r="F49" s="2">
        <f t="shared" si="20"/>
        <v>-290</v>
      </c>
      <c r="G49" s="13">
        <f t="shared" si="21"/>
        <v>2</v>
      </c>
      <c r="H49" s="15"/>
      <c r="J49" t="s">
        <v>32</v>
      </c>
      <c r="L49" s="13">
        <v>10000</v>
      </c>
      <c r="N49" t="s">
        <v>39</v>
      </c>
    </row>
    <row r="50" spans="1:19" x14ac:dyDescent="0.25">
      <c r="A50" t="s">
        <v>28</v>
      </c>
      <c r="B50" s="1">
        <v>45464</v>
      </c>
      <c r="C50" t="s">
        <v>20</v>
      </c>
      <c r="D50" t="s">
        <v>20</v>
      </c>
      <c r="E50" s="4">
        <v>1500</v>
      </c>
      <c r="F50" s="14">
        <f t="shared" si="20"/>
        <v>1210</v>
      </c>
      <c r="G50" s="13">
        <f t="shared" si="21"/>
        <v>1</v>
      </c>
      <c r="H50" s="6">
        <f t="shared" si="22"/>
        <v>-6.6458333333333341E-2</v>
      </c>
      <c r="J50" t="s">
        <v>36</v>
      </c>
      <c r="L50" s="13">
        <v>-10100</v>
      </c>
    </row>
    <row r="51" spans="1:19" x14ac:dyDescent="0.25">
      <c r="A51" t="s">
        <v>29</v>
      </c>
      <c r="B51" s="1">
        <v>45467</v>
      </c>
      <c r="C51" t="s">
        <v>20</v>
      </c>
      <c r="D51" t="s">
        <v>20</v>
      </c>
      <c r="E51" s="4">
        <v>2000</v>
      </c>
      <c r="F51" s="14">
        <f t="shared" si="20"/>
        <v>3210</v>
      </c>
      <c r="G51" s="13">
        <f t="shared" si="21"/>
        <v>3</v>
      </c>
      <c r="H51" s="15"/>
      <c r="J51" t="s">
        <v>37</v>
      </c>
      <c r="L51" s="13">
        <v>-200</v>
      </c>
    </row>
    <row r="52" spans="1:19" x14ac:dyDescent="0.25">
      <c r="A52" t="s">
        <v>12</v>
      </c>
      <c r="B52" s="1">
        <v>45470</v>
      </c>
      <c r="C52">
        <v>2020201036</v>
      </c>
      <c r="D52" t="s">
        <v>13</v>
      </c>
      <c r="E52" s="13">
        <v>-4000</v>
      </c>
      <c r="F52" s="2">
        <f t="shared" si="20"/>
        <v>-790</v>
      </c>
      <c r="G52" s="13">
        <f t="shared" si="21"/>
        <v>3</v>
      </c>
      <c r="H52" s="15"/>
      <c r="J52" t="s">
        <v>35</v>
      </c>
      <c r="L52" s="7">
        <f>SUM(L49:L51)</f>
        <v>-300</v>
      </c>
    </row>
    <row r="53" spans="1:19" x14ac:dyDescent="0.25">
      <c r="A53" t="s">
        <v>31</v>
      </c>
      <c r="B53" s="1">
        <v>45472</v>
      </c>
      <c r="C53" t="s">
        <v>20</v>
      </c>
      <c r="D53" t="s">
        <v>20</v>
      </c>
      <c r="E53" s="4">
        <v>500</v>
      </c>
      <c r="F53" s="14">
        <f t="shared" si="20"/>
        <v>-290</v>
      </c>
      <c r="G53" s="13">
        <f t="shared" si="21"/>
        <v>2</v>
      </c>
      <c r="H53" s="6">
        <f t="shared" si="22"/>
        <v>-0.36208333333333331</v>
      </c>
    </row>
    <row r="54" spans="1:19" x14ac:dyDescent="0.25">
      <c r="A54" t="s">
        <v>21</v>
      </c>
      <c r="B54" s="1">
        <v>45498</v>
      </c>
      <c r="C54" t="s">
        <v>20</v>
      </c>
      <c r="D54" t="s">
        <v>20</v>
      </c>
      <c r="E54" s="4">
        <v>2500</v>
      </c>
      <c r="F54" s="14">
        <f t="shared" si="20"/>
        <v>2210</v>
      </c>
      <c r="G54" s="13">
        <f t="shared" si="21"/>
        <v>26</v>
      </c>
      <c r="H54" s="15">
        <f t="shared" si="22"/>
        <v>-1.7279166666666668</v>
      </c>
    </row>
    <row r="55" spans="1:19" x14ac:dyDescent="0.25">
      <c r="H55" s="6">
        <f>SUM(H44:H54)</f>
        <v>-23.858541666666667</v>
      </c>
    </row>
    <row r="56" spans="1:19" x14ac:dyDescent="0.25">
      <c r="H56" s="6"/>
    </row>
    <row r="57" spans="1:19" x14ac:dyDescent="0.25">
      <c r="A57" t="s">
        <v>26</v>
      </c>
      <c r="F57" t="s">
        <v>23</v>
      </c>
      <c r="G57" s="1">
        <v>45504</v>
      </c>
    </row>
    <row r="58" spans="1:19" x14ac:dyDescent="0.25">
      <c r="F58" t="s">
        <v>24</v>
      </c>
      <c r="G58" s="5">
        <v>8.2500000000000004E-2</v>
      </c>
    </row>
    <row r="59" spans="1:19" x14ac:dyDescent="0.25">
      <c r="A59" t="s">
        <v>1</v>
      </c>
      <c r="B59" t="s">
        <v>2</v>
      </c>
      <c r="C59" t="s">
        <v>0</v>
      </c>
      <c r="D59" t="s">
        <v>3</v>
      </c>
      <c r="E59" t="s">
        <v>4</v>
      </c>
      <c r="F59" t="s">
        <v>16</v>
      </c>
      <c r="G59" t="s">
        <v>22</v>
      </c>
      <c r="H59" t="s">
        <v>24</v>
      </c>
    </row>
    <row r="60" spans="1:19" x14ac:dyDescent="0.25">
      <c r="A60" t="s">
        <v>12</v>
      </c>
      <c r="B60" s="1">
        <v>45426</v>
      </c>
      <c r="C60">
        <v>2020201036</v>
      </c>
      <c r="D60" t="s">
        <v>13</v>
      </c>
      <c r="E60" s="4">
        <v>-6290.08</v>
      </c>
      <c r="F60" s="2">
        <f>+E60</f>
        <v>-6290.08</v>
      </c>
      <c r="G60">
        <v>0</v>
      </c>
      <c r="H60">
        <v>0</v>
      </c>
      <c r="J60">
        <v>12</v>
      </c>
      <c r="P60">
        <f t="shared" ref="P60:P64" si="23">SUM(J60:O60)</f>
        <v>12</v>
      </c>
      <c r="Q60">
        <f>+J60</f>
        <v>12</v>
      </c>
      <c r="R60" s="3">
        <f>E60*P60*$G$58/360</f>
        <v>-17.297719999999998</v>
      </c>
      <c r="S60" s="3">
        <f>F60*Q60*$G$58/360</f>
        <v>-17.297719999999998</v>
      </c>
    </row>
    <row r="61" spans="1:19" x14ac:dyDescent="0.25">
      <c r="A61" t="s">
        <v>14</v>
      </c>
      <c r="B61" s="1">
        <v>45438</v>
      </c>
      <c r="C61">
        <v>2020201335</v>
      </c>
      <c r="D61" t="s">
        <v>13</v>
      </c>
      <c r="E61" s="4">
        <v>-840</v>
      </c>
      <c r="F61" s="2">
        <f>+F60+E61</f>
        <v>-7130.08</v>
      </c>
      <c r="G61" s="4">
        <f t="shared" ref="G61:G66" si="24">+B61-B60</f>
        <v>12</v>
      </c>
      <c r="H61" s="6">
        <f t="shared" ref="H61:H66" si="25">F60*G61*$G$2/360</f>
        <v>-17.297719999999998</v>
      </c>
      <c r="J61">
        <v>4</v>
      </c>
      <c r="K61">
        <v>4</v>
      </c>
      <c r="P61">
        <f t="shared" si="23"/>
        <v>8</v>
      </c>
      <c r="Q61">
        <f>+K61</f>
        <v>4</v>
      </c>
      <c r="R61" s="3">
        <f t="shared" ref="R61:R65" si="26">E61*P61*$G$58/360</f>
        <v>-1.54</v>
      </c>
      <c r="S61" s="3">
        <f t="shared" ref="S61:S65" si="27">F61*Q61*$G$58/360</f>
        <v>-6.5359066666666674</v>
      </c>
    </row>
    <row r="62" spans="1:19" x14ac:dyDescent="0.25">
      <c r="A62" t="s">
        <v>15</v>
      </c>
      <c r="B62" s="1">
        <v>45442</v>
      </c>
      <c r="C62">
        <v>2020201036</v>
      </c>
      <c r="D62" t="s">
        <v>13</v>
      </c>
      <c r="E62" s="4">
        <v>-1250</v>
      </c>
      <c r="F62" s="2">
        <f t="shared" ref="F62:F65" si="28">+F61+E62</f>
        <v>-8380.08</v>
      </c>
      <c r="G62" s="4">
        <f t="shared" si="24"/>
        <v>4</v>
      </c>
      <c r="H62" s="6">
        <f t="shared" si="25"/>
        <v>-6.5359066666666674</v>
      </c>
      <c r="J62">
        <v>1</v>
      </c>
      <c r="K62">
        <v>1</v>
      </c>
      <c r="L62">
        <v>1</v>
      </c>
      <c r="P62">
        <f t="shared" si="23"/>
        <v>3</v>
      </c>
      <c r="Q62">
        <f>+L62</f>
        <v>1</v>
      </c>
      <c r="R62" s="3">
        <f t="shared" si="26"/>
        <v>-0.859375</v>
      </c>
      <c r="S62" s="3">
        <f t="shared" si="27"/>
        <v>-1.9204350000000001</v>
      </c>
    </row>
    <row r="63" spans="1:19" x14ac:dyDescent="0.25">
      <c r="A63" t="s">
        <v>17</v>
      </c>
      <c r="B63" s="1">
        <v>45443</v>
      </c>
      <c r="C63" t="s">
        <v>18</v>
      </c>
      <c r="D63" t="s">
        <v>13</v>
      </c>
      <c r="E63" s="4">
        <v>-500</v>
      </c>
      <c r="F63" s="2">
        <f t="shared" si="28"/>
        <v>-8880.08</v>
      </c>
      <c r="G63" s="4">
        <f t="shared" si="24"/>
        <v>1</v>
      </c>
      <c r="H63" s="6">
        <f t="shared" si="25"/>
        <v>-1.9204350000000001</v>
      </c>
      <c r="J63">
        <v>15</v>
      </c>
      <c r="K63">
        <v>15</v>
      </c>
      <c r="L63">
        <v>15</v>
      </c>
      <c r="M63">
        <v>15</v>
      </c>
      <c r="P63">
        <f t="shared" si="23"/>
        <v>60</v>
      </c>
      <c r="Q63">
        <f>+M63</f>
        <v>15</v>
      </c>
      <c r="R63" s="3">
        <f t="shared" si="26"/>
        <v>-6.875</v>
      </c>
      <c r="S63" s="3">
        <f t="shared" si="27"/>
        <v>-30.525275000000004</v>
      </c>
    </row>
    <row r="64" spans="1:19" x14ac:dyDescent="0.25">
      <c r="A64" t="s">
        <v>19</v>
      </c>
      <c r="B64" s="1">
        <v>45458</v>
      </c>
      <c r="C64" t="s">
        <v>20</v>
      </c>
      <c r="D64" t="s">
        <v>20</v>
      </c>
      <c r="E64" s="4">
        <v>5000</v>
      </c>
      <c r="F64" s="2">
        <f t="shared" si="28"/>
        <v>-3880.08</v>
      </c>
      <c r="G64" s="4">
        <f t="shared" si="24"/>
        <v>15</v>
      </c>
      <c r="H64" s="6">
        <f t="shared" si="25"/>
        <v>-30.525275000000004</v>
      </c>
      <c r="J64">
        <v>40</v>
      </c>
      <c r="K64">
        <v>40</v>
      </c>
      <c r="L64">
        <v>40</v>
      </c>
      <c r="M64">
        <v>40</v>
      </c>
      <c r="N64">
        <v>40</v>
      </c>
      <c r="P64">
        <f t="shared" si="23"/>
        <v>200</v>
      </c>
      <c r="Q64">
        <f>+N64</f>
        <v>40</v>
      </c>
      <c r="R64" s="3">
        <f t="shared" si="26"/>
        <v>229.16666666666666</v>
      </c>
      <c r="S64" s="3">
        <f t="shared" si="27"/>
        <v>-35.567400000000006</v>
      </c>
    </row>
    <row r="65" spans="1:19" x14ac:dyDescent="0.25">
      <c r="A65" t="s">
        <v>21</v>
      </c>
      <c r="B65" s="1">
        <v>45498</v>
      </c>
      <c r="C65" t="s">
        <v>20</v>
      </c>
      <c r="D65" t="s">
        <v>20</v>
      </c>
      <c r="E65" s="4">
        <v>2000</v>
      </c>
      <c r="F65" s="2">
        <f t="shared" si="28"/>
        <v>-1880.08</v>
      </c>
      <c r="G65" s="4">
        <f t="shared" si="24"/>
        <v>40</v>
      </c>
      <c r="H65" s="6">
        <f t="shared" si="25"/>
        <v>-35.567400000000006</v>
      </c>
      <c r="J65">
        <v>6</v>
      </c>
      <c r="K65">
        <v>6</v>
      </c>
      <c r="L65">
        <v>6</v>
      </c>
      <c r="M65">
        <v>6</v>
      </c>
      <c r="N65">
        <v>6</v>
      </c>
      <c r="O65">
        <v>6</v>
      </c>
      <c r="P65">
        <f>SUM(J65:O65)</f>
        <v>36</v>
      </c>
      <c r="Q65">
        <f>+O65</f>
        <v>6</v>
      </c>
      <c r="R65" s="3">
        <f t="shared" si="26"/>
        <v>16.5</v>
      </c>
      <c r="S65" s="3">
        <f t="shared" si="27"/>
        <v>-2.5851099999999998</v>
      </c>
    </row>
    <row r="66" spans="1:19" x14ac:dyDescent="0.25">
      <c r="B66" s="1">
        <v>45504</v>
      </c>
      <c r="G66" s="4">
        <f t="shared" si="24"/>
        <v>6</v>
      </c>
      <c r="H66" s="6">
        <f t="shared" si="25"/>
        <v>-2.5851099999999998</v>
      </c>
      <c r="R66" s="3">
        <f>SUM(R60:R65)</f>
        <v>219.09457166666667</v>
      </c>
      <c r="S66" s="3">
        <f>SUM(S60:S65)</f>
        <v>-94.431846666666686</v>
      </c>
    </row>
    <row r="67" spans="1:19" x14ac:dyDescent="0.25">
      <c r="H67" s="9">
        <f>SUM(H60:H66)</f>
        <v>-94.431846666666686</v>
      </c>
    </row>
    <row r="69" spans="1:19" x14ac:dyDescent="0.25">
      <c r="A69" t="s">
        <v>12</v>
      </c>
      <c r="B69" s="1">
        <v>45426</v>
      </c>
      <c r="C69" s="1">
        <f>+B64</f>
        <v>45458</v>
      </c>
      <c r="D69" s="4">
        <f>+E60</f>
        <v>-6290.08</v>
      </c>
      <c r="E69">
        <f t="shared" ref="E69:E74" si="29">C69-B69</f>
        <v>32</v>
      </c>
      <c r="F69" s="3">
        <f t="shared" ref="F69:F74" si="30">+D69*E69/360*$G$2</f>
        <v>-46.127253333333336</v>
      </c>
    </row>
    <row r="70" spans="1:19" x14ac:dyDescent="0.25">
      <c r="A70" t="s">
        <v>12</v>
      </c>
      <c r="B70" s="1">
        <f>+C69</f>
        <v>45458</v>
      </c>
      <c r="C70" s="1">
        <f>+B65</f>
        <v>45498</v>
      </c>
      <c r="D70" s="7">
        <f>+E60+E64</f>
        <v>-1290.08</v>
      </c>
      <c r="E70">
        <f t="shared" si="29"/>
        <v>40</v>
      </c>
      <c r="F70" s="3">
        <f t="shared" si="30"/>
        <v>-11.825733333333332</v>
      </c>
    </row>
    <row r="71" spans="1:19" x14ac:dyDescent="0.25">
      <c r="A71" t="s">
        <v>14</v>
      </c>
      <c r="B71" s="1">
        <v>45438</v>
      </c>
      <c r="C71" s="1">
        <f>+B65</f>
        <v>45498</v>
      </c>
      <c r="D71" s="7">
        <f>+E61</f>
        <v>-840</v>
      </c>
      <c r="E71">
        <f t="shared" si="29"/>
        <v>60</v>
      </c>
      <c r="F71" s="3">
        <f t="shared" si="30"/>
        <v>-11.55</v>
      </c>
    </row>
    <row r="72" spans="1:19" x14ac:dyDescent="0.25">
      <c r="A72" t="s">
        <v>14</v>
      </c>
      <c r="B72" s="1">
        <f>+C71</f>
        <v>45498</v>
      </c>
      <c r="C72" s="1">
        <v>45504</v>
      </c>
      <c r="D72" s="7">
        <f>+D71+710</f>
        <v>-130</v>
      </c>
      <c r="E72">
        <f t="shared" si="29"/>
        <v>6</v>
      </c>
      <c r="F72" s="3">
        <f t="shared" si="30"/>
        <v>-0.17874999999999999</v>
      </c>
    </row>
    <row r="73" spans="1:19" x14ac:dyDescent="0.25">
      <c r="A73" t="s">
        <v>15</v>
      </c>
      <c r="B73" s="1">
        <v>45442</v>
      </c>
      <c r="C73" s="1">
        <v>45504</v>
      </c>
      <c r="D73" s="7">
        <f>+E62</f>
        <v>-1250</v>
      </c>
      <c r="E73">
        <f t="shared" si="29"/>
        <v>62</v>
      </c>
      <c r="F73" s="3">
        <f t="shared" si="30"/>
        <v>-17.760416666666668</v>
      </c>
    </row>
    <row r="74" spans="1:19" x14ac:dyDescent="0.25">
      <c r="A74" t="s">
        <v>17</v>
      </c>
      <c r="B74" s="1">
        <v>45443</v>
      </c>
      <c r="C74" s="1">
        <v>45504</v>
      </c>
      <c r="D74" s="7">
        <f>+E63</f>
        <v>-500</v>
      </c>
      <c r="E74">
        <f t="shared" si="29"/>
        <v>61</v>
      </c>
      <c r="F74" s="3">
        <f t="shared" si="30"/>
        <v>-6.9895833333333339</v>
      </c>
    </row>
    <row r="75" spans="1:19" x14ac:dyDescent="0.25">
      <c r="A75" t="s">
        <v>19</v>
      </c>
      <c r="B75" s="1">
        <v>45458</v>
      </c>
      <c r="F75" s="3"/>
    </row>
    <row r="76" spans="1:19" x14ac:dyDescent="0.25">
      <c r="A76" t="s">
        <v>21</v>
      </c>
      <c r="B76" s="1">
        <v>45498</v>
      </c>
      <c r="F76" s="3"/>
    </row>
    <row r="77" spans="1:19" x14ac:dyDescent="0.25">
      <c r="F77" s="10">
        <f>SUM(F69:F76)</f>
        <v>-94.431736666666666</v>
      </c>
      <c r="I7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Nadun Jayathunga</dc:creator>
  <cp:lastModifiedBy>Nadun Jayathunga</cp:lastModifiedBy>
  <dcterms:created xsi:type="dcterms:W3CDTF">2024-06-25T06:07:09Z</dcterms:created>
  <dcterms:modified xsi:type="dcterms:W3CDTF">2024-06-29T22:34:13Z</dcterms:modified>
</cp:coreProperties>
</file>