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Xiang\ITB\SEMESTER 7\TA\analysis\"/>
    </mc:Choice>
  </mc:AlternateContent>
  <xr:revisionPtr revIDLastSave="0" documentId="13_ncr:1_{1E44704B-5B49-4491-B4B1-5ED4D272473B}" xr6:coauthVersionLast="47" xr6:coauthVersionMax="47" xr10:uidLastSave="{00000000-0000-0000-0000-000000000000}"/>
  <bookViews>
    <workbookView xWindow="-110" yWindow="-110" windowWidth="19420" windowHeight="10300" firstSheet="2" activeTab="4" xr2:uid="{F880E934-A524-480E-903B-8ED9C53B66DA}"/>
  </bookViews>
  <sheets>
    <sheet name="Reading Speed" sheetId="13" r:id="rId1"/>
    <sheet name="Effective Reading Speed" sheetId="33" r:id="rId2"/>
    <sheet name="Effective Reading Speed (Std)" sheetId="16" r:id="rId3"/>
    <sheet name="Comprehension" sheetId="8" r:id="rId4"/>
    <sheet name="Likeability" sheetId="31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12" i="31" l="1"/>
  <c r="BB12" i="31"/>
  <c r="BC13" i="31"/>
  <c r="BB13" i="31"/>
  <c r="BA13" i="31"/>
  <c r="BF11" i="31"/>
  <c r="BD11" i="31"/>
  <c r="BE11" i="31" s="1"/>
  <c r="BC11" i="31"/>
  <c r="BB11" i="31"/>
  <c r="BF10" i="31"/>
  <c r="BD10" i="31"/>
  <c r="BE10" i="31" s="1"/>
  <c r="BC10" i="31"/>
  <c r="BB10" i="31"/>
  <c r="BF9" i="31"/>
  <c r="BD9" i="31"/>
  <c r="BE9" i="31" s="1"/>
  <c r="BC9" i="31"/>
  <c r="BB9" i="31"/>
  <c r="BF8" i="31"/>
  <c r="BD8" i="31"/>
  <c r="BE8" i="31" s="1"/>
  <c r="BC8" i="31"/>
  <c r="BB8" i="31"/>
  <c r="BF7" i="31"/>
  <c r="BD7" i="31"/>
  <c r="BE7" i="31" s="1"/>
  <c r="BC7" i="31"/>
  <c r="BB7" i="31"/>
  <c r="BF6" i="31"/>
  <c r="BE6" i="31"/>
  <c r="BD6" i="31"/>
  <c r="BC6" i="31"/>
  <c r="BB6" i="31"/>
  <c r="BF5" i="31"/>
  <c r="BD5" i="31"/>
  <c r="BE5" i="31" s="1"/>
  <c r="BC5" i="31"/>
  <c r="BB5" i="31"/>
  <c r="AV9" i="31"/>
  <c r="AW9" i="31" s="1"/>
  <c r="AX8" i="31" a="1"/>
  <c r="AX8" i="31" s="1"/>
  <c r="AW8" i="31"/>
  <c r="AV8" i="31"/>
  <c r="AV7" i="31"/>
  <c r="AW7" i="31" s="1"/>
  <c r="AX6" i="31" a="1"/>
  <c r="AX6" i="31" s="1"/>
  <c r="AW6" i="31"/>
  <c r="AV6" i="31"/>
  <c r="AV5" i="31"/>
  <c r="AW5" i="31" s="1"/>
  <c r="AX4" i="31" a="1"/>
  <c r="AX4" i="31" s="1"/>
  <c r="AW4" i="31"/>
  <c r="AV4" i="31"/>
  <c r="AV19" i="31"/>
  <c r="AW19" i="31" s="1"/>
  <c r="AV20" i="31"/>
  <c r="AX20" i="31" s="1" a="1"/>
  <c r="AX20" i="31" s="1"/>
  <c r="AV21" i="31"/>
  <c r="AW21" i="31" s="1"/>
  <c r="AX18" i="31" a="1"/>
  <c r="AX18" i="31" s="1"/>
  <c r="AW18" i="31"/>
  <c r="AV18" i="31"/>
  <c r="AV15" i="31"/>
  <c r="AW15" i="31" s="1"/>
  <c r="AV16" i="31"/>
  <c r="AX16" i="31" s="1" a="1"/>
  <c r="AX16" i="31" s="1"/>
  <c r="AV17" i="31"/>
  <c r="AW17" i="31" s="1"/>
  <c r="AX14" i="31" a="1"/>
  <c r="AX14" i="31" s="1"/>
  <c r="AW14" i="31"/>
  <c r="AV14" i="31"/>
  <c r="AV11" i="31"/>
  <c r="AW11" i="31" s="1"/>
  <c r="AV12" i="31"/>
  <c r="AW12" i="31" s="1"/>
  <c r="AV13" i="31"/>
  <c r="AW13" i="31" s="1"/>
  <c r="AX10" i="31" a="1"/>
  <c r="AX10" i="31" s="1"/>
  <c r="AW10" i="31"/>
  <c r="AV10" i="31"/>
  <c r="AX30" i="31"/>
  <c r="AW30" i="31"/>
  <c r="AV30" i="31"/>
  <c r="AT23" i="31"/>
  <c r="AV23" i="31" s="1"/>
  <c r="AU23" i="31"/>
  <c r="AT24" i="31"/>
  <c r="AU24" i="31"/>
  <c r="AV24" i="31"/>
  <c r="AW24" i="31" s="1"/>
  <c r="AT25" i="31"/>
  <c r="AV25" i="31" s="1"/>
  <c r="AU25" i="31"/>
  <c r="AT26" i="31"/>
  <c r="AU26" i="31"/>
  <c r="AV26" i="31" s="1"/>
  <c r="AT27" i="31"/>
  <c r="AV27" i="31" s="1"/>
  <c r="AU27" i="31"/>
  <c r="AT28" i="31"/>
  <c r="AU28" i="31"/>
  <c r="AV28" i="31"/>
  <c r="AW28" i="31" s="1"/>
  <c r="AT29" i="31"/>
  <c r="AV29" i="31" s="1"/>
  <c r="AU29" i="31"/>
  <c r="AX22" i="31" a="1"/>
  <c r="AX22" i="31" s="1"/>
  <c r="AW22" i="31"/>
  <c r="AV22" i="31"/>
  <c r="AU22" i="31"/>
  <c r="AT22" i="31"/>
  <c r="AS27" i="31"/>
  <c r="AS28" i="31"/>
  <c r="AS29" i="31"/>
  <c r="AS26" i="31"/>
  <c r="AS23" i="31"/>
  <c r="AS24" i="31"/>
  <c r="AS25" i="31"/>
  <c r="AS22" i="31"/>
  <c r="AT21" i="31"/>
  <c r="AU21" i="31"/>
  <c r="AU20" i="31"/>
  <c r="AT20" i="31"/>
  <c r="AT19" i="31"/>
  <c r="AU19" i="31"/>
  <c r="AU18" i="31"/>
  <c r="AT18" i="31"/>
  <c r="AS17" i="31"/>
  <c r="AU17" i="31"/>
  <c r="AU16" i="31"/>
  <c r="AS16" i="31"/>
  <c r="AS15" i="31"/>
  <c r="AU15" i="31"/>
  <c r="AU14" i="31"/>
  <c r="AS14" i="31"/>
  <c r="AS13" i="31"/>
  <c r="AT13" i="31"/>
  <c r="AT12" i="31"/>
  <c r="AS12" i="31"/>
  <c r="AS11" i="31"/>
  <c r="AT11" i="31"/>
  <c r="AT10" i="31"/>
  <c r="AS10" i="31"/>
  <c r="AK9" i="33"/>
  <c r="AK8" i="33"/>
  <c r="AK7" i="33"/>
  <c r="AK6" i="33"/>
  <c r="AK5" i="33"/>
  <c r="AK4" i="33"/>
  <c r="AK3" i="33"/>
  <c r="AK2" i="33"/>
  <c r="BA5" i="31" a="1"/>
  <c r="AU8" i="31" a="1"/>
  <c r="AT6" i="31" a="1"/>
  <c r="AS4" i="31" a="1"/>
  <c r="AM3" i="31" a="1"/>
  <c r="BA5" i="31" l="1"/>
  <c r="BA6" i="31"/>
  <c r="BA7" i="31"/>
  <c r="BA8" i="31"/>
  <c r="BA9" i="31"/>
  <c r="BA10" i="31"/>
  <c r="BA11" i="31"/>
  <c r="BA12" i="31"/>
  <c r="AX9" i="31" a="1"/>
  <c r="AX9" i="31" s="1"/>
  <c r="AX7" i="31" a="1"/>
  <c r="AX7" i="31" s="1"/>
  <c r="AX5" i="31" a="1"/>
  <c r="AX5" i="31" s="1"/>
  <c r="AW20" i="31"/>
  <c r="AX21" i="31" a="1"/>
  <c r="AX21" i="31" s="1"/>
  <c r="AX19" i="31" a="1"/>
  <c r="AX19" i="31" s="1"/>
  <c r="AW16" i="31"/>
  <c r="AX15" i="31" a="1"/>
  <c r="AX15" i="31" s="1"/>
  <c r="AX17" i="31" a="1"/>
  <c r="AX17" i="31" s="1"/>
  <c r="AX12" i="31" a="1"/>
  <c r="AX12" i="31" s="1"/>
  <c r="AX13" i="31" a="1"/>
  <c r="AX13" i="31" s="1"/>
  <c r="AX11" i="31" a="1"/>
  <c r="AX11" i="31" s="1"/>
  <c r="AX23" i="31" a="1"/>
  <c r="AX23" i="31" s="1"/>
  <c r="AW23" i="31"/>
  <c r="AX29" i="31" a="1"/>
  <c r="AX29" i="31" s="1"/>
  <c r="AW29" i="31"/>
  <c r="AX25" i="31" a="1"/>
  <c r="AX25" i="31" s="1"/>
  <c r="AW25" i="31"/>
  <c r="AW27" i="31"/>
  <c r="AX27" i="31" a="1"/>
  <c r="AX27" i="31" s="1"/>
  <c r="AW26" i="31"/>
  <c r="AX26" i="31" a="1"/>
  <c r="AX26" i="31" s="1"/>
  <c r="AX28" i="31" a="1"/>
  <c r="AX28" i="31" s="1"/>
  <c r="AX24" i="31" a="1"/>
  <c r="AX24" i="31" s="1"/>
  <c r="AU8" i="31"/>
  <c r="AU9" i="31"/>
  <c r="AT7" i="31"/>
  <c r="AT6" i="31"/>
  <c r="AS5" i="31"/>
  <c r="AS4" i="31"/>
  <c r="AM3" i="31"/>
  <c r="AN3" i="31"/>
  <c r="AO3" i="31"/>
  <c r="AP3" i="31"/>
  <c r="AM4" i="31"/>
  <c r="AM6" i="31"/>
  <c r="AM8" i="31"/>
  <c r="AM10" i="31"/>
  <c r="AM12" i="31"/>
  <c r="AM14" i="31"/>
  <c r="AM16" i="31"/>
  <c r="AM18" i="31"/>
  <c r="AM20" i="31"/>
  <c r="AM22" i="31"/>
  <c r="AM24" i="31"/>
  <c r="AM26" i="31"/>
  <c r="AM28" i="31"/>
  <c r="AM30" i="31"/>
  <c r="AM32" i="31"/>
  <c r="AM34" i="31"/>
  <c r="AM36" i="31"/>
  <c r="AM38" i="31"/>
  <c r="AM40" i="31"/>
  <c r="AM42" i="31"/>
  <c r="AM44" i="31"/>
  <c r="AM46" i="31"/>
  <c r="AM48" i="31"/>
  <c r="AM50" i="31"/>
  <c r="AM52" i="31"/>
  <c r="AM54" i="31"/>
  <c r="AM56" i="31"/>
  <c r="AM58" i="31"/>
  <c r="AM60" i="31"/>
  <c r="AM62" i="31"/>
  <c r="AM64" i="31"/>
  <c r="AM66" i="31"/>
  <c r="AM68" i="31"/>
  <c r="AM70" i="31"/>
  <c r="AM72" i="31"/>
  <c r="AM74" i="31"/>
  <c r="AM76" i="31"/>
  <c r="AM78" i="31"/>
  <c r="AM80" i="31"/>
  <c r="AM82" i="31"/>
  <c r="AM84" i="31"/>
  <c r="AM86" i="31"/>
  <c r="AM88" i="31"/>
  <c r="AM90" i="31"/>
  <c r="AM92" i="31"/>
  <c r="AM94" i="31"/>
  <c r="AM96" i="31"/>
  <c r="AM98" i="31"/>
  <c r="AM100" i="31"/>
  <c r="AM102" i="31"/>
  <c r="AM104" i="31"/>
  <c r="AM106" i="31"/>
  <c r="AM108" i="31"/>
  <c r="AM110" i="31"/>
  <c r="AM112" i="31"/>
  <c r="AM114" i="31"/>
  <c r="AM116" i="31"/>
  <c r="AM118" i="31"/>
  <c r="AM120" i="31"/>
  <c r="AM122" i="31"/>
  <c r="AM124" i="31"/>
  <c r="AM126" i="31"/>
  <c r="AM128" i="31"/>
  <c r="AM130" i="31"/>
  <c r="AM132" i="31"/>
  <c r="AM134" i="31"/>
  <c r="AM136" i="31"/>
  <c r="AM138" i="31"/>
  <c r="AM140" i="31"/>
  <c r="AM142" i="31"/>
  <c r="AM144" i="31"/>
  <c r="AM146" i="31"/>
  <c r="AM148" i="31"/>
  <c r="AM150" i="31"/>
  <c r="AM152" i="31"/>
  <c r="AM154" i="31"/>
  <c r="AM156" i="31"/>
  <c r="AM158" i="31"/>
  <c r="AM160" i="31"/>
  <c r="AM162" i="31"/>
  <c r="AM164" i="31"/>
  <c r="AM166" i="31"/>
  <c r="AM168" i="31"/>
  <c r="AM170" i="31"/>
  <c r="AM172" i="31"/>
  <c r="AN4" i="31"/>
  <c r="AO4" i="31"/>
  <c r="AP4" i="31"/>
  <c r="AM7" i="31"/>
  <c r="AN9" i="31"/>
  <c r="AO11" i="31"/>
  <c r="AP13" i="31"/>
  <c r="AN16" i="31"/>
  <c r="AO18" i="31"/>
  <c r="AP20" i="31"/>
  <c r="AM23" i="31"/>
  <c r="AN25" i="31"/>
  <c r="AO27" i="31"/>
  <c r="AP29" i="31"/>
  <c r="AN32" i="31"/>
  <c r="AO34" i="31"/>
  <c r="AP36" i="31"/>
  <c r="AM39" i="31"/>
  <c r="AN41" i="31"/>
  <c r="AO43" i="31"/>
  <c r="AP45" i="31"/>
  <c r="AN48" i="31"/>
  <c r="AO50" i="31"/>
  <c r="AP52" i="31"/>
  <c r="AM55" i="31"/>
  <c r="AN57" i="31"/>
  <c r="AO59" i="31"/>
  <c r="AP61" i="31"/>
  <c r="AN64" i="31"/>
  <c r="AO66" i="31"/>
  <c r="AP68" i="31"/>
  <c r="AM71" i="31"/>
  <c r="AN73" i="31"/>
  <c r="AO75" i="31"/>
  <c r="AP77" i="31"/>
  <c r="AN80" i="31"/>
  <c r="AO82" i="31"/>
  <c r="AP84" i="31"/>
  <c r="AM87" i="31"/>
  <c r="AN89" i="31"/>
  <c r="AO91" i="31"/>
  <c r="AP93" i="31"/>
  <c r="AN96" i="31"/>
  <c r="AO98" i="31"/>
  <c r="AP100" i="31"/>
  <c r="AM103" i="31"/>
  <c r="AN105" i="31"/>
  <c r="AO107" i="31"/>
  <c r="AP109" i="31"/>
  <c r="AN112" i="31"/>
  <c r="AO114" i="31"/>
  <c r="AP116" i="31"/>
  <c r="AM119" i="31"/>
  <c r="AN121" i="31"/>
  <c r="AO123" i="31"/>
  <c r="AP125" i="31"/>
  <c r="AN128" i="31"/>
  <c r="AO130" i="31"/>
  <c r="AP132" i="31"/>
  <c r="AM135" i="31"/>
  <c r="AN137" i="31"/>
  <c r="AO139" i="31"/>
  <c r="AP141" i="31"/>
  <c r="AN144" i="31"/>
  <c r="AO146" i="31"/>
  <c r="AP148" i="31"/>
  <c r="AM151" i="31"/>
  <c r="AN153" i="31"/>
  <c r="AO155" i="31"/>
  <c r="AP157" i="31"/>
  <c r="AN160" i="31"/>
  <c r="AO162" i="31"/>
  <c r="AP164" i="31"/>
  <c r="AM167" i="31"/>
  <c r="AN169" i="31"/>
  <c r="AO171" i="31"/>
  <c r="AP173" i="31"/>
  <c r="AP175" i="31"/>
  <c r="AP177" i="31"/>
  <c r="AP179" i="31"/>
  <c r="AP181" i="31"/>
  <c r="AP183" i="31"/>
  <c r="AP185" i="31"/>
  <c r="AP187" i="31"/>
  <c r="AP189" i="31"/>
  <c r="AP191" i="31"/>
  <c r="AP193" i="31"/>
  <c r="AM5" i="31"/>
  <c r="AN7" i="31"/>
  <c r="AO9" i="31"/>
  <c r="AP11" i="31"/>
  <c r="AN14" i="31"/>
  <c r="AO16" i="31"/>
  <c r="AP18" i="31"/>
  <c r="AM21" i="31"/>
  <c r="AN23" i="31"/>
  <c r="AO25" i="31"/>
  <c r="AP27" i="31"/>
  <c r="AN30" i="31"/>
  <c r="AO32" i="31"/>
  <c r="AP34" i="31"/>
  <c r="AM37" i="31"/>
  <c r="AN39" i="31"/>
  <c r="AO41" i="31"/>
  <c r="AP43" i="31"/>
  <c r="AN46" i="31"/>
  <c r="AO48" i="31"/>
  <c r="AP50" i="31"/>
  <c r="AM53" i="31"/>
  <c r="AN55" i="31"/>
  <c r="AO57" i="31"/>
  <c r="AP59" i="31"/>
  <c r="AN62" i="31"/>
  <c r="AO64" i="31"/>
  <c r="AP66" i="31"/>
  <c r="AM69" i="31"/>
  <c r="AN71" i="31"/>
  <c r="AO73" i="31"/>
  <c r="AP75" i="31"/>
  <c r="AN78" i="31"/>
  <c r="AO80" i="31"/>
  <c r="AP82" i="31"/>
  <c r="AM85" i="31"/>
  <c r="AN87" i="31"/>
  <c r="AO89" i="31"/>
  <c r="AP91" i="31"/>
  <c r="AN94" i="31"/>
  <c r="AO96" i="31"/>
  <c r="AP98" i="31"/>
  <c r="AM101" i="31"/>
  <c r="AN103" i="31"/>
  <c r="AO105" i="31"/>
  <c r="AP107" i="31"/>
  <c r="AN110" i="31"/>
  <c r="AO112" i="31"/>
  <c r="AP114" i="31"/>
  <c r="AM117" i="31"/>
  <c r="AN119" i="31"/>
  <c r="AO121" i="31"/>
  <c r="AP123" i="31"/>
  <c r="AN126" i="31"/>
  <c r="AO128" i="31"/>
  <c r="AP130" i="31"/>
  <c r="AM133" i="31"/>
  <c r="AN135" i="31"/>
  <c r="AO137" i="31"/>
  <c r="AP139" i="31"/>
  <c r="AN142" i="31"/>
  <c r="AO144" i="31"/>
  <c r="AP146" i="31"/>
  <c r="AM149" i="31"/>
  <c r="AN151" i="31"/>
  <c r="AO153" i="31"/>
  <c r="AP155" i="31"/>
  <c r="AN158" i="31"/>
  <c r="AO160" i="31"/>
  <c r="AP162" i="31"/>
  <c r="AM165" i="31"/>
  <c r="AN167" i="31"/>
  <c r="AO169" i="31"/>
  <c r="AP171" i="31"/>
  <c r="AM174" i="31"/>
  <c r="AM176" i="31"/>
  <c r="AM178" i="31"/>
  <c r="AM180" i="31"/>
  <c r="AM182" i="31"/>
  <c r="AM184" i="31"/>
  <c r="AM186" i="31"/>
  <c r="AM188" i="31"/>
  <c r="AM190" i="31"/>
  <c r="AM192" i="31"/>
  <c r="AN5" i="31"/>
  <c r="AO7" i="31"/>
  <c r="AP9" i="31"/>
  <c r="AN12" i="31"/>
  <c r="AO14" i="31"/>
  <c r="AP16" i="31"/>
  <c r="AM19" i="31"/>
  <c r="AN21" i="31"/>
  <c r="AO23" i="31"/>
  <c r="AP25" i="31"/>
  <c r="AN28" i="31"/>
  <c r="AO30" i="31"/>
  <c r="AP32" i="31"/>
  <c r="AM35" i="31"/>
  <c r="AN37" i="31"/>
  <c r="AO39" i="31"/>
  <c r="AP41" i="31"/>
  <c r="AN44" i="31"/>
  <c r="AO46" i="31"/>
  <c r="AP48" i="31"/>
  <c r="AM51" i="31"/>
  <c r="AN53" i="31"/>
  <c r="AO55" i="31"/>
  <c r="AP57" i="31"/>
  <c r="AN60" i="31"/>
  <c r="AO62" i="31"/>
  <c r="AP64" i="31"/>
  <c r="AM67" i="31"/>
  <c r="AN69" i="31"/>
  <c r="AO71" i="31"/>
  <c r="AP73" i="31"/>
  <c r="AN76" i="31"/>
  <c r="AO78" i="31"/>
  <c r="AP80" i="31"/>
  <c r="AM83" i="31"/>
  <c r="AN85" i="31"/>
  <c r="AO87" i="31"/>
  <c r="AP89" i="31"/>
  <c r="AN92" i="31"/>
  <c r="AO94" i="31"/>
  <c r="AP96" i="31"/>
  <c r="AM99" i="31"/>
  <c r="AN101" i="31"/>
  <c r="AO103" i="31"/>
  <c r="AP105" i="31"/>
  <c r="AN108" i="31"/>
  <c r="AO110" i="31"/>
  <c r="AP112" i="31"/>
  <c r="AM115" i="31"/>
  <c r="AN117" i="31"/>
  <c r="AO119" i="31"/>
  <c r="AP121" i="31"/>
  <c r="AN124" i="31"/>
  <c r="AO126" i="31"/>
  <c r="AP128" i="31"/>
  <c r="AM131" i="31"/>
  <c r="AN133" i="31"/>
  <c r="AO135" i="31"/>
  <c r="AP137" i="31"/>
  <c r="AN140" i="31"/>
  <c r="AO142" i="31"/>
  <c r="AP144" i="31"/>
  <c r="AM147" i="31"/>
  <c r="AN149" i="31"/>
  <c r="AO151" i="31"/>
  <c r="AO5" i="31"/>
  <c r="AP7" i="31"/>
  <c r="AN10" i="31"/>
  <c r="AO12" i="31"/>
  <c r="AP14" i="31"/>
  <c r="AM17" i="31"/>
  <c r="AN19" i="31"/>
  <c r="AO21" i="31"/>
  <c r="AP23" i="31"/>
  <c r="AN26" i="31"/>
  <c r="AO28" i="31"/>
  <c r="AP30" i="31"/>
  <c r="AM33" i="31"/>
  <c r="AN35" i="31"/>
  <c r="AO37" i="31"/>
  <c r="AP39" i="31"/>
  <c r="AN42" i="31"/>
  <c r="AO44" i="31"/>
  <c r="AP46" i="31"/>
  <c r="AM49" i="31"/>
  <c r="AN51" i="31"/>
  <c r="AO53" i="31"/>
  <c r="AP55" i="31"/>
  <c r="AN58" i="31"/>
  <c r="AO60" i="31"/>
  <c r="AP62" i="31"/>
  <c r="AM65" i="31"/>
  <c r="AN67" i="31"/>
  <c r="AO69" i="31"/>
  <c r="AP71" i="31"/>
  <c r="AN74" i="31"/>
  <c r="AO76" i="31"/>
  <c r="AP78" i="31"/>
  <c r="AM81" i="31"/>
  <c r="AN83" i="31"/>
  <c r="AO85" i="31"/>
  <c r="AP87" i="31"/>
  <c r="AN90" i="31"/>
  <c r="AO92" i="31"/>
  <c r="AP94" i="31"/>
  <c r="AM97" i="31"/>
  <c r="AN99" i="31"/>
  <c r="AO101" i="31"/>
  <c r="AP103" i="31"/>
  <c r="AN106" i="31"/>
  <c r="AO108" i="31"/>
  <c r="AP110" i="31"/>
  <c r="AM113" i="31"/>
  <c r="AN115" i="31"/>
  <c r="AO117" i="31"/>
  <c r="AP119" i="31"/>
  <c r="AN122" i="31"/>
  <c r="AO124" i="31"/>
  <c r="AP126" i="31"/>
  <c r="AM129" i="31"/>
  <c r="AN131" i="31"/>
  <c r="AO133" i="31"/>
  <c r="AP135" i="31"/>
  <c r="AN138" i="31"/>
  <c r="AO140" i="31"/>
  <c r="AP142" i="31"/>
  <c r="AM145" i="31"/>
  <c r="AN147" i="31"/>
  <c r="AO149" i="31"/>
  <c r="AP151" i="31"/>
  <c r="AN154" i="31"/>
  <c r="AO156" i="31"/>
  <c r="AP158" i="31"/>
  <c r="AM161" i="31"/>
  <c r="AN163" i="31"/>
  <c r="AO165" i="31"/>
  <c r="AP167" i="31"/>
  <c r="AN170" i="31"/>
  <c r="AO172" i="31"/>
  <c r="AO174" i="31"/>
  <c r="AO176" i="31"/>
  <c r="AO178" i="31"/>
  <c r="AO180" i="31"/>
  <c r="AO182" i="31"/>
  <c r="AO184" i="31"/>
  <c r="AO186" i="31"/>
  <c r="AO188" i="31"/>
  <c r="AO190" i="31"/>
  <c r="AO192" i="31"/>
  <c r="AP5" i="31"/>
  <c r="AN8" i="31"/>
  <c r="AO10" i="31"/>
  <c r="AP12" i="31"/>
  <c r="AM15" i="31"/>
  <c r="AN17" i="31"/>
  <c r="AO19" i="31"/>
  <c r="AP21" i="31"/>
  <c r="AN24" i="31"/>
  <c r="AO26" i="31"/>
  <c r="AP28" i="31"/>
  <c r="AM31" i="31"/>
  <c r="AN33" i="31"/>
  <c r="AO35" i="31"/>
  <c r="AP37" i="31"/>
  <c r="AN40" i="31"/>
  <c r="AO42" i="31"/>
  <c r="AP44" i="31"/>
  <c r="AM47" i="31"/>
  <c r="AN49" i="31"/>
  <c r="AO51" i="31"/>
  <c r="AP53" i="31"/>
  <c r="AN56" i="31"/>
  <c r="AO58" i="31"/>
  <c r="AP60" i="31"/>
  <c r="AM63" i="31"/>
  <c r="AN65" i="31"/>
  <c r="AO67" i="31"/>
  <c r="AP69" i="31"/>
  <c r="AN72" i="31"/>
  <c r="AO74" i="31"/>
  <c r="AP76" i="31"/>
  <c r="AM79" i="31"/>
  <c r="AN81" i="31"/>
  <c r="AO83" i="31"/>
  <c r="AP85" i="31"/>
  <c r="AN88" i="31"/>
  <c r="AO90" i="31"/>
  <c r="AP92" i="31"/>
  <c r="AM95" i="31"/>
  <c r="AN97" i="31"/>
  <c r="AO99" i="31"/>
  <c r="AP101" i="31"/>
  <c r="AN104" i="31"/>
  <c r="AO106" i="31"/>
  <c r="AP108" i="31"/>
  <c r="AM111" i="31"/>
  <c r="AN113" i="31"/>
  <c r="AO115" i="31"/>
  <c r="AP117" i="31"/>
  <c r="AN120" i="31"/>
  <c r="AO122" i="31"/>
  <c r="AP124" i="31"/>
  <c r="AM127" i="31"/>
  <c r="AN129" i="31"/>
  <c r="AO131" i="31"/>
  <c r="AP133" i="31"/>
  <c r="AN136" i="31"/>
  <c r="AO138" i="31"/>
  <c r="AP140" i="31"/>
  <c r="AM143" i="31"/>
  <c r="AN145" i="31"/>
  <c r="AO147" i="31"/>
  <c r="AP149" i="31"/>
  <c r="AN152" i="31"/>
  <c r="AO154" i="31"/>
  <c r="AP156" i="31"/>
  <c r="AM159" i="31"/>
  <c r="AN161" i="31"/>
  <c r="AO163" i="31"/>
  <c r="AP165" i="31"/>
  <c r="AN168" i="31"/>
  <c r="AO170" i="31"/>
  <c r="AP172" i="31"/>
  <c r="AP174" i="31"/>
  <c r="AP176" i="31"/>
  <c r="AP178" i="31"/>
  <c r="AP180" i="31"/>
  <c r="AP182" i="31"/>
  <c r="AP184" i="31"/>
  <c r="AP186" i="31"/>
  <c r="AP188" i="31"/>
  <c r="AP190" i="31"/>
  <c r="AP192" i="31"/>
  <c r="AN6" i="31"/>
  <c r="AO8" i="31"/>
  <c r="AP10" i="31"/>
  <c r="AM13" i="31"/>
  <c r="AN15" i="31"/>
  <c r="AO17" i="31"/>
  <c r="AP19" i="31"/>
  <c r="AN22" i="31"/>
  <c r="AO24" i="31"/>
  <c r="AP26" i="31"/>
  <c r="AM29" i="31"/>
  <c r="AN31" i="31"/>
  <c r="AO33" i="31"/>
  <c r="AP35" i="31"/>
  <c r="AN38" i="31"/>
  <c r="AO40" i="31"/>
  <c r="AP42" i="31"/>
  <c r="AM45" i="31"/>
  <c r="AN47" i="31"/>
  <c r="AO49" i="31"/>
  <c r="AP51" i="31"/>
  <c r="AN54" i="31"/>
  <c r="AO56" i="31"/>
  <c r="AP58" i="31"/>
  <c r="AM61" i="31"/>
  <c r="AN63" i="31"/>
  <c r="AO65" i="31"/>
  <c r="AP67" i="31"/>
  <c r="AN70" i="31"/>
  <c r="AO72" i="31"/>
  <c r="AP74" i="31"/>
  <c r="AM77" i="31"/>
  <c r="AN79" i="31"/>
  <c r="AO81" i="31"/>
  <c r="AP83" i="31"/>
  <c r="AN86" i="31"/>
  <c r="AO88" i="31"/>
  <c r="AP90" i="31"/>
  <c r="AM93" i="31"/>
  <c r="AN95" i="31"/>
  <c r="AO97" i="31"/>
  <c r="AP99" i="31"/>
  <c r="AN102" i="31"/>
  <c r="AO104" i="31"/>
  <c r="AP106" i="31"/>
  <c r="AM109" i="31"/>
  <c r="AN111" i="31"/>
  <c r="AO113" i="31"/>
  <c r="AP115" i="31"/>
  <c r="AN118" i="31"/>
  <c r="AO120" i="31"/>
  <c r="AP122" i="31"/>
  <c r="AM125" i="31"/>
  <c r="AP6" i="31"/>
  <c r="AM9" i="31"/>
  <c r="AN11" i="31"/>
  <c r="AO13" i="31"/>
  <c r="AP15" i="31"/>
  <c r="AN18" i="31"/>
  <c r="AO20" i="31"/>
  <c r="AP22" i="31"/>
  <c r="AM25" i="31"/>
  <c r="AN27" i="31"/>
  <c r="AO29" i="31"/>
  <c r="AP31" i="31"/>
  <c r="AN34" i="31"/>
  <c r="AO36" i="31"/>
  <c r="AP38" i="31"/>
  <c r="AM41" i="31"/>
  <c r="AN43" i="31"/>
  <c r="AO45" i="31"/>
  <c r="AO6" i="31"/>
  <c r="AP24" i="31"/>
  <c r="AM43" i="31"/>
  <c r="AO54" i="31"/>
  <c r="AO63" i="31"/>
  <c r="AP72" i="31"/>
  <c r="AP81" i="31"/>
  <c r="AM91" i="31"/>
  <c r="AN100" i="31"/>
  <c r="AN109" i="31"/>
  <c r="AO118" i="31"/>
  <c r="AN127" i="31"/>
  <c r="AO132" i="31"/>
  <c r="AM139" i="31"/>
  <c r="AO145" i="31"/>
  <c r="AP150" i="31"/>
  <c r="AN156" i="31"/>
  <c r="AP160" i="31"/>
  <c r="AN165" i="31"/>
  <c r="AP169" i="31"/>
  <c r="AN174" i="31"/>
  <c r="AN178" i="31"/>
  <c r="AN182" i="31"/>
  <c r="AN186" i="31"/>
  <c r="AN190" i="31"/>
  <c r="AM194" i="31"/>
  <c r="AM196" i="31"/>
  <c r="AM198" i="31"/>
  <c r="AM200" i="31"/>
  <c r="AM202" i="31"/>
  <c r="AM204" i="31"/>
  <c r="AM206" i="31"/>
  <c r="AM208" i="31"/>
  <c r="AM210" i="31"/>
  <c r="AM212" i="31"/>
  <c r="AM214" i="31"/>
  <c r="AM216" i="31"/>
  <c r="AM218" i="31"/>
  <c r="AM220" i="31"/>
  <c r="AM222" i="31"/>
  <c r="AM224" i="31"/>
  <c r="AM226" i="31"/>
  <c r="AM228" i="31"/>
  <c r="AM230" i="31"/>
  <c r="AM232" i="31"/>
  <c r="AM234" i="31"/>
  <c r="AM236" i="31"/>
  <c r="AM238" i="31"/>
  <c r="AM240" i="31"/>
  <c r="AM242" i="31"/>
  <c r="AM244" i="31"/>
  <c r="AM246" i="31"/>
  <c r="AM248" i="31"/>
  <c r="AM250" i="31"/>
  <c r="AM252" i="31"/>
  <c r="AM254" i="31"/>
  <c r="AM256" i="31"/>
  <c r="AM258" i="31"/>
  <c r="AM260" i="31"/>
  <c r="AM262" i="31"/>
  <c r="AM264" i="31"/>
  <c r="AM266" i="31"/>
  <c r="AO38" i="31"/>
  <c r="AP131" i="31"/>
  <c r="AN181" i="31"/>
  <c r="AO205" i="31"/>
  <c r="AO223" i="31"/>
  <c r="AO239" i="31"/>
  <c r="AO253" i="31"/>
  <c r="AP8" i="31"/>
  <c r="AM27" i="31"/>
  <c r="AN45" i="31"/>
  <c r="AP54" i="31"/>
  <c r="AP63" i="31"/>
  <c r="AM73" i="31"/>
  <c r="AN82" i="31"/>
  <c r="AN91" i="31"/>
  <c r="AO100" i="31"/>
  <c r="AO109" i="31"/>
  <c r="AP118" i="31"/>
  <c r="AO127" i="31"/>
  <c r="AN134" i="31"/>
  <c r="AN139" i="31"/>
  <c r="AP145" i="31"/>
  <c r="AO152" i="31"/>
  <c r="AM157" i="31"/>
  <c r="AO161" i="31"/>
  <c r="AN166" i="31"/>
  <c r="AP170" i="31"/>
  <c r="AM175" i="31"/>
  <c r="AM179" i="31"/>
  <c r="AM183" i="31"/>
  <c r="AM187" i="31"/>
  <c r="AM191" i="31"/>
  <c r="AN194" i="31"/>
  <c r="AN196" i="31"/>
  <c r="AN198" i="31"/>
  <c r="AN200" i="31"/>
  <c r="AN202" i="31"/>
  <c r="AN204" i="31"/>
  <c r="AN206" i="31"/>
  <c r="AN208" i="31"/>
  <c r="AN210" i="31"/>
  <c r="AN212" i="31"/>
  <c r="AN214" i="31"/>
  <c r="AN216" i="31"/>
  <c r="AN218" i="31"/>
  <c r="AN220" i="31"/>
  <c r="AN222" i="31"/>
  <c r="AN224" i="31"/>
  <c r="AN226" i="31"/>
  <c r="AN228" i="31"/>
  <c r="AN230" i="31"/>
  <c r="AN232" i="31"/>
  <c r="AN234" i="31"/>
  <c r="AN236" i="31"/>
  <c r="AN238" i="31"/>
  <c r="AN240" i="31"/>
  <c r="AN242" i="31"/>
  <c r="AN244" i="31"/>
  <c r="AN246" i="31"/>
  <c r="AN248" i="31"/>
  <c r="AN250" i="31"/>
  <c r="AN252" i="31"/>
  <c r="AN254" i="31"/>
  <c r="AN256" i="31"/>
  <c r="AN258" i="31"/>
  <c r="AN260" i="31"/>
  <c r="AN262" i="31"/>
  <c r="AN264" i="31"/>
  <c r="AN266" i="31"/>
  <c r="AO70" i="31"/>
  <c r="AN116" i="31"/>
  <c r="AM155" i="31"/>
  <c r="AP168" i="31"/>
  <c r="AN189" i="31"/>
  <c r="AO201" i="31"/>
  <c r="AO215" i="31"/>
  <c r="AO219" i="31"/>
  <c r="AO231" i="31"/>
  <c r="AO243" i="31"/>
  <c r="AO255" i="31"/>
  <c r="AO265" i="31"/>
  <c r="AM11" i="31"/>
  <c r="AN29" i="31"/>
  <c r="AO47" i="31"/>
  <c r="AP56" i="31"/>
  <c r="AP65" i="31"/>
  <c r="AM75" i="31"/>
  <c r="AN84" i="31"/>
  <c r="AN93" i="31"/>
  <c r="AO102" i="31"/>
  <c r="AO111" i="31"/>
  <c r="AP120" i="31"/>
  <c r="AP127" i="31"/>
  <c r="AO134" i="31"/>
  <c r="AM141" i="31"/>
  <c r="AN146" i="31"/>
  <c r="AP152" i="31"/>
  <c r="AN157" i="31"/>
  <c r="AP161" i="31"/>
  <c r="AO166" i="31"/>
  <c r="AM171" i="31"/>
  <c r="AN175" i="31"/>
  <c r="AN179" i="31"/>
  <c r="AN183" i="31"/>
  <c r="AN187" i="31"/>
  <c r="AN191" i="31"/>
  <c r="AO194" i="31"/>
  <c r="AO196" i="31"/>
  <c r="AO198" i="31"/>
  <c r="AO200" i="31"/>
  <c r="AO202" i="31"/>
  <c r="AO204" i="31"/>
  <c r="AO206" i="31"/>
  <c r="AO208" i="31"/>
  <c r="AO210" i="31"/>
  <c r="AO212" i="31"/>
  <c r="AO214" i="31"/>
  <c r="AO216" i="31"/>
  <c r="AO218" i="31"/>
  <c r="AO220" i="31"/>
  <c r="AO222" i="31"/>
  <c r="AO224" i="31"/>
  <c r="AO226" i="31"/>
  <c r="AO228" i="31"/>
  <c r="AO230" i="31"/>
  <c r="AO232" i="31"/>
  <c r="AO234" i="31"/>
  <c r="AO236" i="31"/>
  <c r="AO238" i="31"/>
  <c r="AO240" i="31"/>
  <c r="AO242" i="31"/>
  <c r="AO244" i="31"/>
  <c r="AO246" i="31"/>
  <c r="AO248" i="31"/>
  <c r="AO250" i="31"/>
  <c r="AO252" i="31"/>
  <c r="AO254" i="31"/>
  <c r="AO256" i="31"/>
  <c r="AO258" i="31"/>
  <c r="AO260" i="31"/>
  <c r="AO262" i="31"/>
  <c r="AO264" i="31"/>
  <c r="AO266" i="31"/>
  <c r="AN52" i="31"/>
  <c r="AO159" i="31"/>
  <c r="AN193" i="31"/>
  <c r="AO207" i="31"/>
  <c r="AO217" i="31"/>
  <c r="AO233" i="31"/>
  <c r="AO247" i="31"/>
  <c r="AO263" i="31"/>
  <c r="AN13" i="31"/>
  <c r="AO31" i="31"/>
  <c r="AP47" i="31"/>
  <c r="AM57" i="31"/>
  <c r="AN66" i="31"/>
  <c r="AN75" i="31"/>
  <c r="AO84" i="31"/>
  <c r="AO93" i="31"/>
  <c r="AP102" i="31"/>
  <c r="AP111" i="31"/>
  <c r="AM121" i="31"/>
  <c r="AO129" i="31"/>
  <c r="AP134" i="31"/>
  <c r="AN141" i="31"/>
  <c r="AP147" i="31"/>
  <c r="AM153" i="31"/>
  <c r="AO157" i="31"/>
  <c r="AN162" i="31"/>
  <c r="AP166" i="31"/>
  <c r="AN171" i="31"/>
  <c r="AO175" i="31"/>
  <c r="AO179" i="31"/>
  <c r="AO183" i="31"/>
  <c r="AO187" i="31"/>
  <c r="AO191" i="31"/>
  <c r="AP194" i="31"/>
  <c r="AP196" i="31"/>
  <c r="AP198" i="31"/>
  <c r="AP200" i="31"/>
  <c r="AP202" i="31"/>
  <c r="AP204" i="31"/>
  <c r="AP206" i="31"/>
  <c r="AP208" i="31"/>
  <c r="AP210" i="31"/>
  <c r="AP212" i="31"/>
  <c r="AP214" i="31"/>
  <c r="AP216" i="31"/>
  <c r="AP218" i="31"/>
  <c r="AP220" i="31"/>
  <c r="AP222" i="31"/>
  <c r="AP224" i="31"/>
  <c r="AP226" i="31"/>
  <c r="AP228" i="31"/>
  <c r="AP230" i="31"/>
  <c r="AP232" i="31"/>
  <c r="AP234" i="31"/>
  <c r="AP236" i="31"/>
  <c r="AP238" i="31"/>
  <c r="AP240" i="31"/>
  <c r="AP242" i="31"/>
  <c r="AP244" i="31"/>
  <c r="AP246" i="31"/>
  <c r="AP248" i="31"/>
  <c r="AP250" i="31"/>
  <c r="AP252" i="31"/>
  <c r="AP254" i="31"/>
  <c r="AP256" i="31"/>
  <c r="AP258" i="31"/>
  <c r="AP260" i="31"/>
  <c r="AP262" i="31"/>
  <c r="AP264" i="31"/>
  <c r="AP266" i="31"/>
  <c r="AN20" i="31"/>
  <c r="AM107" i="31"/>
  <c r="AO143" i="31"/>
  <c r="AN164" i="31"/>
  <c r="AN185" i="31"/>
  <c r="AO199" i="31"/>
  <c r="AO209" i="31"/>
  <c r="AO221" i="31"/>
  <c r="AO235" i="31"/>
  <c r="AO245" i="31"/>
  <c r="AO257" i="31"/>
  <c r="AO15" i="31"/>
  <c r="AP33" i="31"/>
  <c r="AP49" i="31"/>
  <c r="AM59" i="31"/>
  <c r="AN68" i="31"/>
  <c r="AN77" i="31"/>
  <c r="AO86" i="31"/>
  <c r="AO95" i="31"/>
  <c r="AP104" i="31"/>
  <c r="AP113" i="31"/>
  <c r="AM123" i="31"/>
  <c r="AP129" i="31"/>
  <c r="AO136" i="31"/>
  <c r="AO141" i="31"/>
  <c r="AN148" i="31"/>
  <c r="AP153" i="31"/>
  <c r="AO158" i="31"/>
  <c r="AM163" i="31"/>
  <c r="AO167" i="31"/>
  <c r="AN172" i="31"/>
  <c r="AN176" i="31"/>
  <c r="AN180" i="31"/>
  <c r="AN184" i="31"/>
  <c r="AN188" i="31"/>
  <c r="AN192" i="31"/>
  <c r="AM195" i="31"/>
  <c r="AM197" i="31"/>
  <c r="AM199" i="31"/>
  <c r="AM201" i="31"/>
  <c r="AM203" i="31"/>
  <c r="AM205" i="31"/>
  <c r="AM207" i="31"/>
  <c r="AM209" i="31"/>
  <c r="AM211" i="31"/>
  <c r="AM213" i="31"/>
  <c r="AM215" i="31"/>
  <c r="AM217" i="31"/>
  <c r="AM219" i="31"/>
  <c r="AM221" i="31"/>
  <c r="AM223" i="31"/>
  <c r="AM225" i="31"/>
  <c r="AM227" i="31"/>
  <c r="AM229" i="31"/>
  <c r="AM231" i="31"/>
  <c r="AM233" i="31"/>
  <c r="AM235" i="31"/>
  <c r="AM237" i="31"/>
  <c r="AM239" i="31"/>
  <c r="AM241" i="31"/>
  <c r="AM243" i="31"/>
  <c r="AM245" i="31"/>
  <c r="AM247" i="31"/>
  <c r="AM249" i="31"/>
  <c r="AM251" i="31"/>
  <c r="AM253" i="31"/>
  <c r="AM255" i="31"/>
  <c r="AM257" i="31"/>
  <c r="AM259" i="31"/>
  <c r="AM261" i="31"/>
  <c r="AM263" i="31"/>
  <c r="AM265" i="31"/>
  <c r="AN61" i="31"/>
  <c r="AP97" i="31"/>
  <c r="AM137" i="31"/>
  <c r="AN173" i="31"/>
  <c r="AO197" i="31"/>
  <c r="AO211" i="31"/>
  <c r="AO225" i="31"/>
  <c r="AO237" i="31"/>
  <c r="AO249" i="31"/>
  <c r="AO259" i="31"/>
  <c r="AP17" i="31"/>
  <c r="AN36" i="31"/>
  <c r="AN50" i="31"/>
  <c r="AN59" i="31"/>
  <c r="AO68" i="31"/>
  <c r="AO77" i="31"/>
  <c r="AP86" i="31"/>
  <c r="AP95" i="31"/>
  <c r="AM105" i="31"/>
  <c r="AN114" i="31"/>
  <c r="AN123" i="31"/>
  <c r="AN130" i="31"/>
  <c r="AP136" i="31"/>
  <c r="AN143" i="31"/>
  <c r="AO148" i="31"/>
  <c r="AP154" i="31"/>
  <c r="AN159" i="31"/>
  <c r="AP163" i="31"/>
  <c r="AO168" i="31"/>
  <c r="AM173" i="31"/>
  <c r="AM177" i="31"/>
  <c r="AM181" i="31"/>
  <c r="AM185" i="31"/>
  <c r="AM189" i="31"/>
  <c r="AM193" i="31"/>
  <c r="AN195" i="31"/>
  <c r="AN197" i="31"/>
  <c r="AN199" i="31"/>
  <c r="AN201" i="31"/>
  <c r="AN203" i="31"/>
  <c r="AN205" i="31"/>
  <c r="AN207" i="31"/>
  <c r="AN209" i="31"/>
  <c r="AN211" i="31"/>
  <c r="AN213" i="31"/>
  <c r="AN215" i="31"/>
  <c r="AN217" i="31"/>
  <c r="AN219" i="31"/>
  <c r="AN221" i="31"/>
  <c r="AN223" i="31"/>
  <c r="AN225" i="31"/>
  <c r="AN227" i="31"/>
  <c r="AN229" i="31"/>
  <c r="AN231" i="31"/>
  <c r="AN233" i="31"/>
  <c r="AN235" i="31"/>
  <c r="AN237" i="31"/>
  <c r="AN239" i="31"/>
  <c r="AN241" i="31"/>
  <c r="AN243" i="31"/>
  <c r="AN245" i="31"/>
  <c r="AN247" i="31"/>
  <c r="AN249" i="31"/>
  <c r="AN251" i="31"/>
  <c r="AN253" i="31"/>
  <c r="AN255" i="31"/>
  <c r="AN257" i="31"/>
  <c r="AN259" i="31"/>
  <c r="AN261" i="31"/>
  <c r="AN263" i="31"/>
  <c r="AN265" i="31"/>
  <c r="AO79" i="31"/>
  <c r="AN125" i="31"/>
  <c r="AN150" i="31"/>
  <c r="AN177" i="31"/>
  <c r="AO195" i="31"/>
  <c r="AO203" i="31"/>
  <c r="AO213" i="31"/>
  <c r="AO227" i="31"/>
  <c r="AO241" i="31"/>
  <c r="AO251" i="31"/>
  <c r="AO261" i="31"/>
  <c r="AO22" i="31"/>
  <c r="AP40" i="31"/>
  <c r="AO52" i="31"/>
  <c r="AO61" i="31"/>
  <c r="AP70" i="31"/>
  <c r="AP79" i="31"/>
  <c r="AM89" i="31"/>
  <c r="AN98" i="31"/>
  <c r="AN107" i="31"/>
  <c r="AO116" i="31"/>
  <c r="AO125" i="31"/>
  <c r="AN132" i="31"/>
  <c r="AP138" i="31"/>
  <c r="AP143" i="31"/>
  <c r="AO150" i="31"/>
  <c r="AN155" i="31"/>
  <c r="AP159" i="31"/>
  <c r="AO164" i="31"/>
  <c r="AM169" i="31"/>
  <c r="AO173" i="31"/>
  <c r="AO177" i="31"/>
  <c r="AO181" i="31"/>
  <c r="AO185" i="31"/>
  <c r="AO189" i="31"/>
  <c r="AO193" i="31"/>
  <c r="AP195" i="31"/>
  <c r="AP197" i="31"/>
  <c r="AP199" i="31"/>
  <c r="AP201" i="31"/>
  <c r="AP203" i="31"/>
  <c r="AP205" i="31"/>
  <c r="AP207" i="31"/>
  <c r="AP209" i="31"/>
  <c r="AP211" i="31"/>
  <c r="AP213" i="31"/>
  <c r="AP215" i="31"/>
  <c r="AP217" i="31"/>
  <c r="AP219" i="31"/>
  <c r="AP221" i="31"/>
  <c r="AP223" i="31"/>
  <c r="AP225" i="31"/>
  <c r="AP227" i="31"/>
  <c r="AP229" i="31"/>
  <c r="AP231" i="31"/>
  <c r="AP233" i="31"/>
  <c r="AP235" i="31"/>
  <c r="AP237" i="31"/>
  <c r="AP239" i="31"/>
  <c r="AP241" i="31"/>
  <c r="AP243" i="31"/>
  <c r="AP245" i="31"/>
  <c r="AP247" i="31"/>
  <c r="AP249" i="31"/>
  <c r="AP251" i="31"/>
  <c r="AP253" i="31"/>
  <c r="AP255" i="31"/>
  <c r="AP257" i="31"/>
  <c r="AP259" i="31"/>
  <c r="AP261" i="31"/>
  <c r="AP263" i="31"/>
  <c r="AP265" i="31"/>
  <c r="AP88" i="31"/>
  <c r="AO229" i="31"/>
  <c r="BC12" i="8" l="1"/>
  <c r="BB12" i="8"/>
  <c r="BC13" i="8"/>
  <c r="BB13" i="8"/>
  <c r="BA13" i="8"/>
  <c r="BF11" i="8"/>
  <c r="BE11" i="8"/>
  <c r="BD11" i="8"/>
  <c r="BC11" i="8"/>
  <c r="BB11" i="8"/>
  <c r="BF10" i="8"/>
  <c r="BD10" i="8"/>
  <c r="BE10" i="8" s="1"/>
  <c r="BC10" i="8"/>
  <c r="BB10" i="8"/>
  <c r="BF9" i="8"/>
  <c r="BD9" i="8"/>
  <c r="BE9" i="8" s="1"/>
  <c r="BC9" i="8"/>
  <c r="BB9" i="8"/>
  <c r="BF8" i="8"/>
  <c r="BD8" i="8"/>
  <c r="BE8" i="8" s="1"/>
  <c r="BC8" i="8"/>
  <c r="BB8" i="8"/>
  <c r="BF7" i="8"/>
  <c r="BD7" i="8"/>
  <c r="BE7" i="8" s="1"/>
  <c r="BC7" i="8"/>
  <c r="BB7" i="8"/>
  <c r="BF6" i="8"/>
  <c r="BE6" i="8"/>
  <c r="BD6" i="8"/>
  <c r="BC6" i="8"/>
  <c r="BB6" i="8"/>
  <c r="BF5" i="8"/>
  <c r="BD5" i="8"/>
  <c r="BE5" i="8" s="1"/>
  <c r="BC5" i="8"/>
  <c r="BB5" i="8"/>
  <c r="AV9" i="8"/>
  <c r="AW9" i="8" s="1"/>
  <c r="AX8" i="8" a="1"/>
  <c r="AX8" i="8" s="1"/>
  <c r="AW8" i="8"/>
  <c r="AV8" i="8"/>
  <c r="AV7" i="8"/>
  <c r="AW7" i="8" s="1"/>
  <c r="AX6" i="8" a="1"/>
  <c r="AX6" i="8" s="1"/>
  <c r="AW6" i="8"/>
  <c r="AV6" i="8"/>
  <c r="AV5" i="8"/>
  <c r="AW5" i="8" s="1"/>
  <c r="AX4" i="8" a="1"/>
  <c r="AX4" i="8" s="1"/>
  <c r="AW4" i="8"/>
  <c r="AV4" i="8"/>
  <c r="AV19" i="8"/>
  <c r="AX19" i="8" s="1" a="1"/>
  <c r="AX19" i="8" s="1"/>
  <c r="AV20" i="8"/>
  <c r="AW20" i="8" s="1"/>
  <c r="AV21" i="8"/>
  <c r="AX21" i="8" s="1" a="1"/>
  <c r="AX21" i="8" s="1"/>
  <c r="AX18" i="8" a="1"/>
  <c r="AX18" i="8" s="1"/>
  <c r="AW18" i="8"/>
  <c r="AV18" i="8"/>
  <c r="AV15" i="8"/>
  <c r="AW15" i="8" s="1"/>
  <c r="AV16" i="8"/>
  <c r="AW16" i="8" s="1"/>
  <c r="AV17" i="8"/>
  <c r="AW17" i="8" s="1"/>
  <c r="AX14" i="8" a="1"/>
  <c r="AX14" i="8" s="1"/>
  <c r="AW14" i="8"/>
  <c r="AV14" i="8"/>
  <c r="AV11" i="8"/>
  <c r="AW11" i="8" s="1"/>
  <c r="AV12" i="8"/>
  <c r="AW12" i="8" s="1"/>
  <c r="AV13" i="8"/>
  <c r="AW13" i="8" s="1"/>
  <c r="AX10" i="8" a="1"/>
  <c r="AX10" i="8" s="1"/>
  <c r="AW10" i="8"/>
  <c r="AV10" i="8"/>
  <c r="AX30" i="8"/>
  <c r="AW30" i="8"/>
  <c r="AV30" i="8"/>
  <c r="AT23" i="8"/>
  <c r="AT27" i="8" s="1"/>
  <c r="AU23" i="8"/>
  <c r="AU27" i="8" s="1"/>
  <c r="AT24" i="8"/>
  <c r="AU24" i="8"/>
  <c r="AV24" i="8"/>
  <c r="AW24" i="8" s="1"/>
  <c r="AT25" i="8"/>
  <c r="AV25" i="8" s="1"/>
  <c r="AU25" i="8"/>
  <c r="AU29" i="8" s="1"/>
  <c r="AT26" i="8"/>
  <c r="AV26" i="8" s="1"/>
  <c r="AU26" i="8"/>
  <c r="AT28" i="8"/>
  <c r="AU28" i="8"/>
  <c r="AV28" i="8"/>
  <c r="AW28" i="8" s="1"/>
  <c r="AT29" i="8"/>
  <c r="AX22" i="8" a="1"/>
  <c r="AX22" i="8" s="1"/>
  <c r="AW22" i="8"/>
  <c r="AV22" i="8"/>
  <c r="AU22" i="8"/>
  <c r="AT22" i="8"/>
  <c r="AS27" i="8"/>
  <c r="AS28" i="8"/>
  <c r="AS29" i="8"/>
  <c r="AS26" i="8"/>
  <c r="AS23" i="8"/>
  <c r="AS24" i="8"/>
  <c r="AS25" i="8"/>
  <c r="AS22" i="8"/>
  <c r="AT21" i="8"/>
  <c r="AU21" i="8"/>
  <c r="AU20" i="8"/>
  <c r="AT20" i="8"/>
  <c r="AT19" i="8"/>
  <c r="AU19" i="8"/>
  <c r="AU18" i="8"/>
  <c r="AT18" i="8"/>
  <c r="AS17" i="8"/>
  <c r="AU17" i="8"/>
  <c r="AU16" i="8"/>
  <c r="AS16" i="8"/>
  <c r="AS15" i="8"/>
  <c r="AU15" i="8"/>
  <c r="AU14" i="8"/>
  <c r="AS14" i="8"/>
  <c r="AS13" i="8"/>
  <c r="AT13" i="8"/>
  <c r="AT12" i="8"/>
  <c r="AS12" i="8"/>
  <c r="AS11" i="8"/>
  <c r="AT11" i="8"/>
  <c r="AT10" i="8"/>
  <c r="AS10" i="8"/>
  <c r="BC12" i="13"/>
  <c r="BB12" i="13"/>
  <c r="BC13" i="13"/>
  <c r="BB13" i="13"/>
  <c r="BA13" i="13"/>
  <c r="BF11" i="13"/>
  <c r="BD11" i="13"/>
  <c r="BE11" i="13" s="1"/>
  <c r="BC11" i="13"/>
  <c r="BB11" i="13"/>
  <c r="BF10" i="13"/>
  <c r="BD10" i="13"/>
  <c r="BE10" i="13" s="1"/>
  <c r="BC10" i="13"/>
  <c r="BB10" i="13"/>
  <c r="BF9" i="13"/>
  <c r="BD9" i="13"/>
  <c r="BE9" i="13" s="1"/>
  <c r="BC9" i="13"/>
  <c r="BB9" i="13"/>
  <c r="BF8" i="13"/>
  <c r="BD8" i="13"/>
  <c r="BE8" i="13" s="1"/>
  <c r="BC8" i="13"/>
  <c r="BB8" i="13"/>
  <c r="BF7" i="13"/>
  <c r="BD7" i="13"/>
  <c r="BE7" i="13" s="1"/>
  <c r="BC7" i="13"/>
  <c r="BB7" i="13"/>
  <c r="BF6" i="13"/>
  <c r="BE6" i="13"/>
  <c r="BD6" i="13"/>
  <c r="BC6" i="13"/>
  <c r="BB6" i="13"/>
  <c r="BF5" i="13"/>
  <c r="BD5" i="13"/>
  <c r="BE5" i="13" s="1"/>
  <c r="BC5" i="13"/>
  <c r="BB5" i="13"/>
  <c r="AV9" i="13"/>
  <c r="AW9" i="13" s="1"/>
  <c r="AX8" i="13" a="1"/>
  <c r="AX8" i="13" s="1"/>
  <c r="AW8" i="13"/>
  <c r="AV8" i="13"/>
  <c r="AV7" i="13"/>
  <c r="AW7" i="13" s="1"/>
  <c r="AX6" i="13" a="1"/>
  <c r="AX6" i="13" s="1"/>
  <c r="AW6" i="13"/>
  <c r="AV6" i="13"/>
  <c r="AV5" i="13"/>
  <c r="AW5" i="13" s="1"/>
  <c r="AX4" i="13" a="1"/>
  <c r="AX4" i="13" s="1"/>
  <c r="AW4" i="13"/>
  <c r="AV4" i="13"/>
  <c r="AV19" i="13"/>
  <c r="AW19" i="13" s="1"/>
  <c r="AV20" i="13"/>
  <c r="AX20" i="13" s="1" a="1"/>
  <c r="AX20" i="13" s="1"/>
  <c r="AV21" i="13"/>
  <c r="AW21" i="13" s="1"/>
  <c r="AX18" i="13" a="1"/>
  <c r="AX18" i="13" s="1"/>
  <c r="AW18" i="13"/>
  <c r="AV18" i="13"/>
  <c r="AV15" i="13"/>
  <c r="AW15" i="13" s="1"/>
  <c r="AV16" i="13"/>
  <c r="AW16" i="13" s="1"/>
  <c r="AV17" i="13"/>
  <c r="AW17" i="13" s="1"/>
  <c r="AX14" i="13" a="1"/>
  <c r="AX14" i="13" s="1"/>
  <c r="AW14" i="13"/>
  <c r="AV14" i="13"/>
  <c r="AV11" i="13"/>
  <c r="AW11" i="13" s="1"/>
  <c r="AV12" i="13"/>
  <c r="AX12" i="13" s="1" a="1"/>
  <c r="AX12" i="13" s="1"/>
  <c r="AV13" i="13"/>
  <c r="AW13" i="13" s="1"/>
  <c r="AX10" i="13" a="1"/>
  <c r="AX10" i="13" s="1"/>
  <c r="AW10" i="13"/>
  <c r="AV10" i="13"/>
  <c r="AX30" i="13"/>
  <c r="AW30" i="13"/>
  <c r="AV30" i="13"/>
  <c r="AT23" i="13"/>
  <c r="AU23" i="13"/>
  <c r="AV23" i="13"/>
  <c r="AW23" i="13" s="1"/>
  <c r="AT24" i="13"/>
  <c r="AV24" i="13" s="1"/>
  <c r="AU24" i="13"/>
  <c r="AU28" i="13" s="1"/>
  <c r="AT25" i="13"/>
  <c r="AV25" i="13" s="1"/>
  <c r="AU25" i="13"/>
  <c r="AU29" i="13" s="1"/>
  <c r="AT26" i="13"/>
  <c r="AU26" i="13"/>
  <c r="AV26" i="13" s="1"/>
  <c r="AT27" i="13"/>
  <c r="AU27" i="13"/>
  <c r="AV27" i="13"/>
  <c r="AX27" i="13" s="1" a="1"/>
  <c r="AX27" i="13" s="1"/>
  <c r="AT28" i="13"/>
  <c r="AV28" i="13" s="1"/>
  <c r="AT29" i="13"/>
  <c r="AV29" i="13" s="1"/>
  <c r="AX22" i="13" a="1"/>
  <c r="AX22" i="13" s="1"/>
  <c r="AW22" i="13"/>
  <c r="AV22" i="13"/>
  <c r="AU22" i="13"/>
  <c r="AT22" i="13"/>
  <c r="AS27" i="13"/>
  <c r="AS28" i="13"/>
  <c r="AS29" i="13"/>
  <c r="AS26" i="13"/>
  <c r="AS23" i="13"/>
  <c r="AS24" i="13"/>
  <c r="AS25" i="13"/>
  <c r="AS22" i="13"/>
  <c r="AT21" i="13"/>
  <c r="AU21" i="13"/>
  <c r="AU20" i="13"/>
  <c r="AT20" i="13"/>
  <c r="AT19" i="13"/>
  <c r="AU19" i="13"/>
  <c r="AU18" i="13"/>
  <c r="AT18" i="13"/>
  <c r="AS17" i="13"/>
  <c r="AU17" i="13"/>
  <c r="AU16" i="13"/>
  <c r="AS16" i="13"/>
  <c r="AS15" i="13"/>
  <c r="AU15" i="13"/>
  <c r="AU14" i="13"/>
  <c r="AS14" i="13"/>
  <c r="AS13" i="13"/>
  <c r="AT13" i="13"/>
  <c r="AT12" i="13"/>
  <c r="AS12" i="13"/>
  <c r="AS11" i="13"/>
  <c r="AT11" i="13"/>
  <c r="AT10" i="13"/>
  <c r="AS10" i="13"/>
  <c r="BA5" i="8" a="1"/>
  <c r="AU8" i="8" a="1"/>
  <c r="AT6" i="8" a="1"/>
  <c r="AS4" i="8" a="1"/>
  <c r="AM3" i="8" a="1"/>
  <c r="BA5" i="13" a="1"/>
  <c r="BA10" i="8" l="1"/>
  <c r="BA12" i="8"/>
  <c r="BA5" i="8"/>
  <c r="BA6" i="8"/>
  <c r="BA7" i="8"/>
  <c r="BA8" i="8"/>
  <c r="BA9" i="8"/>
  <c r="BA11" i="8"/>
  <c r="AX9" i="8" a="1"/>
  <c r="AX9" i="8" s="1"/>
  <c r="AX7" i="8" a="1"/>
  <c r="AX7" i="8" s="1"/>
  <c r="AX5" i="8" a="1"/>
  <c r="AX5" i="8" s="1"/>
  <c r="AW21" i="8"/>
  <c r="AW19" i="8"/>
  <c r="AX20" i="8" a="1"/>
  <c r="AX20" i="8" s="1"/>
  <c r="AX17" i="8" a="1"/>
  <c r="AX17" i="8" s="1"/>
  <c r="AX15" i="8" a="1"/>
  <c r="AX15" i="8" s="1"/>
  <c r="AX16" i="8" a="1"/>
  <c r="AX16" i="8" s="1"/>
  <c r="AX13" i="8" a="1"/>
  <c r="AX13" i="8" s="1"/>
  <c r="AX11" i="8" a="1"/>
  <c r="AX11" i="8" s="1"/>
  <c r="AX12" i="8" a="1"/>
  <c r="AX12" i="8" s="1"/>
  <c r="AW26" i="8"/>
  <c r="AX26" i="8" a="1"/>
  <c r="AX26" i="8" s="1"/>
  <c r="AX25" i="8" a="1"/>
  <c r="AX25" i="8" s="1"/>
  <c r="AW25" i="8"/>
  <c r="AV29" i="8"/>
  <c r="AV27" i="8"/>
  <c r="AX28" i="8" a="1"/>
  <c r="AX28" i="8" s="1"/>
  <c r="AX24" i="8" a="1"/>
  <c r="AX24" i="8" s="1"/>
  <c r="AV23" i="8"/>
  <c r="AU8" i="8"/>
  <c r="AU9" i="8"/>
  <c r="AT6" i="8"/>
  <c r="AT7" i="8"/>
  <c r="AS5" i="8"/>
  <c r="AS4" i="8"/>
  <c r="AM3" i="8"/>
  <c r="AM5" i="8"/>
  <c r="AM7" i="8"/>
  <c r="AM9" i="8"/>
  <c r="AM11" i="8"/>
  <c r="AM13" i="8"/>
  <c r="AM15" i="8"/>
  <c r="AM17" i="8"/>
  <c r="AM19" i="8"/>
  <c r="AM21" i="8"/>
  <c r="AM23" i="8"/>
  <c r="AM25" i="8"/>
  <c r="AM27" i="8"/>
  <c r="AM29" i="8"/>
  <c r="AM31" i="8"/>
  <c r="AM33" i="8"/>
  <c r="AM35" i="8"/>
  <c r="AM37" i="8"/>
  <c r="AM39" i="8"/>
  <c r="AM41" i="8"/>
  <c r="AM43" i="8"/>
  <c r="AM45" i="8"/>
  <c r="AM47" i="8"/>
  <c r="AM49" i="8"/>
  <c r="AM51" i="8"/>
  <c r="AM53" i="8"/>
  <c r="AM55" i="8"/>
  <c r="AM57" i="8"/>
  <c r="AM59" i="8"/>
  <c r="AM61" i="8"/>
  <c r="AM63" i="8"/>
  <c r="AM65" i="8"/>
  <c r="AM67" i="8"/>
  <c r="AM69" i="8"/>
  <c r="AM71" i="8"/>
  <c r="AM73" i="8"/>
  <c r="AM75" i="8"/>
  <c r="AM77" i="8"/>
  <c r="AM79" i="8"/>
  <c r="AM81" i="8"/>
  <c r="AM83" i="8"/>
  <c r="AM85" i="8"/>
  <c r="AM87" i="8"/>
  <c r="AM89" i="8"/>
  <c r="AM91" i="8"/>
  <c r="AM93" i="8"/>
  <c r="AM95" i="8"/>
  <c r="AM97" i="8"/>
  <c r="AM99" i="8"/>
  <c r="AM101" i="8"/>
  <c r="AM103" i="8"/>
  <c r="AM105" i="8"/>
  <c r="AM107" i="8"/>
  <c r="AM109" i="8"/>
  <c r="AM111" i="8"/>
  <c r="AM113" i="8"/>
  <c r="AM115" i="8"/>
  <c r="AN3" i="8"/>
  <c r="AN5" i="8"/>
  <c r="AN7" i="8"/>
  <c r="AN9" i="8"/>
  <c r="AN11" i="8"/>
  <c r="AN13" i="8"/>
  <c r="AN15" i="8"/>
  <c r="AN17" i="8"/>
  <c r="AN19" i="8"/>
  <c r="AN21" i="8"/>
  <c r="AN23" i="8"/>
  <c r="AN25" i="8"/>
  <c r="AN27" i="8"/>
  <c r="AN29" i="8"/>
  <c r="AN31" i="8"/>
  <c r="AN33" i="8"/>
  <c r="AN35" i="8"/>
  <c r="AN37" i="8"/>
  <c r="AN39" i="8"/>
  <c r="AN41" i="8"/>
  <c r="AN43" i="8"/>
  <c r="AN45" i="8"/>
  <c r="AN47" i="8"/>
  <c r="AN49" i="8"/>
  <c r="AN51" i="8"/>
  <c r="AN53" i="8"/>
  <c r="AN55" i="8"/>
  <c r="AN57" i="8"/>
  <c r="AN59" i="8"/>
  <c r="AN61" i="8"/>
  <c r="AN63" i="8"/>
  <c r="AN65" i="8"/>
  <c r="AN67" i="8"/>
  <c r="AN69" i="8"/>
  <c r="AN71" i="8"/>
  <c r="AN73" i="8"/>
  <c r="AN75" i="8"/>
  <c r="AN77" i="8"/>
  <c r="AN79" i="8"/>
  <c r="AN81" i="8"/>
  <c r="AN83" i="8"/>
  <c r="AN85" i="8"/>
  <c r="AN87" i="8"/>
  <c r="AN89" i="8"/>
  <c r="AN91" i="8"/>
  <c r="AN93" i="8"/>
  <c r="AN95" i="8"/>
  <c r="AN97" i="8"/>
  <c r="AN99" i="8"/>
  <c r="AN101" i="8"/>
  <c r="AN103" i="8"/>
  <c r="AN105" i="8"/>
  <c r="AN107" i="8"/>
  <c r="AN109" i="8"/>
  <c r="AN111" i="8"/>
  <c r="AN113" i="8"/>
  <c r="AN115" i="8"/>
  <c r="AN117" i="8"/>
  <c r="AN119" i="8"/>
  <c r="AN121" i="8"/>
  <c r="AN123" i="8"/>
  <c r="AN125" i="8"/>
  <c r="AN127" i="8"/>
  <c r="AN129" i="8"/>
  <c r="AN131" i="8"/>
  <c r="AN133" i="8"/>
  <c r="AN135" i="8"/>
  <c r="AN137" i="8"/>
  <c r="AN139" i="8"/>
  <c r="AN141" i="8"/>
  <c r="AN143" i="8"/>
  <c r="AN145" i="8"/>
  <c r="AN147" i="8"/>
  <c r="AN149" i="8"/>
  <c r="AN151" i="8"/>
  <c r="AN153" i="8"/>
  <c r="AN155" i="8"/>
  <c r="AN157" i="8"/>
  <c r="AN159" i="8"/>
  <c r="AN161" i="8"/>
  <c r="AN163" i="8"/>
  <c r="AN165" i="8"/>
  <c r="AN167" i="8"/>
  <c r="AN169" i="8"/>
  <c r="AN171" i="8"/>
  <c r="AO3" i="8"/>
  <c r="AO5" i="8"/>
  <c r="AO7" i="8"/>
  <c r="AO9" i="8"/>
  <c r="AO11" i="8"/>
  <c r="AO13" i="8"/>
  <c r="AO15" i="8"/>
  <c r="AO17" i="8"/>
  <c r="AO19" i="8"/>
  <c r="AO21" i="8"/>
  <c r="AO23" i="8"/>
  <c r="AO25" i="8"/>
  <c r="AO27" i="8"/>
  <c r="AO29" i="8"/>
  <c r="AO31" i="8"/>
  <c r="AO33" i="8"/>
  <c r="AO35" i="8"/>
  <c r="AO37" i="8"/>
  <c r="AO39" i="8"/>
  <c r="AO41" i="8"/>
  <c r="AO43" i="8"/>
  <c r="AO45" i="8"/>
  <c r="AO47" i="8"/>
  <c r="AO49" i="8"/>
  <c r="AO51" i="8"/>
  <c r="AO53" i="8"/>
  <c r="AO55" i="8"/>
  <c r="AO57" i="8"/>
  <c r="AO59" i="8"/>
  <c r="AO61" i="8"/>
  <c r="AO63" i="8"/>
  <c r="AO65" i="8"/>
  <c r="AO67" i="8"/>
  <c r="AO69" i="8"/>
  <c r="AO71" i="8"/>
  <c r="AO73" i="8"/>
  <c r="AO75" i="8"/>
  <c r="AO77" i="8"/>
  <c r="AO79" i="8"/>
  <c r="AO81" i="8"/>
  <c r="AO83" i="8"/>
  <c r="AO85" i="8"/>
  <c r="AO87" i="8"/>
  <c r="AO89" i="8"/>
  <c r="AO91" i="8"/>
  <c r="AO93" i="8"/>
  <c r="AO95" i="8"/>
  <c r="AO97" i="8"/>
  <c r="AO99" i="8"/>
  <c r="AO101" i="8"/>
  <c r="AO103" i="8"/>
  <c r="AO105" i="8"/>
  <c r="AO107" i="8"/>
  <c r="AO109" i="8"/>
  <c r="AO111" i="8"/>
  <c r="AO113" i="8"/>
  <c r="AO115" i="8"/>
  <c r="AO117" i="8"/>
  <c r="AO119" i="8"/>
  <c r="AO121" i="8"/>
  <c r="AO123" i="8"/>
  <c r="AO125" i="8"/>
  <c r="AO127" i="8"/>
  <c r="AO129" i="8"/>
  <c r="AO131" i="8"/>
  <c r="AO133" i="8"/>
  <c r="AO135" i="8"/>
  <c r="AO137" i="8"/>
  <c r="AO139" i="8"/>
  <c r="AO141" i="8"/>
  <c r="AO143" i="8"/>
  <c r="AO145" i="8"/>
  <c r="AO147" i="8"/>
  <c r="AO149" i="8"/>
  <c r="AO151" i="8"/>
  <c r="AO153" i="8"/>
  <c r="AO155" i="8"/>
  <c r="AO157" i="8"/>
  <c r="AO159" i="8"/>
  <c r="AO161" i="8"/>
  <c r="AO163" i="8"/>
  <c r="AO165" i="8"/>
  <c r="AO167" i="8"/>
  <c r="AO169" i="8"/>
  <c r="AO171" i="8"/>
  <c r="AM4" i="8"/>
  <c r="AM6" i="8"/>
  <c r="AM8" i="8"/>
  <c r="AM10" i="8"/>
  <c r="AM12" i="8"/>
  <c r="AM14" i="8"/>
  <c r="AM16" i="8"/>
  <c r="AM18" i="8"/>
  <c r="AM20" i="8"/>
  <c r="AM22" i="8"/>
  <c r="AM24" i="8"/>
  <c r="AM26" i="8"/>
  <c r="AM28" i="8"/>
  <c r="AM30" i="8"/>
  <c r="AM32" i="8"/>
  <c r="AM34" i="8"/>
  <c r="AM36" i="8"/>
  <c r="AM38" i="8"/>
  <c r="AM40" i="8"/>
  <c r="AM42" i="8"/>
  <c r="AM44" i="8"/>
  <c r="AM46" i="8"/>
  <c r="AM48" i="8"/>
  <c r="AM50" i="8"/>
  <c r="AM52" i="8"/>
  <c r="AM54" i="8"/>
  <c r="AM56" i="8"/>
  <c r="AM58" i="8"/>
  <c r="AM60" i="8"/>
  <c r="AM62" i="8"/>
  <c r="AM64" i="8"/>
  <c r="AM66" i="8"/>
  <c r="AM68" i="8"/>
  <c r="AM70" i="8"/>
  <c r="AM72" i="8"/>
  <c r="AM74" i="8"/>
  <c r="AM76" i="8"/>
  <c r="AM78" i="8"/>
  <c r="AM80" i="8"/>
  <c r="AM82" i="8"/>
  <c r="AM84" i="8"/>
  <c r="AM86" i="8"/>
  <c r="AM88" i="8"/>
  <c r="AM90" i="8"/>
  <c r="AM92" i="8"/>
  <c r="AM94" i="8"/>
  <c r="AM96" i="8"/>
  <c r="AM98" i="8"/>
  <c r="AM100" i="8"/>
  <c r="AM102" i="8"/>
  <c r="AM104" i="8"/>
  <c r="AM106" i="8"/>
  <c r="AM108" i="8"/>
  <c r="AM110" i="8"/>
  <c r="AM112" i="8"/>
  <c r="AM114" i="8"/>
  <c r="AM116" i="8"/>
  <c r="AM118" i="8"/>
  <c r="AM120" i="8"/>
  <c r="AM122" i="8"/>
  <c r="AM124" i="8"/>
  <c r="AM126" i="8"/>
  <c r="AM128" i="8"/>
  <c r="AM130" i="8"/>
  <c r="AM132" i="8"/>
  <c r="AM134" i="8"/>
  <c r="AM136" i="8"/>
  <c r="AM138" i="8"/>
  <c r="AM140" i="8"/>
  <c r="AM142" i="8"/>
  <c r="AM144" i="8"/>
  <c r="AM146" i="8"/>
  <c r="AM148" i="8"/>
  <c r="AM150" i="8"/>
  <c r="AM152" i="8"/>
  <c r="AM154" i="8"/>
  <c r="AM156" i="8"/>
  <c r="AM158" i="8"/>
  <c r="AM160" i="8"/>
  <c r="AM162" i="8"/>
  <c r="AM164" i="8"/>
  <c r="AM166" i="8"/>
  <c r="AM168" i="8"/>
  <c r="AM170" i="8"/>
  <c r="AM172" i="8"/>
  <c r="AP3" i="8"/>
  <c r="AP7" i="8"/>
  <c r="AP11" i="8"/>
  <c r="AP15" i="8"/>
  <c r="AP19" i="8"/>
  <c r="AP23" i="8"/>
  <c r="AP27" i="8"/>
  <c r="AP31" i="8"/>
  <c r="AP35" i="8"/>
  <c r="AP39" i="8"/>
  <c r="AP43" i="8"/>
  <c r="AP47" i="8"/>
  <c r="AP51" i="8"/>
  <c r="AP55" i="8"/>
  <c r="AP59" i="8"/>
  <c r="AP63" i="8"/>
  <c r="AP67" i="8"/>
  <c r="AP71" i="8"/>
  <c r="AP75" i="8"/>
  <c r="AP79" i="8"/>
  <c r="AN4" i="8"/>
  <c r="AN8" i="8"/>
  <c r="AN12" i="8"/>
  <c r="AN16" i="8"/>
  <c r="AN20" i="8"/>
  <c r="AN24" i="8"/>
  <c r="AN28" i="8"/>
  <c r="AN32" i="8"/>
  <c r="AN36" i="8"/>
  <c r="AN40" i="8"/>
  <c r="AN44" i="8"/>
  <c r="AN48" i="8"/>
  <c r="AN52" i="8"/>
  <c r="AN56" i="8"/>
  <c r="AN60" i="8"/>
  <c r="AN64" i="8"/>
  <c r="AN68" i="8"/>
  <c r="AN72" i="8"/>
  <c r="AN76" i="8"/>
  <c r="AN80" i="8"/>
  <c r="AN84" i="8"/>
  <c r="AN88" i="8"/>
  <c r="AN92" i="8"/>
  <c r="AN96" i="8"/>
  <c r="AN100" i="8"/>
  <c r="AN104" i="8"/>
  <c r="AN108" i="8"/>
  <c r="AN112" i="8"/>
  <c r="AN116" i="8"/>
  <c r="AM119" i="8"/>
  <c r="AO122" i="8"/>
  <c r="AP125" i="8"/>
  <c r="AP128" i="8"/>
  <c r="AN132" i="8"/>
  <c r="AM135" i="8"/>
  <c r="AO138" i="8"/>
  <c r="AP141" i="8"/>
  <c r="AP144" i="8"/>
  <c r="AN148" i="8"/>
  <c r="AM151" i="8"/>
  <c r="AO154" i="8"/>
  <c r="AP157" i="8"/>
  <c r="AP160" i="8"/>
  <c r="AN164" i="8"/>
  <c r="AM167" i="8"/>
  <c r="AO170" i="8"/>
  <c r="AN173" i="8"/>
  <c r="AN175" i="8"/>
  <c r="AN177" i="8"/>
  <c r="AN179" i="8"/>
  <c r="AN181" i="8"/>
  <c r="AN183" i="8"/>
  <c r="AN185" i="8"/>
  <c r="AN187" i="8"/>
  <c r="AN189" i="8"/>
  <c r="AN191" i="8"/>
  <c r="AN193" i="8"/>
  <c r="AN195" i="8"/>
  <c r="AN197" i="8"/>
  <c r="AN199" i="8"/>
  <c r="AN201" i="8"/>
  <c r="AN203" i="8"/>
  <c r="AN205" i="8"/>
  <c r="AN207" i="8"/>
  <c r="AN209" i="8"/>
  <c r="AN211" i="8"/>
  <c r="AN213" i="8"/>
  <c r="AN215" i="8"/>
  <c r="AN217" i="8"/>
  <c r="AN219" i="8"/>
  <c r="AN221" i="8"/>
  <c r="AN223" i="8"/>
  <c r="AN225" i="8"/>
  <c r="AN227" i="8"/>
  <c r="AN229" i="8"/>
  <c r="AN231" i="8"/>
  <c r="AN233" i="8"/>
  <c r="AN235" i="8"/>
  <c r="AN237" i="8"/>
  <c r="AN239" i="8"/>
  <c r="AN241" i="8"/>
  <c r="AN243" i="8"/>
  <c r="AN245" i="8"/>
  <c r="AN247" i="8"/>
  <c r="AN249" i="8"/>
  <c r="AO4" i="8"/>
  <c r="AO8" i="8"/>
  <c r="AO12" i="8"/>
  <c r="AO16" i="8"/>
  <c r="AO20" i="8"/>
  <c r="AO24" i="8"/>
  <c r="AO28" i="8"/>
  <c r="AO32" i="8"/>
  <c r="AO36" i="8"/>
  <c r="AO40" i="8"/>
  <c r="AO44" i="8"/>
  <c r="AO48" i="8"/>
  <c r="AO52" i="8"/>
  <c r="AO56" i="8"/>
  <c r="AO60" i="8"/>
  <c r="AO64" i="8"/>
  <c r="AO68" i="8"/>
  <c r="AO72" i="8"/>
  <c r="AO76" i="8"/>
  <c r="AO80" i="8"/>
  <c r="AO84" i="8"/>
  <c r="AO88" i="8"/>
  <c r="AO92" i="8"/>
  <c r="AO96" i="8"/>
  <c r="AO100" i="8"/>
  <c r="AO104" i="8"/>
  <c r="AO108" i="8"/>
  <c r="AO112" i="8"/>
  <c r="AO116" i="8"/>
  <c r="AP119" i="8"/>
  <c r="AP122" i="8"/>
  <c r="AN126" i="8"/>
  <c r="AM129" i="8"/>
  <c r="AO132" i="8"/>
  <c r="AP135" i="8"/>
  <c r="AP138" i="8"/>
  <c r="AN142" i="8"/>
  <c r="AM145" i="8"/>
  <c r="AO148" i="8"/>
  <c r="AP151" i="8"/>
  <c r="AP154" i="8"/>
  <c r="AN158" i="8"/>
  <c r="AM161" i="8"/>
  <c r="AO164" i="8"/>
  <c r="AP167" i="8"/>
  <c r="AP170" i="8"/>
  <c r="AO173" i="8"/>
  <c r="AO175" i="8"/>
  <c r="AO177" i="8"/>
  <c r="AO179" i="8"/>
  <c r="AO181" i="8"/>
  <c r="AO183" i="8"/>
  <c r="AO185" i="8"/>
  <c r="AO187" i="8"/>
  <c r="AO189" i="8"/>
  <c r="AO191" i="8"/>
  <c r="AO193" i="8"/>
  <c r="AO195" i="8"/>
  <c r="AO197" i="8"/>
  <c r="AO199" i="8"/>
  <c r="AO201" i="8"/>
  <c r="AO203" i="8"/>
  <c r="AO205" i="8"/>
  <c r="AO207" i="8"/>
  <c r="AO209" i="8"/>
  <c r="AO211" i="8"/>
  <c r="AO213" i="8"/>
  <c r="AP4" i="8"/>
  <c r="AP8" i="8"/>
  <c r="AP12" i="8"/>
  <c r="AP16" i="8"/>
  <c r="AP20" i="8"/>
  <c r="AP24" i="8"/>
  <c r="AP28" i="8"/>
  <c r="AP32" i="8"/>
  <c r="AP36" i="8"/>
  <c r="AP40" i="8"/>
  <c r="AP44" i="8"/>
  <c r="AP48" i="8"/>
  <c r="AP52" i="8"/>
  <c r="AP56" i="8"/>
  <c r="AP60" i="8"/>
  <c r="AP64" i="8"/>
  <c r="AP68" i="8"/>
  <c r="AP72" i="8"/>
  <c r="AP76" i="8"/>
  <c r="AP80" i="8"/>
  <c r="AP84" i="8"/>
  <c r="AP88" i="8"/>
  <c r="AP92" i="8"/>
  <c r="AP96" i="8"/>
  <c r="AP100" i="8"/>
  <c r="AP104" i="8"/>
  <c r="AP108" i="8"/>
  <c r="AP112" i="8"/>
  <c r="AP116" i="8"/>
  <c r="AN120" i="8"/>
  <c r="AM123" i="8"/>
  <c r="AO126" i="8"/>
  <c r="AP129" i="8"/>
  <c r="AP132" i="8"/>
  <c r="AN136" i="8"/>
  <c r="AM139" i="8"/>
  <c r="AO142" i="8"/>
  <c r="AP145" i="8"/>
  <c r="AP148" i="8"/>
  <c r="AN152" i="8"/>
  <c r="AM155" i="8"/>
  <c r="AO158" i="8"/>
  <c r="AP161" i="8"/>
  <c r="AP164" i="8"/>
  <c r="AN168" i="8"/>
  <c r="AM171" i="8"/>
  <c r="AP173" i="8"/>
  <c r="AP175" i="8"/>
  <c r="AP177" i="8"/>
  <c r="AP179" i="8"/>
  <c r="AP181" i="8"/>
  <c r="AP183" i="8"/>
  <c r="AP185" i="8"/>
  <c r="AP187" i="8"/>
  <c r="AP189" i="8"/>
  <c r="AP191" i="8"/>
  <c r="AP193" i="8"/>
  <c r="AP195" i="8"/>
  <c r="AP197" i="8"/>
  <c r="AP199" i="8"/>
  <c r="AP201" i="8"/>
  <c r="AP203" i="8"/>
  <c r="AP5" i="8"/>
  <c r="AP9" i="8"/>
  <c r="AP13" i="8"/>
  <c r="AP17" i="8"/>
  <c r="AP21" i="8"/>
  <c r="AP25" i="8"/>
  <c r="AP29" i="8"/>
  <c r="AP33" i="8"/>
  <c r="AP37" i="8"/>
  <c r="AP41" i="8"/>
  <c r="AP45" i="8"/>
  <c r="AP49" i="8"/>
  <c r="AP53" i="8"/>
  <c r="AP57" i="8"/>
  <c r="AP61" i="8"/>
  <c r="AP65" i="8"/>
  <c r="AP69" i="8"/>
  <c r="AO6" i="8"/>
  <c r="AO10" i="8"/>
  <c r="AO14" i="8"/>
  <c r="AO18" i="8"/>
  <c r="AO22" i="8"/>
  <c r="AO26" i="8"/>
  <c r="AO30" i="8"/>
  <c r="AO34" i="8"/>
  <c r="AO38" i="8"/>
  <c r="AO42" i="8"/>
  <c r="AO46" i="8"/>
  <c r="AO50" i="8"/>
  <c r="AO54" i="8"/>
  <c r="AO58" i="8"/>
  <c r="AO62" i="8"/>
  <c r="AO66" i="8"/>
  <c r="AO70" i="8"/>
  <c r="AO74" i="8"/>
  <c r="AO78" i="8"/>
  <c r="AO82" i="8"/>
  <c r="AO86" i="8"/>
  <c r="AO90" i="8"/>
  <c r="AO94" i="8"/>
  <c r="AO98" i="8"/>
  <c r="AO102" i="8"/>
  <c r="AO106" i="8"/>
  <c r="AO110" i="8"/>
  <c r="AO114" i="8"/>
  <c r="AN118" i="8"/>
  <c r="AM121" i="8"/>
  <c r="AO124" i="8"/>
  <c r="AP127" i="8"/>
  <c r="AP130" i="8"/>
  <c r="AN134" i="8"/>
  <c r="AM137" i="8"/>
  <c r="AO140" i="8"/>
  <c r="AP143" i="8"/>
  <c r="AP146" i="8"/>
  <c r="AN150" i="8"/>
  <c r="AM153" i="8"/>
  <c r="AO156" i="8"/>
  <c r="AP159" i="8"/>
  <c r="AP162" i="8"/>
  <c r="AN166" i="8"/>
  <c r="AM169" i="8"/>
  <c r="AO172" i="8"/>
  <c r="AO174" i="8"/>
  <c r="AO176" i="8"/>
  <c r="AO178" i="8"/>
  <c r="AO180" i="8"/>
  <c r="AO182" i="8"/>
  <c r="AO184" i="8"/>
  <c r="AO186" i="8"/>
  <c r="AO188" i="8"/>
  <c r="AO190" i="8"/>
  <c r="AO192" i="8"/>
  <c r="AO194" i="8"/>
  <c r="AO196" i="8"/>
  <c r="AO198" i="8"/>
  <c r="AO200" i="8"/>
  <c r="AO202" i="8"/>
  <c r="AO204" i="8"/>
  <c r="AO206" i="8"/>
  <c r="AO208" i="8"/>
  <c r="AO210" i="8"/>
  <c r="AO212" i="8"/>
  <c r="AO214" i="8"/>
  <c r="AO216" i="8"/>
  <c r="AO218" i="8"/>
  <c r="AO220" i="8"/>
  <c r="AO222" i="8"/>
  <c r="AO224" i="8"/>
  <c r="AO226" i="8"/>
  <c r="AO228" i="8"/>
  <c r="AO230" i="8"/>
  <c r="AO232" i="8"/>
  <c r="AO234" i="8"/>
  <c r="AO236" i="8"/>
  <c r="AO238" i="8"/>
  <c r="AO240" i="8"/>
  <c r="AO242" i="8"/>
  <c r="AO244" i="8"/>
  <c r="AO246" i="8"/>
  <c r="AO248" i="8"/>
  <c r="AO250" i="8"/>
  <c r="AP6" i="8"/>
  <c r="AP10" i="8"/>
  <c r="AP14" i="8"/>
  <c r="AP18" i="8"/>
  <c r="AP22" i="8"/>
  <c r="AP26" i="8"/>
  <c r="AP30" i="8"/>
  <c r="AP34" i="8"/>
  <c r="AP38" i="8"/>
  <c r="AP42" i="8"/>
  <c r="AP46" i="8"/>
  <c r="AP50" i="8"/>
  <c r="AP54" i="8"/>
  <c r="AP58" i="8"/>
  <c r="AP62" i="8"/>
  <c r="AP66" i="8"/>
  <c r="AP70" i="8"/>
  <c r="AP74" i="8"/>
  <c r="AP78" i="8"/>
  <c r="AP82" i="8"/>
  <c r="AP86" i="8"/>
  <c r="AP90" i="8"/>
  <c r="AP94" i="8"/>
  <c r="AP98" i="8"/>
  <c r="AP102" i="8"/>
  <c r="AP106" i="8"/>
  <c r="AP110" i="8"/>
  <c r="AP114" i="8"/>
  <c r="AO118" i="8"/>
  <c r="AP121" i="8"/>
  <c r="AP124" i="8"/>
  <c r="AN128" i="8"/>
  <c r="AM131" i="8"/>
  <c r="AO134" i="8"/>
  <c r="AP137" i="8"/>
  <c r="AP140" i="8"/>
  <c r="AN144" i="8"/>
  <c r="AM147" i="8"/>
  <c r="AO150" i="8"/>
  <c r="AP153" i="8"/>
  <c r="AP156" i="8"/>
  <c r="AN160" i="8"/>
  <c r="AM163" i="8"/>
  <c r="AO166" i="8"/>
  <c r="AP169" i="8"/>
  <c r="AP172" i="8"/>
  <c r="AP174" i="8"/>
  <c r="AP176" i="8"/>
  <c r="AP178" i="8"/>
  <c r="AP180" i="8"/>
  <c r="AP182" i="8"/>
  <c r="AP184" i="8"/>
  <c r="AP186" i="8"/>
  <c r="AP188" i="8"/>
  <c r="AP190" i="8"/>
  <c r="AP192" i="8"/>
  <c r="AP194" i="8"/>
  <c r="AP196" i="8"/>
  <c r="AP198" i="8"/>
  <c r="AP200" i="8"/>
  <c r="AN6" i="8"/>
  <c r="AN38" i="8"/>
  <c r="AN70" i="8"/>
  <c r="AP85" i="8"/>
  <c r="AP95" i="8"/>
  <c r="AN106" i="8"/>
  <c r="AM117" i="8"/>
  <c r="AM125" i="8"/>
  <c r="AP133" i="8"/>
  <c r="AP142" i="8"/>
  <c r="AP150" i="8"/>
  <c r="AM159" i="8"/>
  <c r="AO168" i="8"/>
  <c r="AM175" i="8"/>
  <c r="AN180" i="8"/>
  <c r="AM186" i="8"/>
  <c r="AM191" i="8"/>
  <c r="AN196" i="8"/>
  <c r="AM202" i="8"/>
  <c r="AP205" i="8"/>
  <c r="AP208" i="8"/>
  <c r="AM212" i="8"/>
  <c r="AM215" i="8"/>
  <c r="AP217" i="8"/>
  <c r="AN220" i="8"/>
  <c r="AM223" i="8"/>
  <c r="AP225" i="8"/>
  <c r="AN228" i="8"/>
  <c r="AM231" i="8"/>
  <c r="AP233" i="8"/>
  <c r="AN236" i="8"/>
  <c r="AM239" i="8"/>
  <c r="AP241" i="8"/>
  <c r="AN244" i="8"/>
  <c r="AM247" i="8"/>
  <c r="AP249" i="8"/>
  <c r="AM252" i="8"/>
  <c r="AM254" i="8"/>
  <c r="AM256" i="8"/>
  <c r="AM258" i="8"/>
  <c r="AM260" i="8"/>
  <c r="AM262" i="8"/>
  <c r="AM264" i="8"/>
  <c r="AM266" i="8"/>
  <c r="AP103" i="8"/>
  <c r="AN184" i="8"/>
  <c r="AM211" i="8"/>
  <c r="AN222" i="8"/>
  <c r="AN238" i="8"/>
  <c r="AO255" i="8"/>
  <c r="AO265" i="8"/>
  <c r="AN10" i="8"/>
  <c r="AN42" i="8"/>
  <c r="AP73" i="8"/>
  <c r="AN86" i="8"/>
  <c r="AP97" i="8"/>
  <c r="AP107" i="8"/>
  <c r="AP117" i="8"/>
  <c r="AP126" i="8"/>
  <c r="AP134" i="8"/>
  <c r="AM143" i="8"/>
  <c r="AO152" i="8"/>
  <c r="AO160" i="8"/>
  <c r="AP168" i="8"/>
  <c r="AM176" i="8"/>
  <c r="AM181" i="8"/>
  <c r="AN186" i="8"/>
  <c r="AM192" i="8"/>
  <c r="AM197" i="8"/>
  <c r="AN202" i="8"/>
  <c r="AM206" i="8"/>
  <c r="AM209" i="8"/>
  <c r="AN212" i="8"/>
  <c r="AO215" i="8"/>
  <c r="AM218" i="8"/>
  <c r="AP220" i="8"/>
  <c r="AO223" i="8"/>
  <c r="AM226" i="8"/>
  <c r="AP228" i="8"/>
  <c r="AO231" i="8"/>
  <c r="AM234" i="8"/>
  <c r="AP236" i="8"/>
  <c r="AO239" i="8"/>
  <c r="AM242" i="8"/>
  <c r="AP244" i="8"/>
  <c r="AO247" i="8"/>
  <c r="AM250" i="8"/>
  <c r="AN252" i="8"/>
  <c r="AN254" i="8"/>
  <c r="AN256" i="8"/>
  <c r="AN258" i="8"/>
  <c r="AN260" i="8"/>
  <c r="AN262" i="8"/>
  <c r="AN264" i="8"/>
  <c r="AN266" i="8"/>
  <c r="AP93" i="8"/>
  <c r="AO257" i="8"/>
  <c r="AN14" i="8"/>
  <c r="AN46" i="8"/>
  <c r="AN74" i="8"/>
  <c r="AP87" i="8"/>
  <c r="AN98" i="8"/>
  <c r="AP109" i="8"/>
  <c r="AP118" i="8"/>
  <c r="AM127" i="8"/>
  <c r="AO136" i="8"/>
  <c r="AO144" i="8"/>
  <c r="AP152" i="8"/>
  <c r="AN162" i="8"/>
  <c r="AN170" i="8"/>
  <c r="AN176" i="8"/>
  <c r="AM182" i="8"/>
  <c r="AM187" i="8"/>
  <c r="AN192" i="8"/>
  <c r="AM198" i="8"/>
  <c r="AP202" i="8"/>
  <c r="AN206" i="8"/>
  <c r="AP209" i="8"/>
  <c r="AP212" i="8"/>
  <c r="AP215" i="8"/>
  <c r="AN218" i="8"/>
  <c r="AM221" i="8"/>
  <c r="AP223" i="8"/>
  <c r="AN226" i="8"/>
  <c r="AM229" i="8"/>
  <c r="AP231" i="8"/>
  <c r="AN234" i="8"/>
  <c r="AM237" i="8"/>
  <c r="AP239" i="8"/>
  <c r="AN242" i="8"/>
  <c r="AM245" i="8"/>
  <c r="AP247" i="8"/>
  <c r="AN250" i="8"/>
  <c r="AO252" i="8"/>
  <c r="AO254" i="8"/>
  <c r="AO256" i="8"/>
  <c r="AO258" i="8"/>
  <c r="AO260" i="8"/>
  <c r="AO262" i="8"/>
  <c r="AO264" i="8"/>
  <c r="AO266" i="8"/>
  <c r="AN114" i="8"/>
  <c r="AP165" i="8"/>
  <c r="AM195" i="8"/>
  <c r="AM208" i="8"/>
  <c r="AP227" i="8"/>
  <c r="AP243" i="8"/>
  <c r="AO259" i="8"/>
  <c r="AN18" i="8"/>
  <c r="AN50" i="8"/>
  <c r="AP77" i="8"/>
  <c r="AP89" i="8"/>
  <c r="AP99" i="8"/>
  <c r="AN110" i="8"/>
  <c r="AO120" i="8"/>
  <c r="AO128" i="8"/>
  <c r="AP136" i="8"/>
  <c r="AN146" i="8"/>
  <c r="AN154" i="8"/>
  <c r="AO162" i="8"/>
  <c r="AP171" i="8"/>
  <c r="AM177" i="8"/>
  <c r="AN182" i="8"/>
  <c r="AM188" i="8"/>
  <c r="AM193" i="8"/>
  <c r="AN198" i="8"/>
  <c r="AM203" i="8"/>
  <c r="AP206" i="8"/>
  <c r="AM210" i="8"/>
  <c r="AM213" i="8"/>
  <c r="AM216" i="8"/>
  <c r="AP218" i="8"/>
  <c r="AO221" i="8"/>
  <c r="AM224" i="8"/>
  <c r="AP226" i="8"/>
  <c r="AO229" i="8"/>
  <c r="AM232" i="8"/>
  <c r="AP234" i="8"/>
  <c r="AO237" i="8"/>
  <c r="AM240" i="8"/>
  <c r="AP242" i="8"/>
  <c r="AO245" i="8"/>
  <c r="AM248" i="8"/>
  <c r="AP250" i="8"/>
  <c r="AP252" i="8"/>
  <c r="AP254" i="8"/>
  <c r="AP256" i="8"/>
  <c r="AP258" i="8"/>
  <c r="AP260" i="8"/>
  <c r="AP262" i="8"/>
  <c r="AP264" i="8"/>
  <c r="AP266" i="8"/>
  <c r="AN82" i="8"/>
  <c r="AM179" i="8"/>
  <c r="AM217" i="8"/>
  <c r="AP235" i="8"/>
  <c r="AM249" i="8"/>
  <c r="AO261" i="8"/>
  <c r="AN22" i="8"/>
  <c r="AN54" i="8"/>
  <c r="AN78" i="8"/>
  <c r="AN90" i="8"/>
  <c r="AP101" i="8"/>
  <c r="AP111" i="8"/>
  <c r="AP120" i="8"/>
  <c r="AN130" i="8"/>
  <c r="AN138" i="8"/>
  <c r="AO146" i="8"/>
  <c r="AP155" i="8"/>
  <c r="AP163" i="8"/>
  <c r="AN172" i="8"/>
  <c r="AM178" i="8"/>
  <c r="AM183" i="8"/>
  <c r="AN188" i="8"/>
  <c r="AM194" i="8"/>
  <c r="AM199" i="8"/>
  <c r="AM204" i="8"/>
  <c r="AM207" i="8"/>
  <c r="AN210" i="8"/>
  <c r="AP213" i="8"/>
  <c r="AN216" i="8"/>
  <c r="AM219" i="8"/>
  <c r="AP221" i="8"/>
  <c r="AN224" i="8"/>
  <c r="AM227" i="8"/>
  <c r="AP229" i="8"/>
  <c r="AN232" i="8"/>
  <c r="AM235" i="8"/>
  <c r="AP237" i="8"/>
  <c r="AN240" i="8"/>
  <c r="AM243" i="8"/>
  <c r="AP245" i="8"/>
  <c r="AN248" i="8"/>
  <c r="AM251" i="8"/>
  <c r="AM253" i="8"/>
  <c r="AM255" i="8"/>
  <c r="AM257" i="8"/>
  <c r="AM259" i="8"/>
  <c r="AM261" i="8"/>
  <c r="AM263" i="8"/>
  <c r="AM265" i="8"/>
  <c r="AN30" i="8"/>
  <c r="AP131" i="8"/>
  <c r="AM149" i="8"/>
  <c r="AM174" i="8"/>
  <c r="AN200" i="8"/>
  <c r="AP219" i="8"/>
  <c r="AM233" i="8"/>
  <c r="AM241" i="8"/>
  <c r="AO253" i="8"/>
  <c r="AO263" i="8"/>
  <c r="AN26" i="8"/>
  <c r="AN58" i="8"/>
  <c r="AP81" i="8"/>
  <c r="AP91" i="8"/>
  <c r="AN102" i="8"/>
  <c r="AP113" i="8"/>
  <c r="AN122" i="8"/>
  <c r="AO130" i="8"/>
  <c r="AP139" i="8"/>
  <c r="AP147" i="8"/>
  <c r="AN156" i="8"/>
  <c r="AM165" i="8"/>
  <c r="AM173" i="8"/>
  <c r="AN178" i="8"/>
  <c r="AM184" i="8"/>
  <c r="AM189" i="8"/>
  <c r="AN194" i="8"/>
  <c r="AM200" i="8"/>
  <c r="AN204" i="8"/>
  <c r="AP207" i="8"/>
  <c r="AP210" i="8"/>
  <c r="AM214" i="8"/>
  <c r="AP216" i="8"/>
  <c r="AO219" i="8"/>
  <c r="AM222" i="8"/>
  <c r="AP224" i="8"/>
  <c r="AO227" i="8"/>
  <c r="AM230" i="8"/>
  <c r="AP232" i="8"/>
  <c r="AO235" i="8"/>
  <c r="AM238" i="8"/>
  <c r="AP240" i="8"/>
  <c r="AO243" i="8"/>
  <c r="AM246" i="8"/>
  <c r="AP248" i="8"/>
  <c r="AN251" i="8"/>
  <c r="AN253" i="8"/>
  <c r="AN255" i="8"/>
  <c r="AN257" i="8"/>
  <c r="AN259" i="8"/>
  <c r="AN261" i="8"/>
  <c r="AN263" i="8"/>
  <c r="AN265" i="8"/>
  <c r="AN62" i="8"/>
  <c r="AN140" i="8"/>
  <c r="AM190" i="8"/>
  <c r="AN214" i="8"/>
  <c r="AM225" i="8"/>
  <c r="AN246" i="8"/>
  <c r="AN34" i="8"/>
  <c r="AN66" i="8"/>
  <c r="AP83" i="8"/>
  <c r="AN94" i="8"/>
  <c r="AP105" i="8"/>
  <c r="AP115" i="8"/>
  <c r="AN124" i="8"/>
  <c r="AM133" i="8"/>
  <c r="AM141" i="8"/>
  <c r="AP149" i="8"/>
  <c r="AP158" i="8"/>
  <c r="AP166" i="8"/>
  <c r="AN174" i="8"/>
  <c r="AM180" i="8"/>
  <c r="AM185" i="8"/>
  <c r="AN190" i="8"/>
  <c r="AM196" i="8"/>
  <c r="AM201" i="8"/>
  <c r="AM205" i="8"/>
  <c r="AN208" i="8"/>
  <c r="AP211" i="8"/>
  <c r="AP214" i="8"/>
  <c r="AO217" i="8"/>
  <c r="AM220" i="8"/>
  <c r="AP222" i="8"/>
  <c r="AO225" i="8"/>
  <c r="AM228" i="8"/>
  <c r="AP230" i="8"/>
  <c r="AO233" i="8"/>
  <c r="AM236" i="8"/>
  <c r="AP238" i="8"/>
  <c r="AO241" i="8"/>
  <c r="AM244" i="8"/>
  <c r="AP246" i="8"/>
  <c r="AO249" i="8"/>
  <c r="AP251" i="8"/>
  <c r="AP253" i="8"/>
  <c r="AP255" i="8"/>
  <c r="AP257" i="8"/>
  <c r="AP259" i="8"/>
  <c r="AP261" i="8"/>
  <c r="AP263" i="8"/>
  <c r="AP265" i="8"/>
  <c r="AP123" i="8"/>
  <c r="AM157" i="8"/>
  <c r="AP204" i="8"/>
  <c r="AN230" i="8"/>
  <c r="AO251" i="8"/>
  <c r="BA10" i="13"/>
  <c r="BA12" i="13"/>
  <c r="BA5" i="13"/>
  <c r="BA6" i="13"/>
  <c r="BA7" i="13"/>
  <c r="BA8" i="13"/>
  <c r="BA9" i="13"/>
  <c r="BA11" i="13"/>
  <c r="AX9" i="13" a="1"/>
  <c r="AX9" i="13" s="1"/>
  <c r="AX7" i="13" a="1"/>
  <c r="AX7" i="13" s="1"/>
  <c r="AX5" i="13" a="1"/>
  <c r="AX5" i="13" s="1"/>
  <c r="AW20" i="13"/>
  <c r="AX19" i="13" a="1"/>
  <c r="AX19" i="13" s="1"/>
  <c r="AX21" i="13" a="1"/>
  <c r="AX21" i="13" s="1"/>
  <c r="AX16" i="13" a="1"/>
  <c r="AX16" i="13" s="1"/>
  <c r="AX15" i="13" a="1"/>
  <c r="AX15" i="13" s="1"/>
  <c r="AX17" i="13" a="1"/>
  <c r="AX17" i="13" s="1"/>
  <c r="AW12" i="13"/>
  <c r="AX11" i="13" a="1"/>
  <c r="AX11" i="13" s="1"/>
  <c r="AX13" i="13" a="1"/>
  <c r="AX13" i="13" s="1"/>
  <c r="AW26" i="13"/>
  <c r="AX26" i="13" a="1"/>
  <c r="AX26" i="13" s="1"/>
  <c r="AX29" i="13" a="1"/>
  <c r="AX29" i="13" s="1"/>
  <c r="AW29" i="13"/>
  <c r="AX25" i="13" a="1"/>
  <c r="AX25" i="13" s="1"/>
  <c r="AW25" i="13"/>
  <c r="AW28" i="13"/>
  <c r="AX28" i="13" a="1"/>
  <c r="AX28" i="13" s="1"/>
  <c r="AW24" i="13"/>
  <c r="AX24" i="13" a="1"/>
  <c r="AX24" i="13" s="1"/>
  <c r="AW27" i="13"/>
  <c r="AX23" i="13" a="1"/>
  <c r="AX23" i="13" s="1"/>
  <c r="B16" i="8"/>
  <c r="B17" i="31"/>
  <c r="B16" i="31"/>
  <c r="B20" i="31"/>
  <c r="B19" i="31"/>
  <c r="B14" i="31"/>
  <c r="B13" i="31"/>
  <c r="AK3" i="31"/>
  <c r="AK4" i="31"/>
  <c r="AK5" i="31"/>
  <c r="AK6" i="31"/>
  <c r="AK7" i="31"/>
  <c r="AK8" i="31"/>
  <c r="AK9" i="31"/>
  <c r="AK2" i="31"/>
  <c r="AU8" i="13" a="1"/>
  <c r="AT6" i="13" a="1"/>
  <c r="AS4" i="13" a="1"/>
  <c r="AM3" i="13" a="1"/>
  <c r="AW27" i="8" l="1"/>
  <c r="AX27" i="8" a="1"/>
  <c r="AX27" i="8" s="1"/>
  <c r="AX29" i="8" a="1"/>
  <c r="AX29" i="8" s="1"/>
  <c r="AW29" i="8"/>
  <c r="AW23" i="8"/>
  <c r="AX23" i="8" a="1"/>
  <c r="AX23" i="8" s="1"/>
  <c r="AU8" i="13"/>
  <c r="AU9" i="13"/>
  <c r="AT7" i="13"/>
  <c r="AT6" i="13"/>
  <c r="AS4" i="13"/>
  <c r="AS5" i="13"/>
  <c r="AM3" i="13"/>
  <c r="AN3" i="13"/>
  <c r="AO3" i="13"/>
  <c r="AP3" i="13"/>
  <c r="AM4" i="13"/>
  <c r="AM6" i="13"/>
  <c r="AM8" i="13"/>
  <c r="AM10" i="13"/>
  <c r="AM12" i="13"/>
  <c r="AM14" i="13"/>
  <c r="AM16" i="13"/>
  <c r="AM18" i="13"/>
  <c r="AM20" i="13"/>
  <c r="AM22" i="13"/>
  <c r="AM24" i="13"/>
  <c r="AM26" i="13"/>
  <c r="AM28" i="13"/>
  <c r="AM30" i="13"/>
  <c r="AM32" i="13"/>
  <c r="AM34" i="13"/>
  <c r="AM36" i="13"/>
  <c r="AM38" i="13"/>
  <c r="AM40" i="13"/>
  <c r="AM42" i="13"/>
  <c r="AM44" i="13"/>
  <c r="AM46" i="13"/>
  <c r="AM48" i="13"/>
  <c r="AM50" i="13"/>
  <c r="AM52" i="13"/>
  <c r="AM54" i="13"/>
  <c r="AM56" i="13"/>
  <c r="AM58" i="13"/>
  <c r="AM60" i="13"/>
  <c r="AM62" i="13"/>
  <c r="AM64" i="13"/>
  <c r="AM66" i="13"/>
  <c r="AM68" i="13"/>
  <c r="AM70" i="13"/>
  <c r="AM72" i="13"/>
  <c r="AM74" i="13"/>
  <c r="AM76" i="13"/>
  <c r="AM78" i="13"/>
  <c r="AM80" i="13"/>
  <c r="AM82" i="13"/>
  <c r="AM84" i="13"/>
  <c r="AM86" i="13"/>
  <c r="AM88" i="13"/>
  <c r="AM90" i="13"/>
  <c r="AM92" i="13"/>
  <c r="AM94" i="13"/>
  <c r="AM96" i="13"/>
  <c r="AM98" i="13"/>
  <c r="AM100" i="13"/>
  <c r="AM102" i="13"/>
  <c r="AM104" i="13"/>
  <c r="AM106" i="13"/>
  <c r="AM108" i="13"/>
  <c r="AM110" i="13"/>
  <c r="AM112" i="13"/>
  <c r="AM114" i="13"/>
  <c r="AM116" i="13"/>
  <c r="AM118" i="13"/>
  <c r="AM120" i="13"/>
  <c r="AM122" i="13"/>
  <c r="AM124" i="13"/>
  <c r="AM126" i="13"/>
  <c r="AM128" i="13"/>
  <c r="AM130" i="13"/>
  <c r="AM132" i="13"/>
  <c r="AM134" i="13"/>
  <c r="AM136" i="13"/>
  <c r="AM138" i="13"/>
  <c r="AM140" i="13"/>
  <c r="AM142" i="13"/>
  <c r="AM144" i="13"/>
  <c r="AM146" i="13"/>
  <c r="AM148" i="13"/>
  <c r="AM150" i="13"/>
  <c r="AM152" i="13"/>
  <c r="AM154" i="13"/>
  <c r="AM156" i="13"/>
  <c r="AM158" i="13"/>
  <c r="AM160" i="13"/>
  <c r="AM162" i="13"/>
  <c r="AM164" i="13"/>
  <c r="AM166" i="13"/>
  <c r="AM168" i="13"/>
  <c r="AM170" i="13"/>
  <c r="AM172" i="13"/>
  <c r="AN4" i="13"/>
  <c r="AO4" i="13"/>
  <c r="AP6" i="13"/>
  <c r="AM9" i="13"/>
  <c r="AN11" i="13"/>
  <c r="AO13" i="13"/>
  <c r="AP15" i="13"/>
  <c r="AN18" i="13"/>
  <c r="AO20" i="13"/>
  <c r="AP22" i="13"/>
  <c r="AM25" i="13"/>
  <c r="AN27" i="13"/>
  <c r="AO29" i="13"/>
  <c r="AP31" i="13"/>
  <c r="AN34" i="13"/>
  <c r="AO36" i="13"/>
  <c r="AP38" i="13"/>
  <c r="AM41" i="13"/>
  <c r="AN43" i="13"/>
  <c r="AO45" i="13"/>
  <c r="AP47" i="13"/>
  <c r="AN50" i="13"/>
  <c r="AO52" i="13"/>
  <c r="AP54" i="13"/>
  <c r="AM57" i="13"/>
  <c r="AN59" i="13"/>
  <c r="AO61" i="13"/>
  <c r="AP63" i="13"/>
  <c r="AN66" i="13"/>
  <c r="AO68" i="13"/>
  <c r="AP70" i="13"/>
  <c r="AM73" i="13"/>
  <c r="AN75" i="13"/>
  <c r="AO77" i="13"/>
  <c r="AP79" i="13"/>
  <c r="AN82" i="13"/>
  <c r="AO84" i="13"/>
  <c r="AP86" i="13"/>
  <c r="AM89" i="13"/>
  <c r="AN91" i="13"/>
  <c r="AO93" i="13"/>
  <c r="AP95" i="13"/>
  <c r="AN98" i="13"/>
  <c r="AM5" i="13"/>
  <c r="AN7" i="13"/>
  <c r="AO9" i="13"/>
  <c r="AP11" i="13"/>
  <c r="AN14" i="13"/>
  <c r="AO16" i="13"/>
  <c r="AP18" i="13"/>
  <c r="AM21" i="13"/>
  <c r="AN23" i="13"/>
  <c r="AO25" i="13"/>
  <c r="AP27" i="13"/>
  <c r="AN30" i="13"/>
  <c r="AO32" i="13"/>
  <c r="AP34" i="13"/>
  <c r="AM37" i="13"/>
  <c r="AN39" i="13"/>
  <c r="AO41" i="13"/>
  <c r="AP43" i="13"/>
  <c r="AN46" i="13"/>
  <c r="AO48" i="13"/>
  <c r="AP50" i="13"/>
  <c r="AM53" i="13"/>
  <c r="AN55" i="13"/>
  <c r="AO57" i="13"/>
  <c r="AP59" i="13"/>
  <c r="AN62" i="13"/>
  <c r="AO64" i="13"/>
  <c r="AP66" i="13"/>
  <c r="AM69" i="13"/>
  <c r="AN71" i="13"/>
  <c r="AO73" i="13"/>
  <c r="AP75" i="13"/>
  <c r="AN78" i="13"/>
  <c r="AO80" i="13"/>
  <c r="AP82" i="13"/>
  <c r="AM85" i="13"/>
  <c r="AN87" i="13"/>
  <c r="AO89" i="13"/>
  <c r="AP91" i="13"/>
  <c r="AN94" i="13"/>
  <c r="AO96" i="13"/>
  <c r="AP98" i="13"/>
  <c r="AM101" i="13"/>
  <c r="AN103" i="13"/>
  <c r="AO105" i="13"/>
  <c r="AP107" i="13"/>
  <c r="AN110" i="13"/>
  <c r="AO112" i="13"/>
  <c r="AP114" i="13"/>
  <c r="AM117" i="13"/>
  <c r="AN119" i="13"/>
  <c r="AO121" i="13"/>
  <c r="AP123" i="13"/>
  <c r="AN126" i="13"/>
  <c r="AO128" i="13"/>
  <c r="AP130" i="13"/>
  <c r="AM133" i="13"/>
  <c r="AN135" i="13"/>
  <c r="AO137" i="13"/>
  <c r="AP139" i="13"/>
  <c r="AN142" i="13"/>
  <c r="AO144" i="13"/>
  <c r="AP146" i="13"/>
  <c r="AM149" i="13"/>
  <c r="AN151" i="13"/>
  <c r="AO153" i="13"/>
  <c r="AP155" i="13"/>
  <c r="AN158" i="13"/>
  <c r="AO160" i="13"/>
  <c r="AP162" i="13"/>
  <c r="AM165" i="13"/>
  <c r="AN167" i="13"/>
  <c r="AO169" i="13"/>
  <c r="AP171" i="13"/>
  <c r="AM174" i="13"/>
  <c r="AM176" i="13"/>
  <c r="AM178" i="13"/>
  <c r="AM180" i="13"/>
  <c r="AM182" i="13"/>
  <c r="AM184" i="13"/>
  <c r="AM186" i="13"/>
  <c r="AM188" i="13"/>
  <c r="AM190" i="13"/>
  <c r="AM192" i="13"/>
  <c r="AM194" i="13"/>
  <c r="AN5" i="13"/>
  <c r="AO7" i="13"/>
  <c r="AP9" i="13"/>
  <c r="AN12" i="13"/>
  <c r="AO14" i="13"/>
  <c r="AP16" i="13"/>
  <c r="AM19" i="13"/>
  <c r="AN21" i="13"/>
  <c r="AO23" i="13"/>
  <c r="AP25" i="13"/>
  <c r="AN28" i="13"/>
  <c r="AO30" i="13"/>
  <c r="AP32" i="13"/>
  <c r="AM35" i="13"/>
  <c r="AN37" i="13"/>
  <c r="AO39" i="13"/>
  <c r="AP41" i="13"/>
  <c r="AN44" i="13"/>
  <c r="AO46" i="13"/>
  <c r="AP48" i="13"/>
  <c r="AM51" i="13"/>
  <c r="AN53" i="13"/>
  <c r="AO55" i="13"/>
  <c r="AP57" i="13"/>
  <c r="AN60" i="13"/>
  <c r="AO62" i="13"/>
  <c r="AP64" i="13"/>
  <c r="AM67" i="13"/>
  <c r="AN69" i="13"/>
  <c r="AO71" i="13"/>
  <c r="AP73" i="13"/>
  <c r="AN76" i="13"/>
  <c r="AO78" i="13"/>
  <c r="AP80" i="13"/>
  <c r="AM83" i="13"/>
  <c r="AN85" i="13"/>
  <c r="AO87" i="13"/>
  <c r="AP89" i="13"/>
  <c r="AN92" i="13"/>
  <c r="AO94" i="13"/>
  <c r="AP96" i="13"/>
  <c r="AM99" i="13"/>
  <c r="AN101" i="13"/>
  <c r="AO103" i="13"/>
  <c r="AP105" i="13"/>
  <c r="AN108" i="13"/>
  <c r="AO110" i="13"/>
  <c r="AP112" i="13"/>
  <c r="AM115" i="13"/>
  <c r="AN117" i="13"/>
  <c r="AO119" i="13"/>
  <c r="AP121" i="13"/>
  <c r="AO5" i="13"/>
  <c r="AP7" i="13"/>
  <c r="AN10" i="13"/>
  <c r="AO12" i="13"/>
  <c r="AP14" i="13"/>
  <c r="AM17" i="13"/>
  <c r="AN19" i="13"/>
  <c r="AO21" i="13"/>
  <c r="AP23" i="13"/>
  <c r="AN26" i="13"/>
  <c r="AO28" i="13"/>
  <c r="AP30" i="13"/>
  <c r="AM33" i="13"/>
  <c r="AN35" i="13"/>
  <c r="AO37" i="13"/>
  <c r="AP39" i="13"/>
  <c r="AN42" i="13"/>
  <c r="AO44" i="13"/>
  <c r="AP46" i="13"/>
  <c r="AM49" i="13"/>
  <c r="AN51" i="13"/>
  <c r="AO53" i="13"/>
  <c r="AP55" i="13"/>
  <c r="AN58" i="13"/>
  <c r="AO60" i="13"/>
  <c r="AP62" i="13"/>
  <c r="AM65" i="13"/>
  <c r="AN67" i="13"/>
  <c r="AO69" i="13"/>
  <c r="AP71" i="13"/>
  <c r="AN74" i="13"/>
  <c r="AO76" i="13"/>
  <c r="AP78" i="13"/>
  <c r="AM81" i="13"/>
  <c r="AN83" i="13"/>
  <c r="AO85" i="13"/>
  <c r="AP87" i="13"/>
  <c r="AN90" i="13"/>
  <c r="AO92" i="13"/>
  <c r="AP94" i="13"/>
  <c r="AM97" i="13"/>
  <c r="AP5" i="13"/>
  <c r="AN8" i="13"/>
  <c r="AO10" i="13"/>
  <c r="AP12" i="13"/>
  <c r="AM15" i="13"/>
  <c r="AN17" i="13"/>
  <c r="AO19" i="13"/>
  <c r="AP21" i="13"/>
  <c r="AN24" i="13"/>
  <c r="AO26" i="13"/>
  <c r="AP28" i="13"/>
  <c r="AM31" i="13"/>
  <c r="AN33" i="13"/>
  <c r="AO35" i="13"/>
  <c r="AP37" i="13"/>
  <c r="AN40" i="13"/>
  <c r="AO42" i="13"/>
  <c r="AP44" i="13"/>
  <c r="AM47" i="13"/>
  <c r="AN49" i="13"/>
  <c r="AO51" i="13"/>
  <c r="AP53" i="13"/>
  <c r="AN56" i="13"/>
  <c r="AO58" i="13"/>
  <c r="AP60" i="13"/>
  <c r="AM63" i="13"/>
  <c r="AN65" i="13"/>
  <c r="AO67" i="13"/>
  <c r="AP69" i="13"/>
  <c r="AN72" i="13"/>
  <c r="AO74" i="13"/>
  <c r="AP76" i="13"/>
  <c r="AM79" i="13"/>
  <c r="AN81" i="13"/>
  <c r="AO83" i="13"/>
  <c r="AP85" i="13"/>
  <c r="AN88" i="13"/>
  <c r="AO90" i="13"/>
  <c r="AP92" i="13"/>
  <c r="AM95" i="13"/>
  <c r="AN97" i="13"/>
  <c r="AO99" i="13"/>
  <c r="AP101" i="13"/>
  <c r="AN104" i="13"/>
  <c r="AO106" i="13"/>
  <c r="AP108" i="13"/>
  <c r="AM111" i="13"/>
  <c r="AN113" i="13"/>
  <c r="AO115" i="13"/>
  <c r="AP117" i="13"/>
  <c r="AN120" i="13"/>
  <c r="AO122" i="13"/>
  <c r="AP124" i="13"/>
  <c r="AM127" i="13"/>
  <c r="AN129" i="13"/>
  <c r="AO131" i="13"/>
  <c r="AP133" i="13"/>
  <c r="AN136" i="13"/>
  <c r="AO138" i="13"/>
  <c r="AP140" i="13"/>
  <c r="AM143" i="13"/>
  <c r="AN145" i="13"/>
  <c r="AO147" i="13"/>
  <c r="AP149" i="13"/>
  <c r="AN152" i="13"/>
  <c r="AO154" i="13"/>
  <c r="AP156" i="13"/>
  <c r="AM159" i="13"/>
  <c r="AN161" i="13"/>
  <c r="AO163" i="13"/>
  <c r="AP165" i="13"/>
  <c r="AN168" i="13"/>
  <c r="AO170" i="13"/>
  <c r="AP172" i="13"/>
  <c r="AP174" i="13"/>
  <c r="AP176" i="13"/>
  <c r="AP178" i="13"/>
  <c r="AP180" i="13"/>
  <c r="AP182" i="13"/>
  <c r="AP184" i="13"/>
  <c r="AP186" i="13"/>
  <c r="AP188" i="13"/>
  <c r="AP190" i="13"/>
  <c r="AP192" i="13"/>
  <c r="AP194" i="13"/>
  <c r="AP196" i="13"/>
  <c r="AP198" i="13"/>
  <c r="AP200" i="13"/>
  <c r="AP4" i="13"/>
  <c r="AM11" i="13"/>
  <c r="AO17" i="13"/>
  <c r="AM23" i="13"/>
  <c r="AN29" i="13"/>
  <c r="AP35" i="13"/>
  <c r="AN41" i="13"/>
  <c r="AO47" i="13"/>
  <c r="AN54" i="13"/>
  <c r="AO59" i="13"/>
  <c r="AP65" i="13"/>
  <c r="AO72" i="13"/>
  <c r="AP77" i="13"/>
  <c r="AN84" i="13"/>
  <c r="AP90" i="13"/>
  <c r="AN96" i="13"/>
  <c r="AP100" i="13"/>
  <c r="AP104" i="13"/>
  <c r="AO108" i="13"/>
  <c r="AP111" i="13"/>
  <c r="AP115" i="13"/>
  <c r="AM119" i="13"/>
  <c r="AM123" i="13"/>
  <c r="AP125" i="13"/>
  <c r="AM129" i="13"/>
  <c r="AN132" i="13"/>
  <c r="AM135" i="13"/>
  <c r="AN138" i="13"/>
  <c r="AN141" i="13"/>
  <c r="AN144" i="13"/>
  <c r="AN147" i="13"/>
  <c r="AO150" i="13"/>
  <c r="AN153" i="13"/>
  <c r="AO156" i="13"/>
  <c r="AO159" i="13"/>
  <c r="AO162" i="13"/>
  <c r="AO165" i="13"/>
  <c r="AP168" i="13"/>
  <c r="AO171" i="13"/>
  <c r="AO174" i="13"/>
  <c r="AN177" i="13"/>
  <c r="AP179" i="13"/>
  <c r="AO182" i="13"/>
  <c r="AN185" i="13"/>
  <c r="AP187" i="13"/>
  <c r="AO190" i="13"/>
  <c r="AN193" i="13"/>
  <c r="AP195" i="13"/>
  <c r="AM198" i="13"/>
  <c r="AN200" i="13"/>
  <c r="AO202" i="13"/>
  <c r="AO204" i="13"/>
  <c r="AO206" i="13"/>
  <c r="AO208" i="13"/>
  <c r="AO210" i="13"/>
  <c r="AO212" i="13"/>
  <c r="AO214" i="13"/>
  <c r="AO216" i="13"/>
  <c r="AO218" i="13"/>
  <c r="AO220" i="13"/>
  <c r="AO222" i="13"/>
  <c r="AO224" i="13"/>
  <c r="AO226" i="13"/>
  <c r="AO228" i="13"/>
  <c r="AO230" i="13"/>
  <c r="AO232" i="13"/>
  <c r="AO234" i="13"/>
  <c r="AO236" i="13"/>
  <c r="AO238" i="13"/>
  <c r="AO240" i="13"/>
  <c r="AO242" i="13"/>
  <c r="AO244" i="13"/>
  <c r="AO246" i="13"/>
  <c r="AO248" i="13"/>
  <c r="AO250" i="13"/>
  <c r="AO252" i="13"/>
  <c r="AO254" i="13"/>
  <c r="AO256" i="13"/>
  <c r="AO258" i="13"/>
  <c r="AO260" i="13"/>
  <c r="AO262" i="13"/>
  <c r="AO264" i="13"/>
  <c r="AO266" i="13"/>
  <c r="AM231" i="13"/>
  <c r="AM235" i="13"/>
  <c r="AN6" i="13"/>
  <c r="AO11" i="13"/>
  <c r="AP17" i="13"/>
  <c r="AO24" i="13"/>
  <c r="AP29" i="13"/>
  <c r="AN36" i="13"/>
  <c r="AP42" i="13"/>
  <c r="AN48" i="13"/>
  <c r="AO54" i="13"/>
  <c r="AM61" i="13"/>
  <c r="AO66" i="13"/>
  <c r="AP72" i="13"/>
  <c r="AN79" i="13"/>
  <c r="AP84" i="13"/>
  <c r="AM91" i="13"/>
  <c r="AO97" i="13"/>
  <c r="AO101" i="13"/>
  <c r="AM105" i="13"/>
  <c r="AM109" i="13"/>
  <c r="AN112" i="13"/>
  <c r="AN116" i="13"/>
  <c r="AP119" i="13"/>
  <c r="AN123" i="13"/>
  <c r="AO126" i="13"/>
  <c r="AO129" i="13"/>
  <c r="AO132" i="13"/>
  <c r="AO135" i="13"/>
  <c r="AP138" i="13"/>
  <c r="AO141" i="13"/>
  <c r="AP144" i="13"/>
  <c r="AP147" i="13"/>
  <c r="AP150" i="13"/>
  <c r="AP153" i="13"/>
  <c r="AM157" i="13"/>
  <c r="AP159" i="13"/>
  <c r="AM163" i="13"/>
  <c r="AN166" i="13"/>
  <c r="AM169" i="13"/>
  <c r="AN172" i="13"/>
  <c r="AM175" i="13"/>
  <c r="AO177" i="13"/>
  <c r="AN180" i="13"/>
  <c r="AM183" i="13"/>
  <c r="AO185" i="13"/>
  <c r="AN188" i="13"/>
  <c r="AM191" i="13"/>
  <c r="AO193" i="13"/>
  <c r="AM196" i="13"/>
  <c r="AN198" i="13"/>
  <c r="AO200" i="13"/>
  <c r="AP202" i="13"/>
  <c r="AP204" i="13"/>
  <c r="AP206" i="13"/>
  <c r="AP208" i="13"/>
  <c r="AP210" i="13"/>
  <c r="AP212" i="13"/>
  <c r="AP214" i="13"/>
  <c r="AP216" i="13"/>
  <c r="AP218" i="13"/>
  <c r="AP220" i="13"/>
  <c r="AP222" i="13"/>
  <c r="AP224" i="13"/>
  <c r="AP226" i="13"/>
  <c r="AP228" i="13"/>
  <c r="AP230" i="13"/>
  <c r="AP232" i="13"/>
  <c r="AP234" i="13"/>
  <c r="AP236" i="13"/>
  <c r="AP238" i="13"/>
  <c r="AP240" i="13"/>
  <c r="AP242" i="13"/>
  <c r="AP244" i="13"/>
  <c r="AP246" i="13"/>
  <c r="AP248" i="13"/>
  <c r="AP250" i="13"/>
  <c r="AP252" i="13"/>
  <c r="AP254" i="13"/>
  <c r="AP256" i="13"/>
  <c r="AP258" i="13"/>
  <c r="AP260" i="13"/>
  <c r="AP262" i="13"/>
  <c r="AP264" i="13"/>
  <c r="AP266" i="13"/>
  <c r="AM227" i="13"/>
  <c r="AM229" i="13"/>
  <c r="AO6" i="13"/>
  <c r="AM13" i="13"/>
  <c r="AO18" i="13"/>
  <c r="AP24" i="13"/>
  <c r="AN31" i="13"/>
  <c r="AP36" i="13"/>
  <c r="AM43" i="13"/>
  <c r="AO49" i="13"/>
  <c r="AM55" i="13"/>
  <c r="AN61" i="13"/>
  <c r="AP67" i="13"/>
  <c r="AN73" i="13"/>
  <c r="AO79" i="13"/>
  <c r="AN86" i="13"/>
  <c r="AO91" i="13"/>
  <c r="AP97" i="13"/>
  <c r="AN102" i="13"/>
  <c r="AN105" i="13"/>
  <c r="AN109" i="13"/>
  <c r="AM113" i="13"/>
  <c r="AO116" i="13"/>
  <c r="AO120" i="13"/>
  <c r="AO123" i="13"/>
  <c r="AP126" i="13"/>
  <c r="AP129" i="13"/>
  <c r="AP132" i="13"/>
  <c r="AP135" i="13"/>
  <c r="AM139" i="13"/>
  <c r="AP141" i="13"/>
  <c r="AM145" i="13"/>
  <c r="AN148" i="13"/>
  <c r="AM151" i="13"/>
  <c r="AN154" i="13"/>
  <c r="AN157" i="13"/>
  <c r="AN160" i="13"/>
  <c r="AN163" i="13"/>
  <c r="AO166" i="13"/>
  <c r="AN169" i="13"/>
  <c r="AO172" i="13"/>
  <c r="AN175" i="13"/>
  <c r="AP177" i="13"/>
  <c r="AO180" i="13"/>
  <c r="AN183" i="13"/>
  <c r="AP185" i="13"/>
  <c r="AO188" i="13"/>
  <c r="AN191" i="13"/>
  <c r="AP193" i="13"/>
  <c r="AN196" i="13"/>
  <c r="AO198" i="13"/>
  <c r="AM201" i="13"/>
  <c r="AM203" i="13"/>
  <c r="AM205" i="13"/>
  <c r="AM207" i="13"/>
  <c r="AM209" i="13"/>
  <c r="AM211" i="13"/>
  <c r="AM213" i="13"/>
  <c r="AM215" i="13"/>
  <c r="AM217" i="13"/>
  <c r="AM219" i="13"/>
  <c r="AM221" i="13"/>
  <c r="AM223" i="13"/>
  <c r="AM225" i="13"/>
  <c r="AM7" i="13"/>
  <c r="AN13" i="13"/>
  <c r="AP19" i="13"/>
  <c r="AN25" i="13"/>
  <c r="AO31" i="13"/>
  <c r="AN38" i="13"/>
  <c r="AO43" i="13"/>
  <c r="AP49" i="13"/>
  <c r="AO56" i="13"/>
  <c r="AP61" i="13"/>
  <c r="AN68" i="13"/>
  <c r="AP74" i="13"/>
  <c r="AN80" i="13"/>
  <c r="AO86" i="13"/>
  <c r="AM93" i="13"/>
  <c r="AO98" i="13"/>
  <c r="AO102" i="13"/>
  <c r="AN106" i="13"/>
  <c r="AO109" i="13"/>
  <c r="AO113" i="13"/>
  <c r="AP116" i="13"/>
  <c r="AP120" i="13"/>
  <c r="AN124" i="13"/>
  <c r="AN127" i="13"/>
  <c r="AN130" i="13"/>
  <c r="AN133" i="13"/>
  <c r="AO136" i="13"/>
  <c r="AN139" i="13"/>
  <c r="AO142" i="13"/>
  <c r="AO145" i="13"/>
  <c r="AO148" i="13"/>
  <c r="AO151" i="13"/>
  <c r="AP154" i="13"/>
  <c r="AO157" i="13"/>
  <c r="AP160" i="13"/>
  <c r="AP163" i="13"/>
  <c r="AP166" i="13"/>
  <c r="AP169" i="13"/>
  <c r="AM173" i="13"/>
  <c r="AO175" i="13"/>
  <c r="AN178" i="13"/>
  <c r="AM181" i="13"/>
  <c r="AO183" i="13"/>
  <c r="AN186" i="13"/>
  <c r="AM189" i="13"/>
  <c r="AO191" i="13"/>
  <c r="AN194" i="13"/>
  <c r="AO196" i="13"/>
  <c r="AM199" i="13"/>
  <c r="AN201" i="13"/>
  <c r="AN203" i="13"/>
  <c r="AO8" i="13"/>
  <c r="AP13" i="13"/>
  <c r="AN20" i="13"/>
  <c r="AP26" i="13"/>
  <c r="AN32" i="13"/>
  <c r="AO38" i="13"/>
  <c r="AM45" i="13"/>
  <c r="AO50" i="13"/>
  <c r="AP56" i="13"/>
  <c r="AN63" i="13"/>
  <c r="AP68" i="13"/>
  <c r="AM75" i="13"/>
  <c r="AO81" i="13"/>
  <c r="AM87" i="13"/>
  <c r="AN93" i="13"/>
  <c r="AN99" i="13"/>
  <c r="AP102" i="13"/>
  <c r="AP106" i="13"/>
  <c r="AP109" i="13"/>
  <c r="AP113" i="13"/>
  <c r="AO117" i="13"/>
  <c r="AM121" i="13"/>
  <c r="AO124" i="13"/>
  <c r="AO127" i="13"/>
  <c r="AO130" i="13"/>
  <c r="AO133" i="13"/>
  <c r="AP136" i="13"/>
  <c r="AO139" i="13"/>
  <c r="AP142" i="13"/>
  <c r="AP145" i="13"/>
  <c r="AP148" i="13"/>
  <c r="AP151" i="13"/>
  <c r="AM155" i="13"/>
  <c r="AP157" i="13"/>
  <c r="AM161" i="13"/>
  <c r="AN164" i="13"/>
  <c r="AM167" i="13"/>
  <c r="AN170" i="13"/>
  <c r="AN173" i="13"/>
  <c r="AP175" i="13"/>
  <c r="AO178" i="13"/>
  <c r="AN181" i="13"/>
  <c r="AP183" i="13"/>
  <c r="AO186" i="13"/>
  <c r="AN189" i="13"/>
  <c r="AP191" i="13"/>
  <c r="AO194" i="13"/>
  <c r="AM197" i="13"/>
  <c r="AN199" i="13"/>
  <c r="AO201" i="13"/>
  <c r="AO203" i="13"/>
  <c r="AO205" i="13"/>
  <c r="AO207" i="13"/>
  <c r="AO209" i="13"/>
  <c r="AO211" i="13"/>
  <c r="AO213" i="13"/>
  <c r="AO215" i="13"/>
  <c r="AO217" i="13"/>
  <c r="AO219" i="13"/>
  <c r="AO221" i="13"/>
  <c r="AO223" i="13"/>
  <c r="AO225" i="13"/>
  <c r="AO227" i="13"/>
  <c r="AO229" i="13"/>
  <c r="AO231" i="13"/>
  <c r="AP8" i="13"/>
  <c r="AN15" i="13"/>
  <c r="AP20" i="13"/>
  <c r="AM27" i="13"/>
  <c r="AO33" i="13"/>
  <c r="AM39" i="13"/>
  <c r="AN45" i="13"/>
  <c r="AP51" i="13"/>
  <c r="AN57" i="13"/>
  <c r="AO63" i="13"/>
  <c r="AN70" i="13"/>
  <c r="AO75" i="13"/>
  <c r="AP81" i="13"/>
  <c r="AO88" i="13"/>
  <c r="AP93" i="13"/>
  <c r="AP99" i="13"/>
  <c r="AM103" i="13"/>
  <c r="AM107" i="13"/>
  <c r="AP110" i="13"/>
  <c r="AN114" i="13"/>
  <c r="AN118" i="13"/>
  <c r="AN121" i="13"/>
  <c r="AM125" i="13"/>
  <c r="AP127" i="13"/>
  <c r="AM131" i="13"/>
  <c r="AN134" i="13"/>
  <c r="AM137" i="13"/>
  <c r="AN140" i="13"/>
  <c r="AN143" i="13"/>
  <c r="AN146" i="13"/>
  <c r="AN149" i="13"/>
  <c r="AO152" i="13"/>
  <c r="AN155" i="13"/>
  <c r="AO158" i="13"/>
  <c r="AO161" i="13"/>
  <c r="AO164" i="13"/>
  <c r="AO167" i="13"/>
  <c r="AP170" i="13"/>
  <c r="AO173" i="13"/>
  <c r="AN176" i="13"/>
  <c r="AM179" i="13"/>
  <c r="AO181" i="13"/>
  <c r="AN184" i="13"/>
  <c r="AM187" i="13"/>
  <c r="AO189" i="13"/>
  <c r="AN192" i="13"/>
  <c r="AM195" i="13"/>
  <c r="AN197" i="13"/>
  <c r="AO199" i="13"/>
  <c r="AP201" i="13"/>
  <c r="AP203" i="13"/>
  <c r="AP205" i="13"/>
  <c r="AP207" i="13"/>
  <c r="AP209" i="13"/>
  <c r="AP211" i="13"/>
  <c r="AP213" i="13"/>
  <c r="AP215" i="13"/>
  <c r="AP217" i="13"/>
  <c r="AP219" i="13"/>
  <c r="AP221" i="13"/>
  <c r="AP223" i="13"/>
  <c r="AP225" i="13"/>
  <c r="AP227" i="13"/>
  <c r="AP229" i="13"/>
  <c r="AP231" i="13"/>
  <c r="AP233" i="13"/>
  <c r="AP235" i="13"/>
  <c r="AP237" i="13"/>
  <c r="AP239" i="13"/>
  <c r="AP241" i="13"/>
  <c r="AP243" i="13"/>
  <c r="AP245" i="13"/>
  <c r="AP247" i="13"/>
  <c r="AP249" i="13"/>
  <c r="AP251" i="13"/>
  <c r="AP253" i="13"/>
  <c r="AP255" i="13"/>
  <c r="AP257" i="13"/>
  <c r="AP259" i="13"/>
  <c r="AP261" i="13"/>
  <c r="AP263" i="13"/>
  <c r="AP265" i="13"/>
  <c r="AO15" i="13"/>
  <c r="AO40" i="13"/>
  <c r="AN64" i="13"/>
  <c r="AP88" i="13"/>
  <c r="AN107" i="13"/>
  <c r="AN122" i="13"/>
  <c r="AO134" i="13"/>
  <c r="AO146" i="13"/>
  <c r="AP158" i="13"/>
  <c r="AM171" i="13"/>
  <c r="AP181" i="13"/>
  <c r="AO192" i="13"/>
  <c r="AM202" i="13"/>
  <c r="AM208" i="13"/>
  <c r="AN213" i="13"/>
  <c r="AN218" i="13"/>
  <c r="AM224" i="13"/>
  <c r="AN229" i="13"/>
  <c r="AO233" i="13"/>
  <c r="AN237" i="13"/>
  <c r="AN240" i="13"/>
  <c r="AO243" i="13"/>
  <c r="AM247" i="13"/>
  <c r="AM250" i="13"/>
  <c r="AN253" i="13"/>
  <c r="AN256" i="13"/>
  <c r="AO259" i="13"/>
  <c r="AM263" i="13"/>
  <c r="AM266" i="13"/>
  <c r="AN16" i="13"/>
  <c r="AP40" i="13"/>
  <c r="AO65" i="13"/>
  <c r="AN89" i="13"/>
  <c r="AO107" i="13"/>
  <c r="AP122" i="13"/>
  <c r="AP134" i="13"/>
  <c r="AM147" i="13"/>
  <c r="AN159" i="13"/>
  <c r="AN171" i="13"/>
  <c r="AN182" i="13"/>
  <c r="AM193" i="13"/>
  <c r="AN202" i="13"/>
  <c r="AN208" i="13"/>
  <c r="AM214" i="13"/>
  <c r="AN219" i="13"/>
  <c r="AN224" i="13"/>
  <c r="AM230" i="13"/>
  <c r="AM234" i="13"/>
  <c r="AO237" i="13"/>
  <c r="AM241" i="13"/>
  <c r="AM244" i="13"/>
  <c r="AN247" i="13"/>
  <c r="AN250" i="13"/>
  <c r="AO253" i="13"/>
  <c r="AM257" i="13"/>
  <c r="AM260" i="13"/>
  <c r="AN263" i="13"/>
  <c r="AN266" i="13"/>
  <c r="AM204" i="13"/>
  <c r="AN214" i="13"/>
  <c r="AM220" i="13"/>
  <c r="AN225" i="13"/>
  <c r="AN230" i="13"/>
  <c r="AN234" i="13"/>
  <c r="AN241" i="13"/>
  <c r="AN244" i="13"/>
  <c r="AO247" i="13"/>
  <c r="AM251" i="13"/>
  <c r="AM254" i="13"/>
  <c r="AN257" i="13"/>
  <c r="AN260" i="13"/>
  <c r="AO263" i="13"/>
  <c r="AO22" i="13"/>
  <c r="AN47" i="13"/>
  <c r="AM71" i="13"/>
  <c r="AO111" i="13"/>
  <c r="AO125" i="13"/>
  <c r="AN150" i="13"/>
  <c r="AN162" i="13"/>
  <c r="AN174" i="13"/>
  <c r="AM185" i="13"/>
  <c r="AN204" i="13"/>
  <c r="AN215" i="13"/>
  <c r="AM226" i="13"/>
  <c r="AN235" i="13"/>
  <c r="AO241" i="13"/>
  <c r="AM248" i="13"/>
  <c r="AO257" i="13"/>
  <c r="AM264" i="13"/>
  <c r="AN22" i="13"/>
  <c r="AP45" i="13"/>
  <c r="AO70" i="13"/>
  <c r="AN95" i="13"/>
  <c r="AN111" i="13"/>
  <c r="AN125" i="13"/>
  <c r="AN137" i="13"/>
  <c r="AO149" i="13"/>
  <c r="AP161" i="13"/>
  <c r="AP173" i="13"/>
  <c r="AO184" i="13"/>
  <c r="AN195" i="13"/>
  <c r="AN209" i="13"/>
  <c r="AM238" i="13"/>
  <c r="AP137" i="13"/>
  <c r="AO195" i="13"/>
  <c r="AM210" i="13"/>
  <c r="AN220" i="13"/>
  <c r="AN231" i="13"/>
  <c r="AN238" i="13"/>
  <c r="AM245" i="13"/>
  <c r="AN254" i="13"/>
  <c r="AM261" i="13"/>
  <c r="AO95" i="13"/>
  <c r="AO27" i="13"/>
  <c r="AN52" i="13"/>
  <c r="AM77" i="13"/>
  <c r="AN100" i="13"/>
  <c r="AO114" i="13"/>
  <c r="AN128" i="13"/>
  <c r="AO140" i="13"/>
  <c r="AP152" i="13"/>
  <c r="AP164" i="13"/>
  <c r="AO176" i="13"/>
  <c r="AN187" i="13"/>
  <c r="AO197" i="13"/>
  <c r="AN205" i="13"/>
  <c r="AN210" i="13"/>
  <c r="AM216" i="13"/>
  <c r="AN221" i="13"/>
  <c r="AN226" i="13"/>
  <c r="AM232" i="13"/>
  <c r="AO235" i="13"/>
  <c r="AM239" i="13"/>
  <c r="AM242" i="13"/>
  <c r="AN245" i="13"/>
  <c r="AN248" i="13"/>
  <c r="AO251" i="13"/>
  <c r="AM255" i="13"/>
  <c r="AM258" i="13"/>
  <c r="AN261" i="13"/>
  <c r="AN264" i="13"/>
  <c r="AM29" i="13"/>
  <c r="AP52" i="13"/>
  <c r="AN77" i="13"/>
  <c r="AO100" i="13"/>
  <c r="AN115" i="13"/>
  <c r="AP128" i="13"/>
  <c r="AM141" i="13"/>
  <c r="AM153" i="13"/>
  <c r="AN165" i="13"/>
  <c r="AM177" i="13"/>
  <c r="AO187" i="13"/>
  <c r="AP197" i="13"/>
  <c r="AM206" i="13"/>
  <c r="AN211" i="13"/>
  <c r="AN216" i="13"/>
  <c r="AM222" i="13"/>
  <c r="AN227" i="13"/>
  <c r="AN232" i="13"/>
  <c r="AM236" i="13"/>
  <c r="AN239" i="13"/>
  <c r="AN242" i="13"/>
  <c r="AO245" i="13"/>
  <c r="AM249" i="13"/>
  <c r="AM252" i="13"/>
  <c r="AN255" i="13"/>
  <c r="AN258" i="13"/>
  <c r="AO261" i="13"/>
  <c r="AM265" i="13"/>
  <c r="AN9" i="13"/>
  <c r="AP33" i="13"/>
  <c r="AP58" i="13"/>
  <c r="AO82" i="13"/>
  <c r="AP103" i="13"/>
  <c r="AO118" i="13"/>
  <c r="AN131" i="13"/>
  <c r="AO143" i="13"/>
  <c r="AO155" i="13"/>
  <c r="AP167" i="13"/>
  <c r="AN179" i="13"/>
  <c r="AP189" i="13"/>
  <c r="AP199" i="13"/>
  <c r="AN206" i="13"/>
  <c r="AM212" i="13"/>
  <c r="AN217" i="13"/>
  <c r="AN222" i="13"/>
  <c r="AM228" i="13"/>
  <c r="AM233" i="13"/>
  <c r="AN236" i="13"/>
  <c r="AM243" i="13"/>
  <c r="AM246" i="13"/>
  <c r="AN249" i="13"/>
  <c r="AN252" i="13"/>
  <c r="AO255" i="13"/>
  <c r="AM259" i="13"/>
  <c r="AM262" i="13"/>
  <c r="AN265" i="13"/>
  <c r="AP10" i="13"/>
  <c r="AP83" i="13"/>
  <c r="AN190" i="13"/>
  <c r="AM237" i="13"/>
  <c r="AM256" i="13"/>
  <c r="AO104" i="13"/>
  <c r="AM200" i="13"/>
  <c r="AO239" i="13"/>
  <c r="AN259" i="13"/>
  <c r="AP118" i="13"/>
  <c r="AN207" i="13"/>
  <c r="AM240" i="13"/>
  <c r="AN262" i="13"/>
  <c r="AP131" i="13"/>
  <c r="AN212" i="13"/>
  <c r="AN243" i="13"/>
  <c r="AO265" i="13"/>
  <c r="AO249" i="13"/>
  <c r="AO168" i="13"/>
  <c r="AN251" i="13"/>
  <c r="AM59" i="13"/>
  <c r="AN233" i="13"/>
  <c r="AP143" i="13"/>
  <c r="AM218" i="13"/>
  <c r="AN246" i="13"/>
  <c r="AN156" i="13"/>
  <c r="AN223" i="13"/>
  <c r="AO34" i="13"/>
  <c r="AN228" i="13"/>
  <c r="AO179" i="13"/>
  <c r="AM253" i="13"/>
  <c r="AK3" i="8"/>
  <c r="AK4" i="8"/>
  <c r="AK5" i="8"/>
  <c r="AK6" i="8"/>
  <c r="AK7" i="8"/>
  <c r="AK8" i="8"/>
  <c r="AK9" i="8"/>
  <c r="AK2" i="8"/>
  <c r="AK3" i="13"/>
  <c r="AK4" i="13"/>
  <c r="AK5" i="13"/>
  <c r="AK6" i="13"/>
  <c r="AK7" i="13"/>
  <c r="AK8" i="13"/>
  <c r="AK9" i="13"/>
  <c r="AK2" i="13"/>
  <c r="B20" i="8" l="1"/>
  <c r="B19" i="8"/>
  <c r="B17" i="8"/>
  <c r="B13" i="8"/>
  <c r="B14" i="8"/>
  <c r="B14" i="16" l="1"/>
  <c r="AK3" i="16"/>
  <c r="AK7" i="16"/>
  <c r="AK6" i="16"/>
  <c r="B17" i="16"/>
  <c r="AK9" i="16"/>
  <c r="AK8" i="16"/>
  <c r="AK5" i="16"/>
  <c r="AK4" i="16"/>
  <c r="B20" i="16"/>
  <c r="AM3" i="16" a="1"/>
  <c r="AP8" i="16" l="1"/>
  <c r="AP24" i="16"/>
  <c r="AP40" i="16"/>
  <c r="AP56" i="16"/>
  <c r="AP72" i="16"/>
  <c r="AM15" i="16"/>
  <c r="AM31" i="16"/>
  <c r="AM47" i="16"/>
  <c r="AM63" i="16"/>
  <c r="AM79" i="16"/>
  <c r="AM95" i="16"/>
  <c r="AM111" i="16"/>
  <c r="AM127" i="16"/>
  <c r="AM143" i="16"/>
  <c r="AM159" i="16"/>
  <c r="AN5" i="16"/>
  <c r="AN21" i="16"/>
  <c r="AN37" i="16"/>
  <c r="AN53" i="16"/>
  <c r="AN69" i="16"/>
  <c r="AN85" i="16"/>
  <c r="AN101" i="16"/>
  <c r="AN117" i="16"/>
  <c r="AN133" i="16"/>
  <c r="AO5" i="16"/>
  <c r="AO21" i="16"/>
  <c r="AO37" i="16"/>
  <c r="AO53" i="16"/>
  <c r="AO69" i="16"/>
  <c r="AO85" i="16"/>
  <c r="AO101" i="16"/>
  <c r="AO117" i="16"/>
  <c r="AO133" i="16"/>
  <c r="AP3" i="16"/>
  <c r="AO6" i="16"/>
  <c r="AO22" i="16"/>
  <c r="AO38" i="16"/>
  <c r="AO54" i="16"/>
  <c r="AO70" i="16"/>
  <c r="AO86" i="16"/>
  <c r="AO102" i="16"/>
  <c r="AO118" i="16"/>
  <c r="AO134" i="16"/>
  <c r="AN18" i="16"/>
  <c r="AP61" i="16"/>
  <c r="AP96" i="16"/>
  <c r="AP128" i="16"/>
  <c r="AM36" i="16"/>
  <c r="AM78" i="16"/>
  <c r="AM110" i="16"/>
  <c r="AM142" i="16"/>
  <c r="AN162" i="16"/>
  <c r="AO179" i="16"/>
  <c r="AO195" i="16"/>
  <c r="AO211" i="16"/>
  <c r="AO227" i="16"/>
  <c r="AO243" i="16"/>
  <c r="AN6" i="16"/>
  <c r="AN52" i="16"/>
  <c r="AN90" i="16"/>
  <c r="AN122" i="16"/>
  <c r="AN26" i="16"/>
  <c r="AP69" i="16"/>
  <c r="AP102" i="16"/>
  <c r="AP134" i="16"/>
  <c r="AN158" i="16"/>
  <c r="AN38" i="16"/>
  <c r="AM80" i="16"/>
  <c r="AM112" i="16"/>
  <c r="AM144" i="16"/>
  <c r="AO163" i="16"/>
  <c r="AO180" i="16"/>
  <c r="AO196" i="16"/>
  <c r="AO212" i="16"/>
  <c r="AO228" i="16"/>
  <c r="AO244" i="16"/>
  <c r="AN4" i="16"/>
  <c r="AP111" i="16"/>
  <c r="AM162" i="16"/>
  <c r="AM185" i="16"/>
  <c r="AN206" i="16"/>
  <c r="AP12" i="16"/>
  <c r="AP28" i="16"/>
  <c r="AP44" i="16"/>
  <c r="AP60" i="16"/>
  <c r="AM3" i="16"/>
  <c r="AM19" i="16"/>
  <c r="AM35" i="16"/>
  <c r="AM51" i="16"/>
  <c r="AM67" i="16"/>
  <c r="AM83" i="16"/>
  <c r="AM99" i="16"/>
  <c r="AM115" i="16"/>
  <c r="AM131" i="16"/>
  <c r="AM147" i="16"/>
  <c r="AM163" i="16"/>
  <c r="AN9" i="16"/>
  <c r="AN25" i="16"/>
  <c r="AN41" i="16"/>
  <c r="AN57" i="16"/>
  <c r="AN73" i="16"/>
  <c r="AN89" i="16"/>
  <c r="AN105" i="16"/>
  <c r="AN121" i="16"/>
  <c r="AN137" i="16"/>
  <c r="AO9" i="16"/>
  <c r="AO25" i="16"/>
  <c r="AO41" i="16"/>
  <c r="AO57" i="16"/>
  <c r="AO73" i="16"/>
  <c r="AO89" i="16"/>
  <c r="AO105" i="16"/>
  <c r="AP16" i="16"/>
  <c r="AP32" i="16"/>
  <c r="AP48" i="16"/>
  <c r="AP64" i="16"/>
  <c r="AM7" i="16"/>
  <c r="AM23" i="16"/>
  <c r="AM39" i="16"/>
  <c r="AM55" i="16"/>
  <c r="AM71" i="16"/>
  <c r="AM87" i="16"/>
  <c r="AM103" i="16"/>
  <c r="AM119" i="16"/>
  <c r="AM135" i="16"/>
  <c r="AM151" i="16"/>
  <c r="AM167" i="16"/>
  <c r="AN13" i="16"/>
  <c r="AN29" i="16"/>
  <c r="AN45" i="16"/>
  <c r="AN61" i="16"/>
  <c r="AN77" i="16"/>
  <c r="AN93" i="16"/>
  <c r="AN109" i="16"/>
  <c r="AN125" i="16"/>
  <c r="AN141" i="16"/>
  <c r="AO13" i="16"/>
  <c r="AO29" i="16"/>
  <c r="AO45" i="16"/>
  <c r="AO61" i="16"/>
  <c r="AO77" i="16"/>
  <c r="AO93" i="16"/>
  <c r="AO109" i="16"/>
  <c r="AO125" i="16"/>
  <c r="AO141" i="16"/>
  <c r="AP11" i="16"/>
  <c r="AO14" i="16"/>
  <c r="AO30" i="16"/>
  <c r="AO46" i="16"/>
  <c r="AO62" i="16"/>
  <c r="AO78" i="16"/>
  <c r="AO94" i="16"/>
  <c r="AO110" i="16"/>
  <c r="AO126" i="16"/>
  <c r="AO142" i="16"/>
  <c r="AM40" i="16"/>
  <c r="AP80" i="16"/>
  <c r="AP112" i="16"/>
  <c r="AM14" i="16"/>
  <c r="AP57" i="16"/>
  <c r="AM94" i="16"/>
  <c r="AM126" i="16"/>
  <c r="AN153" i="16"/>
  <c r="AO171" i="16"/>
  <c r="AO187" i="16"/>
  <c r="AO203" i="16"/>
  <c r="AO219" i="16"/>
  <c r="AO235" i="16"/>
  <c r="AO251" i="16"/>
  <c r="AP31" i="16"/>
  <c r="AM74" i="16"/>
  <c r="AN106" i="16"/>
  <c r="AN138" i="16"/>
  <c r="AM48" i="16"/>
  <c r="AP86" i="16"/>
  <c r="AP118" i="16"/>
  <c r="AN149" i="16"/>
  <c r="AP17" i="16"/>
  <c r="AM60" i="16"/>
  <c r="AM96" i="16"/>
  <c r="AM128" i="16"/>
  <c r="AN154" i="16"/>
  <c r="AO172" i="16"/>
  <c r="AO188" i="16"/>
  <c r="AO204" i="16"/>
  <c r="AO220" i="16"/>
  <c r="AO236" i="16"/>
  <c r="AO252" i="16"/>
  <c r="AM66" i="16"/>
  <c r="AP147" i="16"/>
  <c r="AN174" i="16"/>
  <c r="AP195" i="16"/>
  <c r="AM217" i="16"/>
  <c r="AP14" i="16"/>
  <c r="AP38" i="16"/>
  <c r="AP66" i="16"/>
  <c r="AM17" i="16"/>
  <c r="AM43" i="16"/>
  <c r="AM69" i="16"/>
  <c r="AM93" i="16"/>
  <c r="AM121" i="16"/>
  <c r="AM145" i="16"/>
  <c r="AM171" i="16"/>
  <c r="AN27" i="16"/>
  <c r="AN51" i="16"/>
  <c r="AN79" i="16"/>
  <c r="AN103" i="16"/>
  <c r="AN129" i="16"/>
  <c r="AO11" i="16"/>
  <c r="AO35" i="16"/>
  <c r="AO63" i="16"/>
  <c r="AO87" i="16"/>
  <c r="AO113" i="16"/>
  <c r="AO135" i="16"/>
  <c r="AP9" i="16"/>
  <c r="AO18" i="16"/>
  <c r="AO40" i="16"/>
  <c r="AO60" i="16"/>
  <c r="AO82" i="16"/>
  <c r="AO104" i="16"/>
  <c r="AO124" i="16"/>
  <c r="AM4" i="16"/>
  <c r="AN66" i="16"/>
  <c r="AP108" i="16"/>
  <c r="AP25" i="16"/>
  <c r="AM82" i="16"/>
  <c r="AM122" i="16"/>
  <c r="AP157" i="16"/>
  <c r="AO181" i="16"/>
  <c r="AO201" i="16"/>
  <c r="AO223" i="16"/>
  <c r="AO245" i="16"/>
  <c r="AM26" i="16"/>
  <c r="AN82" i="16"/>
  <c r="AN126" i="16"/>
  <c r="AN42" i="16"/>
  <c r="AP94" i="16"/>
  <c r="AP138" i="16"/>
  <c r="AM10" i="16"/>
  <c r="AN70" i="16"/>
  <c r="AM116" i="16"/>
  <c r="AM152" i="16"/>
  <c r="AO176" i="16"/>
  <c r="AO198" i="16"/>
  <c r="AO218" i="16"/>
  <c r="AO240" i="16"/>
  <c r="AP23" i="16"/>
  <c r="AP141" i="16"/>
  <c r="AP179" i="16"/>
  <c r="AM209" i="16"/>
  <c r="AM233" i="16"/>
  <c r="AN254" i="16"/>
  <c r="AP259" i="16"/>
  <c r="AP39" i="16"/>
  <c r="AP133" i="16"/>
  <c r="AP168" i="16"/>
  <c r="AP190" i="16"/>
  <c r="AM212" i="16"/>
  <c r="AN233" i="16"/>
  <c r="AP27" i="16"/>
  <c r="AN124" i="16"/>
  <c r="AN166" i="16"/>
  <c r="AN188" i="16"/>
  <c r="AP209" i="16"/>
  <c r="AM231" i="16"/>
  <c r="AN252" i="16"/>
  <c r="AN12" i="16"/>
  <c r="AP115" i="16"/>
  <c r="AP163" i="16"/>
  <c r="AM186" i="16"/>
  <c r="AN207" i="16"/>
  <c r="AP228" i="16"/>
  <c r="AM250" i="16"/>
  <c r="AM34" i="16"/>
  <c r="AP197" i="16"/>
  <c r="AN16" i="16"/>
  <c r="AP22" i="16"/>
  <c r="AP50" i="16"/>
  <c r="AP74" i="16"/>
  <c r="AM27" i="16"/>
  <c r="AM53" i="16"/>
  <c r="AM77" i="16"/>
  <c r="AM105" i="16"/>
  <c r="AM129" i="16"/>
  <c r="AM155" i="16"/>
  <c r="AN11" i="16"/>
  <c r="AN35" i="16"/>
  <c r="AN63" i="16"/>
  <c r="AN87" i="16"/>
  <c r="AN113" i="16"/>
  <c r="AN139" i="16"/>
  <c r="AO19" i="16"/>
  <c r="AO47" i="16"/>
  <c r="AO71" i="16"/>
  <c r="AO97" i="16"/>
  <c r="AO121" i="16"/>
  <c r="AO143" i="16"/>
  <c r="AO4" i="16"/>
  <c r="AO26" i="16"/>
  <c r="AP26" i="16"/>
  <c r="AP52" i="16"/>
  <c r="AM5" i="16"/>
  <c r="AM29" i="16"/>
  <c r="AM57" i="16"/>
  <c r="AM81" i="16"/>
  <c r="AM107" i="16"/>
  <c r="AM133" i="16"/>
  <c r="AM157" i="16"/>
  <c r="AN15" i="16"/>
  <c r="AN39" i="16"/>
  <c r="AN65" i="16"/>
  <c r="AN91" i="16"/>
  <c r="AN115" i="16"/>
  <c r="AN143" i="16"/>
  <c r="AO23" i="16"/>
  <c r="AO49" i="16"/>
  <c r="AO75" i="16"/>
  <c r="AO99" i="16"/>
  <c r="AO123" i="16"/>
  <c r="AO145" i="16"/>
  <c r="AO8" i="16"/>
  <c r="AO28" i="16"/>
  <c r="AO50" i="16"/>
  <c r="AO72" i="16"/>
  <c r="AO92" i="16"/>
  <c r="AO114" i="16"/>
  <c r="AO136" i="16"/>
  <c r="AN34" i="16"/>
  <c r="AP88" i="16"/>
  <c r="AP132" i="16"/>
  <c r="AM52" i="16"/>
  <c r="AM102" i="16"/>
  <c r="AM146" i="16"/>
  <c r="AN169" i="16"/>
  <c r="AO191" i="16"/>
  <c r="AO213" i="16"/>
  <c r="AO233" i="16"/>
  <c r="AO255" i="16"/>
  <c r="AM58" i="16"/>
  <c r="AN102" i="16"/>
  <c r="AM16" i="16"/>
  <c r="AN74" i="16"/>
  <c r="AP114" i="16"/>
  <c r="AP153" i="16"/>
  <c r="AM44" i="16"/>
  <c r="AM92" i="16"/>
  <c r="AM136" i="16"/>
  <c r="AP165" i="16"/>
  <c r="AO186" i="16"/>
  <c r="AO208" i="16"/>
  <c r="AO230" i="16"/>
  <c r="AO250" i="16"/>
  <c r="AP89" i="16"/>
  <c r="AO165" i="16"/>
  <c r="AM193" i="16"/>
  <c r="AN222" i="16"/>
  <c r="AP243" i="16"/>
  <c r="AO263" i="16"/>
  <c r="AM243" i="16"/>
  <c r="AP91" i="16"/>
  <c r="AN155" i="16"/>
  <c r="AM180" i="16"/>
  <c r="AN201" i="16"/>
  <c r="AP222" i="16"/>
  <c r="AN257" i="16"/>
  <c r="AP81" i="16"/>
  <c r="AN152" i="16"/>
  <c r="AP177" i="16"/>
  <c r="AM199" i="16"/>
  <c r="AN220" i="16"/>
  <c r="AP241" i="16"/>
  <c r="AM262" i="16"/>
  <c r="AP71" i="16"/>
  <c r="AP148" i="16"/>
  <c r="AN175" i="16"/>
  <c r="AP196" i="16"/>
  <c r="AM218" i="16"/>
  <c r="AN239" i="16"/>
  <c r="AN260" i="16"/>
  <c r="AP167" i="16"/>
  <c r="AM227" i="16"/>
  <c r="AN72" i="16"/>
  <c r="AP10" i="16"/>
  <c r="AP54" i="16"/>
  <c r="AM21" i="16"/>
  <c r="AM61" i="16"/>
  <c r="AM101" i="16"/>
  <c r="AM141" i="16"/>
  <c r="AN17" i="16"/>
  <c r="AN55" i="16"/>
  <c r="AN97" i="16"/>
  <c r="AN135" i="16"/>
  <c r="AO33" i="16"/>
  <c r="AO79" i="16"/>
  <c r="AO115" i="16"/>
  <c r="AP5" i="16"/>
  <c r="AO24" i="16"/>
  <c r="AO56" i="16"/>
  <c r="AO84" i="16"/>
  <c r="AO112" i="16"/>
  <c r="AO140" i="16"/>
  <c r="AM72" i="16"/>
  <c r="AP124" i="16"/>
  <c r="AM68" i="16"/>
  <c r="AM130" i="16"/>
  <c r="AP166" i="16"/>
  <c r="AO197" i="16"/>
  <c r="AO225" i="16"/>
  <c r="AO253" i="16"/>
  <c r="AN68" i="16"/>
  <c r="AN130" i="16"/>
  <c r="AM64" i="16"/>
  <c r="AP126" i="16"/>
  <c r="AN22" i="16"/>
  <c r="AM88" i="16"/>
  <c r="AN147" i="16"/>
  <c r="AO178" i="16"/>
  <c r="AO206" i="16"/>
  <c r="AO234" i="16"/>
  <c r="AM38" i="16"/>
  <c r="AO158" i="16"/>
  <c r="AM201" i="16"/>
  <c r="AP235" i="16"/>
  <c r="AO261" i="16"/>
  <c r="AN8" i="16"/>
  <c r="AN142" i="16"/>
  <c r="AN177" i="16"/>
  <c r="AP206" i="16"/>
  <c r="AM236" i="16"/>
  <c r="AM70" i="16"/>
  <c r="AO159" i="16"/>
  <c r="AM191" i="16"/>
  <c r="AP217" i="16"/>
  <c r="AM247" i="16"/>
  <c r="AN28" i="16"/>
  <c r="AN144" i="16"/>
  <c r="AP180" i="16"/>
  <c r="AP18" i="16"/>
  <c r="AP58" i="16"/>
  <c r="AM25" i="16"/>
  <c r="AM65" i="16"/>
  <c r="AM109" i="16"/>
  <c r="AM149" i="16"/>
  <c r="AN19" i="16"/>
  <c r="AN59" i="16"/>
  <c r="AN99" i="16"/>
  <c r="AN145" i="16"/>
  <c r="AO39" i="16"/>
  <c r="AO81" i="16"/>
  <c r="AO119" i="16"/>
  <c r="AP7" i="16"/>
  <c r="AO32" i="16"/>
  <c r="AO58" i="16"/>
  <c r="AO88" i="16"/>
  <c r="AP20" i="16"/>
  <c r="AP62" i="16"/>
  <c r="AM33" i="16"/>
  <c r="AM73" i="16"/>
  <c r="AM113" i="16"/>
  <c r="AM153" i="16"/>
  <c r="AN23" i="16"/>
  <c r="AN67" i="16"/>
  <c r="AN107" i="16"/>
  <c r="AO3" i="16"/>
  <c r="AO43" i="16"/>
  <c r="AO83" i="16"/>
  <c r="AO127" i="16"/>
  <c r="AP13" i="16"/>
  <c r="AO34" i="16"/>
  <c r="AO64" i="16"/>
  <c r="AO90" i="16"/>
  <c r="AO120" i="16"/>
  <c r="AM12" i="16"/>
  <c r="AP84" i="16"/>
  <c r="AM6" i="16"/>
  <c r="AM86" i="16"/>
  <c r="AM138" i="16"/>
  <c r="AO175" i="16"/>
  <c r="AO205" i="16"/>
  <c r="AO231" i="16"/>
  <c r="AN14" i="16"/>
  <c r="AN86" i="16"/>
  <c r="AM8" i="16"/>
  <c r="AP82" i="16"/>
  <c r="AP142" i="16"/>
  <c r="AP33" i="16"/>
  <c r="AM104" i="16"/>
  <c r="AO156" i="16"/>
  <c r="AO184" i="16"/>
  <c r="AO214" i="16"/>
  <c r="AO242" i="16"/>
  <c r="AP79" i="16"/>
  <c r="AP171" i="16"/>
  <c r="AP211" i="16"/>
  <c r="AM241" i="16"/>
  <c r="AP238" i="16"/>
  <c r="AM54" i="16"/>
  <c r="AP151" i="16"/>
  <c r="AN185" i="16"/>
  <c r="AP214" i="16"/>
  <c r="AP246" i="16"/>
  <c r="AP103" i="16"/>
  <c r="AO169" i="16"/>
  <c r="AN196" i="16"/>
  <c r="AP225" i="16"/>
  <c r="AM255" i="16"/>
  <c r="AN56" i="16"/>
  <c r="AN156" i="16"/>
  <c r="AP188" i="16"/>
  <c r="AN215" i="16"/>
  <c r="AP244" i="16"/>
  <c r="AP119" i="16"/>
  <c r="AN216" i="16"/>
  <c r="AP95" i="16"/>
  <c r="AP156" i="16"/>
  <c r="AM181" i="16"/>
  <c r="AN202" i="16"/>
  <c r="AP223" i="16"/>
  <c r="AM245" i="16"/>
  <c r="AO264" i="16"/>
  <c r="AM46" i="16"/>
  <c r="AP139" i="16"/>
  <c r="AO170" i="16"/>
  <c r="AM192" i="16"/>
  <c r="AN213" i="16"/>
  <c r="AP234" i="16"/>
  <c r="AM256" i="16"/>
  <c r="AN76" i="16"/>
  <c r="AO161" i="16"/>
  <c r="AM211" i="16"/>
  <c r="AN64" i="16"/>
  <c r="AP146" i="16"/>
  <c r="AM174" i="16"/>
  <c r="AN195" i="16"/>
  <c r="AP216" i="16"/>
  <c r="AM238" i="16"/>
  <c r="AN259" i="16"/>
  <c r="AP265" i="16"/>
  <c r="AP30" i="16"/>
  <c r="AP68" i="16"/>
  <c r="AM37" i="16"/>
  <c r="AM75" i="16"/>
  <c r="AM117" i="16"/>
  <c r="AM161" i="16"/>
  <c r="AN31" i="16"/>
  <c r="AN71" i="16"/>
  <c r="AN111" i="16"/>
  <c r="AO7" i="16"/>
  <c r="AO51" i="16"/>
  <c r="AO91" i="16"/>
  <c r="AO129" i="16"/>
  <c r="AP15" i="16"/>
  <c r="AO36" i="16"/>
  <c r="AO66" i="16"/>
  <c r="AO96" i="16"/>
  <c r="AO122" i="16"/>
  <c r="AM24" i="16"/>
  <c r="AP92" i="16"/>
  <c r="AM20" i="16"/>
  <c r="AM90" i="16"/>
  <c r="AO148" i="16"/>
  <c r="AO177" i="16"/>
  <c r="AO207" i="16"/>
  <c r="AO237" i="16"/>
  <c r="AN20" i="16"/>
  <c r="AN94" i="16"/>
  <c r="AP21" i="16"/>
  <c r="AP90" i="16"/>
  <c r="AO146" i="16"/>
  <c r="AP49" i="16"/>
  <c r="AM108" i="16"/>
  <c r="AP158" i="16"/>
  <c r="AO190" i="16"/>
  <c r="AO216" i="16"/>
  <c r="AO246" i="16"/>
  <c r="AN100" i="16"/>
  <c r="AM177" i="16"/>
  <c r="AN214" i="16"/>
  <c r="AN246" i="16"/>
  <c r="AM252" i="16"/>
  <c r="AP67" i="16"/>
  <c r="AN159" i="16"/>
  <c r="AM188" i="16"/>
  <c r="AN217" i="16"/>
  <c r="AP229" i="16"/>
  <c r="AP113" i="16"/>
  <c r="AN172" i="16"/>
  <c r="AP201" i="16"/>
  <c r="AN228" i="16"/>
  <c r="AP257" i="16"/>
  <c r="AP83" i="16"/>
  <c r="AP159" i="16"/>
  <c r="AN191" i="16"/>
  <c r="AN247" i="16"/>
  <c r="AN146" i="16"/>
  <c r="AN240" i="16"/>
  <c r="AP105" i="16"/>
  <c r="AN160" i="16"/>
  <c r="AP183" i="16"/>
  <c r="AM205" i="16"/>
  <c r="AN226" i="16"/>
  <c r="AP247" i="16"/>
  <c r="AO266" i="16"/>
  <c r="AN60" i="16"/>
  <c r="AP145" i="16"/>
  <c r="AN173" i="16"/>
  <c r="AP194" i="16"/>
  <c r="AM216" i="16"/>
  <c r="AN237" i="16"/>
  <c r="AP258" i="16"/>
  <c r="AP87" i="16"/>
  <c r="AP164" i="16"/>
  <c r="AP221" i="16"/>
  <c r="AP77" i="16"/>
  <c r="AO150" i="16"/>
  <c r="AP176" i="16"/>
  <c r="AM198" i="16"/>
  <c r="AN219" i="16"/>
  <c r="AP240" i="16"/>
  <c r="AN261" i="16"/>
  <c r="AP170" i="16"/>
  <c r="AP34" i="16"/>
  <c r="AP70" i="16"/>
  <c r="AM41" i="16"/>
  <c r="AM85" i="16"/>
  <c r="AM123" i="16"/>
  <c r="AM165" i="16"/>
  <c r="AN33" i="16"/>
  <c r="AN75" i="16"/>
  <c r="AN119" i="16"/>
  <c r="AO15" i="16"/>
  <c r="AO55" i="16"/>
  <c r="AO95" i="16"/>
  <c r="AO131" i="16"/>
  <c r="AO10" i="16"/>
  <c r="AO42" i="16"/>
  <c r="AO68" i="16"/>
  <c r="AO98" i="16"/>
  <c r="AO128" i="16"/>
  <c r="AP29" i="16"/>
  <c r="AP100" i="16"/>
  <c r="AN30" i="16"/>
  <c r="AM98" i="16"/>
  <c r="AP150" i="16"/>
  <c r="AO183" i="16"/>
  <c r="AO209" i="16"/>
  <c r="AO239" i="16"/>
  <c r="AN36" i="16"/>
  <c r="AN98" i="16"/>
  <c r="AM32" i="16"/>
  <c r="AP98" i="16"/>
  <c r="AO151" i="16"/>
  <c r="AN54" i="16"/>
  <c r="AM120" i="16"/>
  <c r="AN161" i="16"/>
  <c r="AO192" i="16"/>
  <c r="AO222" i="16"/>
  <c r="AO248" i="16"/>
  <c r="AP121" i="16"/>
  <c r="AN182" i="16"/>
  <c r="AP219" i="16"/>
  <c r="AM249" i="16"/>
  <c r="AP263" i="16"/>
  <c r="AN80" i="16"/>
  <c r="AO162" i="16"/>
  <c r="AN193" i="16"/>
  <c r="AM220" i="16"/>
  <c r="AM263" i="16"/>
  <c r="AP135" i="16"/>
  <c r="AN204" i="16"/>
  <c r="AP233" i="16"/>
  <c r="AM260" i="16"/>
  <c r="AP93" i="16"/>
  <c r="AP36" i="16"/>
  <c r="AM9" i="16"/>
  <c r="AM45" i="16"/>
  <c r="AM89" i="16"/>
  <c r="AM125" i="16"/>
  <c r="AM169" i="16"/>
  <c r="AN43" i="16"/>
  <c r="AN81" i="16"/>
  <c r="AN123" i="16"/>
  <c r="AO17" i="16"/>
  <c r="AO59" i="16"/>
  <c r="AO103" i="16"/>
  <c r="AO137" i="16"/>
  <c r="AO12" i="16"/>
  <c r="AO44" i="16"/>
  <c r="AO74" i="16"/>
  <c r="AO100" i="16"/>
  <c r="AO130" i="16"/>
  <c r="AP45" i="16"/>
  <c r="AP104" i="16"/>
  <c r="AP41" i="16"/>
  <c r="AM106" i="16"/>
  <c r="AO155" i="16"/>
  <c r="AO185" i="16"/>
  <c r="AO215" i="16"/>
  <c r="AO241" i="16"/>
  <c r="AM42" i="16"/>
  <c r="AN110" i="16"/>
  <c r="AP37" i="16"/>
  <c r="AP106" i="16"/>
  <c r="AM156" i="16"/>
  <c r="AP65" i="16"/>
  <c r="AM124" i="16"/>
  <c r="AM168" i="16"/>
  <c r="AO194" i="16"/>
  <c r="AO224" i="16"/>
  <c r="AO254" i="16"/>
  <c r="AN132" i="16"/>
  <c r="AP187" i="16"/>
  <c r="AM225" i="16"/>
  <c r="AP251" i="16"/>
  <c r="AN176" i="16"/>
  <c r="AP101" i="16"/>
  <c r="AP4" i="16"/>
  <c r="AP42" i="16"/>
  <c r="AM11" i="16"/>
  <c r="AM49" i="16"/>
  <c r="AM91" i="16"/>
  <c r="AM137" i="16"/>
  <c r="AN3" i="16"/>
  <c r="AN47" i="16"/>
  <c r="AN83" i="16"/>
  <c r="AN127" i="16"/>
  <c r="AO27" i="16"/>
  <c r="AO65" i="16"/>
  <c r="AO107" i="16"/>
  <c r="AO139" i="16"/>
  <c r="AO16" i="16"/>
  <c r="AO48" i="16"/>
  <c r="AO76" i="16"/>
  <c r="AO106" i="16"/>
  <c r="AO132" i="16"/>
  <c r="AN50" i="16"/>
  <c r="AP116" i="16"/>
  <c r="AN46" i="16"/>
  <c r="AM114" i="16"/>
  <c r="AM160" i="16"/>
  <c r="AO189" i="16"/>
  <c r="AO217" i="16"/>
  <c r="AO247" i="16"/>
  <c r="AP47" i="16"/>
  <c r="AN114" i="16"/>
  <c r="AP53" i="16"/>
  <c r="AP110" i="16"/>
  <c r="AO160" i="16"/>
  <c r="AM76" i="16"/>
  <c r="AM132" i="16"/>
  <c r="AN170" i="16"/>
  <c r="AO200" i="16"/>
  <c r="AO226" i="16"/>
  <c r="AO256" i="16"/>
  <c r="AN151" i="16"/>
  <c r="AN190" i="16"/>
  <c r="AP227" i="16"/>
  <c r="AM257" i="16"/>
  <c r="AM219" i="16"/>
  <c r="AN112" i="16"/>
  <c r="AM172" i="16"/>
  <c r="AP198" i="16"/>
  <c r="AM228" i="16"/>
  <c r="AN40" i="16"/>
  <c r="AN148" i="16"/>
  <c r="AM183" i="16"/>
  <c r="AN212" i="16"/>
  <c r="AM239" i="16"/>
  <c r="AM266" i="16"/>
  <c r="AP125" i="16"/>
  <c r="AP172" i="16"/>
  <c r="AM202" i="16"/>
  <c r="AN231" i="16"/>
  <c r="AM258" i="16"/>
  <c r="AN184" i="16"/>
  <c r="AM30" i="16"/>
  <c r="AP137" i="16"/>
  <c r="AM170" i="16"/>
  <c r="AP191" i="16"/>
  <c r="AM213" i="16"/>
  <c r="AN234" i="16"/>
  <c r="AP255" i="16"/>
  <c r="AN224" i="16"/>
  <c r="AN96" i="16"/>
  <c r="AN157" i="16"/>
  <c r="AN181" i="16"/>
  <c r="AP202" i="16"/>
  <c r="AM224" i="16"/>
  <c r="AN245" i="16"/>
  <c r="AP264" i="16"/>
  <c r="AP129" i="16"/>
  <c r="AM187" i="16"/>
  <c r="AM259" i="16"/>
  <c r="AP109" i="16"/>
  <c r="AP161" i="16"/>
  <c r="AP184" i="16"/>
  <c r="AM206" i="16"/>
  <c r="AN227" i="16"/>
  <c r="AP248" i="16"/>
  <c r="AN241" i="16"/>
  <c r="AM251" i="16"/>
  <c r="AP6" i="16"/>
  <c r="AP46" i="16"/>
  <c r="AM13" i="16"/>
  <c r="AM59" i="16"/>
  <c r="AM97" i="16"/>
  <c r="AM139" i="16"/>
  <c r="AN7" i="16"/>
  <c r="AN49" i="16"/>
  <c r="AN95" i="16"/>
  <c r="AN131" i="16"/>
  <c r="AO31" i="16"/>
  <c r="AO67" i="16"/>
  <c r="AO111" i="16"/>
  <c r="AO147" i="16"/>
  <c r="AO20" i="16"/>
  <c r="AO52" i="16"/>
  <c r="AO80" i="16"/>
  <c r="AO108" i="16"/>
  <c r="AO138" i="16"/>
  <c r="AM56" i="16"/>
  <c r="AP120" i="16"/>
  <c r="AN62" i="16"/>
  <c r="AM118" i="16"/>
  <c r="AO164" i="16"/>
  <c r="AO193" i="16"/>
  <c r="AO221" i="16"/>
  <c r="AO249" i="16"/>
  <c r="AP63" i="16"/>
  <c r="AN118" i="16"/>
  <c r="AN58" i="16"/>
  <c r="AP122" i="16"/>
  <c r="AP162" i="16"/>
  <c r="AM84" i="16"/>
  <c r="AM140" i="16"/>
  <c r="AO174" i="16"/>
  <c r="AO202" i="16"/>
  <c r="AO232" i="16"/>
  <c r="AO258" i="16"/>
  <c r="AP154" i="16"/>
  <c r="AN198" i="16"/>
  <c r="AN230" i="16"/>
  <c r="AO259" i="16"/>
  <c r="AN256" i="16"/>
  <c r="AP123" i="16"/>
  <c r="AP174" i="16"/>
  <c r="AM204" i="16"/>
  <c r="AP230" i="16"/>
  <c r="AP55" i="16"/>
  <c r="AP155" i="16"/>
  <c r="AP185" i="16"/>
  <c r="AM215" i="16"/>
  <c r="AN244" i="16"/>
  <c r="AN232" i="16"/>
  <c r="AN136" i="16"/>
  <c r="AM178" i="16"/>
  <c r="AP204" i="16"/>
  <c r="AM234" i="16"/>
  <c r="AN262" i="16"/>
  <c r="AP189" i="16"/>
  <c r="AN44" i="16"/>
  <c r="AP144" i="16"/>
  <c r="AM173" i="16"/>
  <c r="AN194" i="16"/>
  <c r="AP215" i="16"/>
  <c r="AM237" i="16"/>
  <c r="AN258" i="16"/>
  <c r="AP253" i="16"/>
  <c r="AP107" i="16"/>
  <c r="AP160" i="16"/>
  <c r="AM184" i="16"/>
  <c r="AN205" i="16"/>
  <c r="AP226" i="16"/>
  <c r="AM248" i="16"/>
  <c r="AP266" i="16"/>
  <c r="AN140" i="16"/>
  <c r="AN192" i="16"/>
  <c r="AM22" i="16"/>
  <c r="AN120" i="16"/>
  <c r="AN165" i="16"/>
  <c r="AN187" i="16"/>
  <c r="AP208" i="16"/>
  <c r="AM230" i="16"/>
  <c r="AN251" i="16"/>
  <c r="AN249" i="16"/>
  <c r="AM265" i="16"/>
  <c r="AO144" i="16"/>
  <c r="AO257" i="16"/>
  <c r="AO182" i="16"/>
  <c r="AN24" i="16"/>
  <c r="AN10" i="16"/>
  <c r="AM223" i="16"/>
  <c r="AP169" i="16"/>
  <c r="AM226" i="16"/>
  <c r="AM179" i="16"/>
  <c r="AP127" i="16"/>
  <c r="AM189" i="16"/>
  <c r="AP231" i="16"/>
  <c r="AM195" i="16"/>
  <c r="AO153" i="16"/>
  <c r="AM200" i="16"/>
  <c r="AP242" i="16"/>
  <c r="AN108" i="16"/>
  <c r="AP245" i="16"/>
  <c r="AM158" i="16"/>
  <c r="AN203" i="16"/>
  <c r="AM246" i="16"/>
  <c r="AP237" i="16"/>
  <c r="AP136" i="16"/>
  <c r="AN134" i="16"/>
  <c r="AO238" i="16"/>
  <c r="AM166" i="16"/>
  <c r="AP143" i="16"/>
  <c r="AP249" i="16"/>
  <c r="AM194" i="16"/>
  <c r="AM242" i="16"/>
  <c r="AN208" i="16"/>
  <c r="AP152" i="16"/>
  <c r="AP199" i="16"/>
  <c r="AN242" i="16"/>
  <c r="AN32" i="16"/>
  <c r="AO167" i="16"/>
  <c r="AP210" i="16"/>
  <c r="AN253" i="16"/>
  <c r="AM154" i="16"/>
  <c r="AM50" i="16"/>
  <c r="AN171" i="16"/>
  <c r="AM214" i="16"/>
  <c r="AP256" i="16"/>
  <c r="AO166" i="16"/>
  <c r="AM240" i="16"/>
  <c r="AN243" i="16"/>
  <c r="AP76" i="16"/>
  <c r="AN78" i="16"/>
  <c r="AO210" i="16"/>
  <c r="AM148" i="16"/>
  <c r="AN92" i="16"/>
  <c r="AN236" i="16"/>
  <c r="AN183" i="16"/>
  <c r="AP236" i="16"/>
  <c r="AM203" i="16"/>
  <c r="AO149" i="16"/>
  <c r="AM197" i="16"/>
  <c r="AP239" i="16"/>
  <c r="AM18" i="16"/>
  <c r="AN164" i="16"/>
  <c r="AM208" i="16"/>
  <c r="AP250" i="16"/>
  <c r="AN150" i="16"/>
  <c r="AP35" i="16"/>
  <c r="AN168" i="16"/>
  <c r="AN211" i="16"/>
  <c r="AM254" i="16"/>
  <c r="AP73" i="16"/>
  <c r="AP78" i="16"/>
  <c r="AP51" i="16"/>
  <c r="AP182" i="16"/>
  <c r="AN163" i="16"/>
  <c r="AM264" i="16"/>
  <c r="AN199" i="16"/>
  <c r="AP252" i="16"/>
  <c r="AN248" i="16"/>
  <c r="AM164" i="16"/>
  <c r="AP207" i="16"/>
  <c r="AN250" i="16"/>
  <c r="AP75" i="16"/>
  <c r="AM176" i="16"/>
  <c r="AP218" i="16"/>
  <c r="AP260" i="16"/>
  <c r="AP173" i="16"/>
  <c r="AN88" i="16"/>
  <c r="AN179" i="16"/>
  <c r="AM222" i="16"/>
  <c r="AN263" i="16"/>
  <c r="AP175" i="16"/>
  <c r="AP117" i="16"/>
  <c r="AP19" i="16"/>
  <c r="AP131" i="16"/>
  <c r="AP232" i="16"/>
  <c r="AO199" i="16"/>
  <c r="AN238" i="16"/>
  <c r="AO152" i="16"/>
  <c r="AN266" i="16"/>
  <c r="AN84" i="16"/>
  <c r="AO262" i="16"/>
  <c r="AN189" i="16"/>
  <c r="AM232" i="16"/>
  <c r="AP205" i="16"/>
  <c r="AP192" i="16"/>
  <c r="AO229" i="16"/>
  <c r="AP149" i="16"/>
  <c r="AM244" i="16"/>
  <c r="AO157" i="16"/>
  <c r="AN186" i="16"/>
  <c r="AM229" i="16"/>
  <c r="AM150" i="16"/>
  <c r="AP97" i="16"/>
  <c r="AO154" i="16"/>
  <c r="AM134" i="16"/>
  <c r="AP130" i="16"/>
  <c r="AO168" i="16"/>
  <c r="AM196" i="16"/>
  <c r="AM175" i="16"/>
  <c r="AP43" i="16"/>
  <c r="AM210" i="16"/>
  <c r="AN255" i="16"/>
  <c r="AM261" i="16"/>
  <c r="AN167" i="16"/>
  <c r="AN210" i="16"/>
  <c r="AM253" i="16"/>
  <c r="AP85" i="16"/>
  <c r="AP178" i="16"/>
  <c r="AN221" i="16"/>
  <c r="AP262" i="16"/>
  <c r="AP181" i="16"/>
  <c r="AP99" i="16"/>
  <c r="AM182" i="16"/>
  <c r="AP224" i="16"/>
  <c r="AN265" i="16"/>
  <c r="AO173" i="16"/>
  <c r="AM28" i="16"/>
  <c r="AP203" i="16"/>
  <c r="AN209" i="16"/>
  <c r="AN180" i="16"/>
  <c r="AN104" i="16"/>
  <c r="AP212" i="16"/>
  <c r="AN264" i="16"/>
  <c r="AP59" i="16"/>
  <c r="AN218" i="16"/>
  <c r="AO260" i="16"/>
  <c r="AP186" i="16"/>
  <c r="AN229" i="16"/>
  <c r="AN200" i="16"/>
  <c r="AM190" i="16"/>
  <c r="AP254" i="16"/>
  <c r="AM100" i="16"/>
  <c r="AN225" i="16"/>
  <c r="AP193" i="16"/>
  <c r="AP220" i="16"/>
  <c r="AN178" i="16"/>
  <c r="AM221" i="16"/>
  <c r="AN128" i="16"/>
  <c r="AM62" i="16"/>
  <c r="AP140" i="16"/>
  <c r="AN235" i="16"/>
  <c r="AP261" i="16"/>
  <c r="AO116" i="16"/>
  <c r="AO265" i="16"/>
  <c r="AM207" i="16"/>
  <c r="AN223" i="16"/>
  <c r="AN116" i="16"/>
  <c r="AN48" i="16"/>
  <c r="AN197" i="16"/>
  <c r="AM235" i="16"/>
  <c r="AP200" i="16"/>
  <c r="AP213" i="16"/>
  <c r="B13" i="16"/>
  <c r="B16" i="16"/>
  <c r="AK2" i="16"/>
  <c r="B19" i="16"/>
  <c r="AS4" i="16" a="1"/>
  <c r="AU8" i="16" a="1"/>
  <c r="BA5" i="16" a="1"/>
  <c r="AT6" i="16" a="1"/>
  <c r="AT6" i="16" l="1"/>
  <c r="AT7" i="16"/>
  <c r="BA8" i="16"/>
  <c r="BA9" i="16"/>
  <c r="BA10" i="16"/>
  <c r="BA5" i="16"/>
  <c r="BA6" i="16"/>
  <c r="BA7" i="16"/>
  <c r="BA11" i="16"/>
  <c r="BA12" i="16"/>
  <c r="AU8" i="16"/>
  <c r="AU9" i="16"/>
  <c r="AS4" i="16"/>
  <c r="AS5" i="16"/>
  <c r="BA13" i="16"/>
  <c r="AW30" i="16"/>
  <c r="AX30" i="16"/>
  <c r="BF6" i="16" l="1"/>
  <c r="AS29" i="16"/>
  <c r="AS28" i="16"/>
  <c r="AS26" i="16"/>
  <c r="AS16" i="16"/>
  <c r="AS12" i="16"/>
  <c r="AS27" i="16"/>
  <c r="AS17" i="16"/>
  <c r="AS13" i="16"/>
  <c r="BF5" i="16"/>
  <c r="BF10" i="16"/>
  <c r="BF9" i="16"/>
  <c r="AU20" i="16"/>
  <c r="AU24" i="16" s="1"/>
  <c r="AU28" i="16" s="1"/>
  <c r="AU16" i="16"/>
  <c r="AU18" i="16"/>
  <c r="AU22" i="16" s="1"/>
  <c r="AU26" i="16" s="1"/>
  <c r="AU14" i="16"/>
  <c r="BF8" i="16"/>
  <c r="BF11" i="16"/>
  <c r="AT12" i="16"/>
  <c r="AT10" i="16"/>
  <c r="AT19" i="16"/>
  <c r="AT18" i="16"/>
  <c r="BF7" i="16"/>
  <c r="AS23" i="16"/>
  <c r="AS15" i="16"/>
  <c r="AS11" i="16"/>
  <c r="AS25" i="16"/>
  <c r="AS24" i="16"/>
  <c r="AS22" i="16"/>
  <c r="AS14" i="16"/>
  <c r="AS10" i="16"/>
  <c r="AU21" i="16"/>
  <c r="AU25" i="16" s="1"/>
  <c r="AU29" i="16" s="1"/>
  <c r="AU17" i="16"/>
  <c r="AU19" i="16"/>
  <c r="AU23" i="16" s="1"/>
  <c r="AU27" i="16" s="1"/>
  <c r="AU15" i="16"/>
  <c r="AT20" i="16"/>
  <c r="AT11" i="16"/>
  <c r="AT21" i="16"/>
  <c r="AT13" i="16"/>
  <c r="AT22" i="16" l="1"/>
  <c r="AT23" i="16"/>
  <c r="AT25" i="16"/>
  <c r="AT24" i="16"/>
  <c r="AT28" i="16" s="1"/>
  <c r="AV28" i="16" s="1"/>
  <c r="AW28" i="16" l="1"/>
  <c r="AX28" i="16" a="1"/>
  <c r="AX28" i="16" s="1"/>
  <c r="AV23" i="16"/>
  <c r="AT27" i="16"/>
  <c r="AV27" i="16" s="1"/>
  <c r="AV24" i="16"/>
  <c r="AT26" i="16"/>
  <c r="AV25" i="16"/>
  <c r="AT29" i="16"/>
  <c r="AV29" i="16" s="1"/>
  <c r="AV22" i="16"/>
  <c r="AW25" i="16" l="1"/>
  <c r="AX25" i="16" a="1"/>
  <c r="AX25" i="16" s="1"/>
  <c r="AX22" i="16" a="1"/>
  <c r="AX22" i="16" s="1"/>
  <c r="AW22" i="16"/>
  <c r="AW24" i="16"/>
  <c r="AX24" i="16" a="1"/>
  <c r="AX24" i="16" s="1"/>
  <c r="AV26" i="16"/>
  <c r="AV8" i="16" s="1"/>
  <c r="AX27" i="16" a="1"/>
  <c r="AX27" i="16" s="1"/>
  <c r="AW27" i="16"/>
  <c r="AW23" i="16"/>
  <c r="AX23" i="16" a="1"/>
  <c r="AX23" i="16" s="1"/>
  <c r="AX29" i="16" a="1"/>
  <c r="AX29" i="16" s="1"/>
  <c r="AW29" i="16"/>
  <c r="AV9" i="16" l="1"/>
  <c r="AX9" i="16" s="1" a="1"/>
  <c r="AX9" i="16" s="1"/>
  <c r="AV12" i="16"/>
  <c r="AW12" i="16" s="1"/>
  <c r="AV15" i="16"/>
  <c r="AW15" i="16" s="1"/>
  <c r="AV13" i="16"/>
  <c r="AW13" i="16" s="1"/>
  <c r="AV19" i="16"/>
  <c r="AV17" i="16"/>
  <c r="AX17" i="16" s="1" a="1"/>
  <c r="AX17" i="16" s="1"/>
  <c r="AV14" i="16"/>
  <c r="AW14" i="16" s="1"/>
  <c r="AV21" i="16"/>
  <c r="AV10" i="16"/>
  <c r="AW10" i="16" s="1"/>
  <c r="AV7" i="16"/>
  <c r="AV11" i="16"/>
  <c r="AW11" i="16" s="1"/>
  <c r="AV4" i="16"/>
  <c r="AW4" i="16" s="1"/>
  <c r="AV20" i="16"/>
  <c r="AX8" i="16" a="1"/>
  <c r="AX8" i="16" s="1"/>
  <c r="AW8" i="16"/>
  <c r="AW26" i="16"/>
  <c r="AX26" i="16" a="1"/>
  <c r="AX26" i="16" s="1"/>
  <c r="AV5" i="16"/>
  <c r="AV16" i="16"/>
  <c r="AW9" i="16"/>
  <c r="AV30" i="16"/>
  <c r="AV18" i="16"/>
  <c r="AV6" i="16"/>
  <c r="AX12" i="16" l="1" a="1"/>
  <c r="AX12" i="16" s="1"/>
  <c r="AX11" i="16" a="1"/>
  <c r="AX11" i="16" s="1"/>
  <c r="AX10" i="16" a="1"/>
  <c r="AX10" i="16" s="1"/>
  <c r="AX14" i="16" a="1"/>
  <c r="AX14" i="16" s="1"/>
  <c r="AW17" i="16"/>
  <c r="AX13" i="16" a="1"/>
  <c r="AX13" i="16" s="1"/>
  <c r="AX4" i="16" a="1"/>
  <c r="AX4" i="16" s="1"/>
  <c r="AX15" i="16" a="1"/>
  <c r="AX15" i="16" s="1"/>
  <c r="AW7" i="16"/>
  <c r="AX7" i="16" a="1"/>
  <c r="AX7" i="16" s="1"/>
  <c r="AX21" i="16" a="1"/>
  <c r="AX21" i="16" s="1"/>
  <c r="AW21" i="16"/>
  <c r="AW20" i="16"/>
  <c r="AX20" i="16" a="1"/>
  <c r="AX20" i="16" s="1"/>
  <c r="AW19" i="16"/>
  <c r="AX19" i="16" a="1"/>
  <c r="AX19" i="16" s="1"/>
  <c r="AX16" i="16" a="1"/>
  <c r="AX16" i="16" s="1"/>
  <c r="AW16" i="16"/>
  <c r="AX6" i="16" a="1"/>
  <c r="AX6" i="16" s="1"/>
  <c r="AW6" i="16"/>
  <c r="BB13" i="16"/>
  <c r="BC13" i="16" s="1"/>
  <c r="AW5" i="16"/>
  <c r="BB5" i="16" s="1"/>
  <c r="AX5" i="16" a="1"/>
  <c r="AX5" i="16" s="1"/>
  <c r="BB7" i="16"/>
  <c r="AW18" i="16"/>
  <c r="AX18" i="16" a="1"/>
  <c r="AX18" i="16" s="1"/>
  <c r="BB6" i="16" l="1"/>
  <c r="BB12" i="16" s="1"/>
  <c r="BC12" i="16" s="1"/>
  <c r="BC5" i="16"/>
  <c r="BC6" i="16"/>
  <c r="BB9" i="16"/>
  <c r="BC9" i="16" s="1"/>
  <c r="BC7" i="16"/>
  <c r="BB11" i="16" l="1"/>
  <c r="BC11" i="16" s="1"/>
  <c r="BD11" i="16" s="1"/>
  <c r="BE11" i="16" s="1"/>
  <c r="BB10" i="16"/>
  <c r="BC10" i="16" s="1"/>
  <c r="BD10" i="16" s="1"/>
  <c r="BE10" i="16" s="1"/>
  <c r="BB8" i="16"/>
  <c r="BC8" i="16" s="1"/>
  <c r="BD8" i="16" s="1"/>
  <c r="BE8" i="16" s="1"/>
  <c r="BD5" i="16"/>
  <c r="BE5" i="16" s="1"/>
  <c r="BD7" i="16"/>
  <c r="BE7" i="16" s="1"/>
  <c r="BD9" i="16"/>
  <c r="BD6" i="16"/>
  <c r="BE6" i="16" s="1"/>
  <c r="BE9" i="1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738A6B-61FA-4EF0-8F28-21AEC6C3E865}" keepAlive="1" name="Query - coba" description="Connection to the 'coba' query in the workbook." type="5" refreshedVersion="0" background="1">
    <dbPr connection="Provider=Microsoft.Mashup.OleDb.1;Data Source=$Workbook$;Location=coba;Extended Properties=&quot;&quot;" command="SELECT * FROM [coba]"/>
  </connection>
  <connection id="2" xr16:uid="{BB2F873E-5550-4F48-8ED7-AC4714A335B6}" keepAlive="1" name="Query - comprehension" description="Connection to the 'comprehension' query in the workbook." type="5" refreshedVersion="0" background="1">
    <dbPr connection="Provider=Microsoft.Mashup.OleDb.1;Data Source=$Workbook$;Location=comprehension;Extended Properties=&quot;&quot;" command="SELECT * FROM [comprehension]"/>
  </connection>
  <connection id="3" xr16:uid="{DA58AC44-82CE-4170-A20D-BD5E9F808B6B}" keepAlive="1" name="Query - comprehension (2)" description="Connection to the 'comprehension (2)' query in the workbook." type="5" refreshedVersion="0" background="1">
    <dbPr connection="Provider=Microsoft.Mashup.OleDb.1;Data Source=$Workbook$;Location=&quot;comprehension (2)&quot;;Extended Properties=&quot;&quot;" command="SELECT * FROM [comprehension (2)]"/>
  </connection>
  <connection id="4" xr16:uid="{20E10545-2627-4F4E-8917-7E0C69735F1A}" keepAlive="1" name="Query - comprehension (3)" description="Connection to the 'comprehension (3)' query in the workbook." type="5" refreshedVersion="0" background="1">
    <dbPr connection="Provider=Microsoft.Mashup.OleDb.1;Data Source=$Workbook$;Location=&quot;comprehension (3)&quot;;Extended Properties=&quot;&quot;" command="SELECT * FROM [comprehension (3)]"/>
  </connection>
  <connection id="5" xr16:uid="{48FCE6C5-9C0E-4E45-81F6-553D57DB6CFC}" keepAlive="1" name="Query - likeability" description="Connection to the 'likeability' query in the workbook." type="5" refreshedVersion="0" background="1">
    <dbPr connection="Provider=Microsoft.Mashup.OleDb.1;Data Source=$Workbook$;Location=likeability;Extended Properties=&quot;&quot;" command="SELECT * FROM [likeability]"/>
  </connection>
  <connection id="6" xr16:uid="{4BEE0AE6-22D1-4136-A534-BB2FB43324AC}" keepAlive="1" name="Query - likeability (2)" description="Connection to the 'likeability (2)' query in the workbook." type="5" refreshedVersion="0" background="1">
    <dbPr connection="Provider=Microsoft.Mashup.OleDb.1;Data Source=$Workbook$;Location=&quot;likeability (2)&quot;;Extended Properties=&quot;&quot;" command="SELECT * FROM [likeability (2)]"/>
  </connection>
  <connection id="7" xr16:uid="{0347B204-A9F0-4B72-B37E-2E8377E2C96D}" keepAlive="1" name="Query - likeability (3)" description="Connection to the 'likeability (3)' query in the workbook." type="5" refreshedVersion="0" background="1">
    <dbPr connection="Provider=Microsoft.Mashup.OleDb.1;Data Source=$Workbook$;Location=&quot;likeability (3)&quot;;Extended Properties=&quot;&quot;" command="SELECT * FROM [likeability (3)]"/>
  </connection>
  <connection id="8" xr16:uid="{3127ECE5-C718-4C25-A61B-88B5662383D6}" keepAlive="1" name="Query - speed" description="Connection to the 'speed' query in the workbook." type="5" refreshedVersion="0" background="1">
    <dbPr connection="Provider=Microsoft.Mashup.OleDb.1;Data Source=$Workbook$;Location=speed;Extended Properties=&quot;&quot;" command="SELECT * FROM [speed]"/>
  </connection>
  <connection id="9" xr16:uid="{A994A511-7E68-4EEC-BC86-5AAA9EBFD892}" keepAlive="1" name="Query - speed (2)" description="Connection to the 'speed (2)' query in the workbook." type="5" refreshedVersion="0" background="1">
    <dbPr connection="Provider=Microsoft.Mashup.OleDb.1;Data Source=$Workbook$;Location=&quot;speed (2)&quot;;Extended Properties=&quot;&quot;" command="SELECT * FROM [speed (2)]"/>
  </connection>
  <connection id="10" xr16:uid="{64B5D25A-E966-4935-9047-8A6D0917A62C}" keepAlive="1" name="Query - speed2" description="Connection to the 'speed2' query in the workbook." type="5" refreshedVersion="0" background="1">
    <dbPr connection="Provider=Microsoft.Mashup.OleDb.1;Data Source=$Workbook$;Location=speed2;Extended Properties=&quot;&quot;" command="SELECT * FROM [speed2]"/>
  </connection>
  <connection id="11" xr16:uid="{A6C84096-554C-46F3-A949-46627C73DB7B}" keepAlive="1" name="Query - speed2 (2)" description="Connection to the 'speed2 (2)' query in the workbook." type="5" refreshedVersion="0" background="1">
    <dbPr connection="Provider=Microsoft.Mashup.OleDb.1;Data Source=$Workbook$;Location=&quot;speed2 (2)&quot;;Extended Properties=&quot;&quot;" command="SELECT * FROM [speed2 (2)]"/>
  </connection>
  <connection id="12" xr16:uid="{FFC6725A-5677-4EBF-AAC1-6942FC2A9AC0}" keepAlive="1" name="Query - speed2 (3)" description="Connection to the 'speed2 (3)' query in the workbook." type="5" refreshedVersion="0" background="1">
    <dbPr connection="Provider=Microsoft.Mashup.OleDb.1;Data Source=$Workbook$;Location=&quot;speed2 (3)&quot;;Extended Properties=&quot;&quot;" command="SELECT * FROM [speed2 (3)]"/>
  </connection>
  <connection id="13" xr16:uid="{67818D28-D210-4A74-8357-9EE46805BF99}" keepAlive="1" name="Query - speed2 (4)" description="Connection to the 'speed2 (4)' query in the workbook." type="5" refreshedVersion="0" background="1">
    <dbPr connection="Provider=Microsoft.Mashup.OleDb.1;Data Source=$Workbook$;Location=&quot;speed2 (4)&quot;;Extended Properties=&quot;&quot;" command="SELECT * FROM [speed2 (4)]"/>
  </connection>
</connections>
</file>

<file path=xl/sharedStrings.xml><?xml version="1.0" encoding="utf-8"?>
<sst xmlns="http://schemas.openxmlformats.org/spreadsheetml/2006/main" count="251" uniqueCount="45">
  <si>
    <t>12 point</t>
  </si>
  <si>
    <t>14 point</t>
  </si>
  <si>
    <t>Left</t>
  </si>
  <si>
    <t>Justified</t>
  </si>
  <si>
    <t>Positive</t>
  </si>
  <si>
    <t>Negative</t>
  </si>
  <si>
    <t>Count</t>
  </si>
  <si>
    <t>Mean</t>
  </si>
  <si>
    <t>Variance</t>
  </si>
  <si>
    <t>Sample Scores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</si>
  <si>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</si>
  <si>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</si>
  <si>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</si>
  <si>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</si>
  <si>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</si>
  <si>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</si>
  <si>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</si>
  <si>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</si>
  <si>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</si>
  <si>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</si>
  <si>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</si>
  <si>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</si>
  <si>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</si>
  <si>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</si>
  <si>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</si>
  <si>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</si>
  <si>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</si>
  <si>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Text Size</t>
  </si>
  <si>
    <t>Alignment</t>
  </si>
  <si>
    <t>Contrast Polarity</t>
  </si>
  <si>
    <t>Input data in column format</t>
  </si>
  <si>
    <t>Three Factor Anova (via Regression)</t>
  </si>
  <si>
    <t>Mean 12</t>
  </si>
  <si>
    <t>Mean 14</t>
  </si>
  <si>
    <t>Mean Left</t>
  </si>
  <si>
    <t>Median</t>
  </si>
  <si>
    <t>Median 14</t>
  </si>
  <si>
    <t>Median 12</t>
  </si>
  <si>
    <t>Median Neg</t>
  </si>
  <si>
    <t>Median Pos</t>
  </si>
  <si>
    <t>Median Left</t>
  </si>
  <si>
    <t>Median Just</t>
  </si>
  <si>
    <t>Mean Positive</t>
  </si>
  <si>
    <t>Mean Negative</t>
  </si>
  <si>
    <t>Mean Justified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</si>
</sst>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DFE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0" fillId="0" borderId="0" xfId="0" applyBorder="1"/>
    <xf numFmtId="0" fontId="1" fillId="3" borderId="11" xfId="0" applyFont="1" applyFill="1" applyBorder="1"/>
    <xf numFmtId="0" fontId="0" fillId="0" borderId="1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\Microsoft%20Office\root\Office16\LIBRARY\XRealStats.xlam" TargetMode="External"/><Relationship Id="rId1" Type="http://schemas.microsoft.com/office/2006/relationships/xlExternalLinkPath/xlLibrary" Target="XRealStats.xla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cuments\Xiang\ITB\SEMESTER%207\TA\analysis\anova.xlsx" TargetMode="External"/><Relationship Id="rId1" Type="http://schemas.openxmlformats.org/officeDocument/2006/relationships/externalLinkPath" Target="ano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Anova3Cols"/>
      <definedName name="SortUnique"/>
      <definedName name="SSAnova3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ing Speed"/>
      <sheetName val="Buku"/>
      <sheetName val="Reading Speed (Raw)"/>
      <sheetName val="Reading Speed (New)"/>
      <sheetName val="TSD Speed"/>
      <sheetName val="Comprehension"/>
      <sheetName val="TSD Comprehension"/>
      <sheetName val="Likeability"/>
      <sheetName val="TSD Likeability"/>
      <sheetName val="Likeability Median"/>
      <sheetName val="Level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DA1A-7858-46F7-BAC1-A3A28BEB74F6}">
  <dimension ref="A1:BF266"/>
  <sheetViews>
    <sheetView zoomScale="80" zoomScaleNormal="80" workbookViewId="0">
      <selection activeCell="A2" sqref="A2:A9"/>
    </sheetView>
  </sheetViews>
  <sheetFormatPr defaultRowHeight="14.5" x14ac:dyDescent="0.35"/>
  <cols>
    <col min="1" max="1" width="15.08984375" bestFit="1" customWidth="1"/>
    <col min="2" max="2" width="9.6328125" bestFit="1" customWidth="1"/>
    <col min="3" max="3" width="8.1796875" bestFit="1" customWidth="1"/>
    <col min="4" max="15" width="3.81640625" bestFit="1" customWidth="1"/>
    <col min="16" max="20" width="3.90625" bestFit="1" customWidth="1"/>
    <col min="21" max="34" width="3.81640625" bestFit="1" customWidth="1"/>
    <col min="35" max="35" width="3.81640625" customWidth="1"/>
    <col min="36" max="36" width="3.81640625" bestFit="1" customWidth="1"/>
  </cols>
  <sheetData>
    <row r="1" spans="1:58" x14ac:dyDescent="0.35">
      <c r="A1" s="15" t="s">
        <v>29</v>
      </c>
      <c r="B1" s="15" t="s">
        <v>28</v>
      </c>
      <c r="C1" s="15" t="s">
        <v>27</v>
      </c>
      <c r="D1" s="16" t="s">
        <v>9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 t="s">
        <v>7</v>
      </c>
      <c r="AM1" t="s">
        <v>30</v>
      </c>
      <c r="AZ1" t="s">
        <v>31</v>
      </c>
    </row>
    <row r="2" spans="1:58" x14ac:dyDescent="0.35">
      <c r="A2" s="13" t="s">
        <v>4</v>
      </c>
      <c r="B2" s="13" t="s">
        <v>2</v>
      </c>
      <c r="C2" s="13" t="s">
        <v>0</v>
      </c>
      <c r="D2" s="13">
        <v>270</v>
      </c>
      <c r="E2" s="13">
        <v>76</v>
      </c>
      <c r="F2" s="13">
        <v>259</v>
      </c>
      <c r="G2" s="13">
        <v>194</v>
      </c>
      <c r="H2" s="13">
        <v>95</v>
      </c>
      <c r="I2" s="13">
        <v>121</v>
      </c>
      <c r="J2" s="13">
        <v>200</v>
      </c>
      <c r="K2" s="13">
        <v>316</v>
      </c>
      <c r="L2" s="13">
        <v>181</v>
      </c>
      <c r="M2" s="13">
        <v>146</v>
      </c>
      <c r="N2" s="13">
        <v>142</v>
      </c>
      <c r="O2" s="13">
        <v>156</v>
      </c>
      <c r="P2" s="13">
        <v>251</v>
      </c>
      <c r="Q2" s="13">
        <v>165</v>
      </c>
      <c r="R2" s="13">
        <v>182</v>
      </c>
      <c r="S2" s="13">
        <v>184</v>
      </c>
      <c r="T2" s="13">
        <v>187</v>
      </c>
      <c r="U2" s="13">
        <v>117</v>
      </c>
      <c r="V2" s="13">
        <v>340</v>
      </c>
      <c r="W2" s="13">
        <v>213</v>
      </c>
      <c r="X2" s="13">
        <v>202</v>
      </c>
      <c r="Y2" s="13">
        <v>143</v>
      </c>
      <c r="Z2" s="13">
        <v>308</v>
      </c>
      <c r="AA2" s="13">
        <v>144</v>
      </c>
      <c r="AB2" s="13">
        <v>125</v>
      </c>
      <c r="AC2" s="13">
        <v>178</v>
      </c>
      <c r="AD2" s="13">
        <v>170</v>
      </c>
      <c r="AE2" s="13">
        <v>370</v>
      </c>
      <c r="AF2" s="13">
        <v>98</v>
      </c>
      <c r="AG2" s="13">
        <v>187</v>
      </c>
      <c r="AH2" s="13">
        <v>365</v>
      </c>
      <c r="AI2" s="13">
        <v>150</v>
      </c>
      <c r="AJ2" s="13">
        <v>200</v>
      </c>
      <c r="AK2" s="13">
        <f>AVERAGE(D2:AJ2)</f>
        <v>195</v>
      </c>
    </row>
    <row r="3" spans="1:58" ht="15" thickBot="1" x14ac:dyDescent="0.4">
      <c r="A3" s="13" t="s">
        <v>4</v>
      </c>
      <c r="B3" s="13" t="s">
        <v>2</v>
      </c>
      <c r="C3" s="13" t="s">
        <v>1</v>
      </c>
      <c r="D3" s="13">
        <v>240</v>
      </c>
      <c r="E3" s="13">
        <v>86</v>
      </c>
      <c r="F3" s="13">
        <v>190</v>
      </c>
      <c r="G3" s="13">
        <v>279</v>
      </c>
      <c r="H3" s="13">
        <v>170</v>
      </c>
      <c r="I3" s="13">
        <v>66</v>
      </c>
      <c r="J3" s="13">
        <v>78</v>
      </c>
      <c r="K3" s="13">
        <v>322</v>
      </c>
      <c r="L3" s="13">
        <v>115</v>
      </c>
      <c r="M3" s="13">
        <v>177</v>
      </c>
      <c r="N3" s="13">
        <v>138</v>
      </c>
      <c r="O3" s="13">
        <v>87</v>
      </c>
      <c r="P3" s="13">
        <v>164</v>
      </c>
      <c r="Q3" s="13">
        <v>139</v>
      </c>
      <c r="R3" s="13">
        <v>119</v>
      </c>
      <c r="S3" s="13">
        <v>155</v>
      </c>
      <c r="T3" s="13">
        <v>107</v>
      </c>
      <c r="U3" s="13">
        <v>92</v>
      </c>
      <c r="V3" s="13">
        <v>104</v>
      </c>
      <c r="W3" s="13">
        <v>188</v>
      </c>
      <c r="X3" s="13">
        <v>187</v>
      </c>
      <c r="Y3" s="13">
        <v>141</v>
      </c>
      <c r="Z3" s="13">
        <v>249</v>
      </c>
      <c r="AA3" s="13">
        <v>172</v>
      </c>
      <c r="AB3" s="13">
        <v>125</v>
      </c>
      <c r="AC3" s="13">
        <v>184</v>
      </c>
      <c r="AD3" s="13">
        <v>171</v>
      </c>
      <c r="AE3" s="13">
        <v>119</v>
      </c>
      <c r="AF3" s="13">
        <v>87</v>
      </c>
      <c r="AG3" s="13">
        <v>161</v>
      </c>
      <c r="AH3" s="13">
        <v>222</v>
      </c>
      <c r="AI3" s="13">
        <v>516</v>
      </c>
      <c r="AJ3" s="13">
        <v>186</v>
      </c>
      <c r="AK3" s="13">
        <f t="shared" ref="AK3:AK9" si="0">AVERAGE(D3:AJ3)</f>
        <v>167.75757575757575</v>
      </c>
      <c r="AM3" s="4" t="str">
        <f t="array" ref="AM3:AP266">[1]!Anova3Cols(A2:AJ9)</f>
        <v>Positive</v>
      </c>
      <c r="AN3" s="5" t="str">
        <v>Left</v>
      </c>
      <c r="AO3" s="5" t="str">
        <v>12 point</v>
      </c>
      <c r="AP3" s="6">
        <v>270</v>
      </c>
      <c r="AV3" s="3" t="s">
        <v>6</v>
      </c>
      <c r="AW3" s="3" t="s">
        <v>7</v>
      </c>
      <c r="AX3" s="3" t="s">
        <v>8</v>
      </c>
      <c r="AZ3" t="s">
        <v>10</v>
      </c>
      <c r="BD3" s="2" t="s">
        <v>11</v>
      </c>
      <c r="BE3" s="2">
        <v>0.05</v>
      </c>
    </row>
    <row r="4" spans="1:58" ht="15" thickTop="1" x14ac:dyDescent="0.35">
      <c r="A4" s="13" t="s">
        <v>4</v>
      </c>
      <c r="B4" s="13" t="s">
        <v>3</v>
      </c>
      <c r="C4" s="13" t="s">
        <v>0</v>
      </c>
      <c r="D4" s="13">
        <v>230</v>
      </c>
      <c r="E4" s="13">
        <v>126</v>
      </c>
      <c r="F4" s="13">
        <v>187</v>
      </c>
      <c r="G4" s="13">
        <v>278</v>
      </c>
      <c r="H4" s="13">
        <v>320</v>
      </c>
      <c r="I4" s="13">
        <v>50</v>
      </c>
      <c r="J4" s="13">
        <v>90</v>
      </c>
      <c r="K4" s="13">
        <v>282</v>
      </c>
      <c r="L4" s="13">
        <v>125</v>
      </c>
      <c r="M4" s="13">
        <v>266</v>
      </c>
      <c r="N4" s="13">
        <v>147</v>
      </c>
      <c r="O4" s="13">
        <v>80</v>
      </c>
      <c r="P4" s="13">
        <v>214</v>
      </c>
      <c r="Q4" s="13">
        <v>148</v>
      </c>
      <c r="R4" s="13">
        <v>103</v>
      </c>
      <c r="S4" s="13">
        <v>123</v>
      </c>
      <c r="T4" s="13">
        <v>114</v>
      </c>
      <c r="U4" s="13">
        <v>98</v>
      </c>
      <c r="V4" s="13">
        <v>97</v>
      </c>
      <c r="W4" s="13">
        <v>228</v>
      </c>
      <c r="X4" s="13">
        <v>134</v>
      </c>
      <c r="Y4" s="13">
        <v>92</v>
      </c>
      <c r="Z4" s="13">
        <v>340</v>
      </c>
      <c r="AA4" s="13">
        <v>98</v>
      </c>
      <c r="AB4" s="13">
        <v>222</v>
      </c>
      <c r="AC4" s="13">
        <v>505</v>
      </c>
      <c r="AD4" s="13">
        <v>116</v>
      </c>
      <c r="AE4" s="13">
        <v>304</v>
      </c>
      <c r="AF4" s="13">
        <v>48</v>
      </c>
      <c r="AG4" s="13">
        <v>173</v>
      </c>
      <c r="AH4" s="13">
        <v>315</v>
      </c>
      <c r="AI4" s="13">
        <v>63</v>
      </c>
      <c r="AJ4" s="13">
        <v>196</v>
      </c>
      <c r="AK4" s="13">
        <f t="shared" si="0"/>
        <v>179.15151515151516</v>
      </c>
      <c r="AM4" s="7" t="str">
        <v>Positive</v>
      </c>
      <c r="AN4" s="18" t="str">
        <v>Left</v>
      </c>
      <c r="AO4" s="18" t="str">
        <v>12 point</v>
      </c>
      <c r="AP4" s="8">
        <v>76</v>
      </c>
      <c r="AS4" s="4" t="str">
        <f t="array" ref="AS4:AS5">[1]!SortUnique(AM3:AM266)</f>
        <v>Negative</v>
      </c>
      <c r="AT4" s="5"/>
      <c r="AU4" s="6"/>
      <c r="AV4" s="4">
        <f>SUMIF($AS$22:$AS$29,AS4,$AV$22:$AV$29)</f>
        <v>132</v>
      </c>
      <c r="AW4" s="5">
        <f>IF(AV4=0,"",AVERAGEIF($AM$3:$AM$266,$AS4,$AP$3:$AP$266))</f>
        <v>177.74242424242425</v>
      </c>
      <c r="AX4" s="6">
        <f t="array" ref="AX4">IF(AV4&lt;2,"",VAR(IF($AM$3:$AM$266=$AS4,$AP$3:$AP$266,"")))</f>
        <v>6790.5896368262765</v>
      </c>
      <c r="AZ4" s="12"/>
      <c r="BA4" s="12" t="s">
        <v>12</v>
      </c>
      <c r="BB4" s="12" t="s">
        <v>13</v>
      </c>
      <c r="BC4" s="12" t="s">
        <v>14</v>
      </c>
      <c r="BD4" s="12" t="s">
        <v>15</v>
      </c>
      <c r="BE4" s="12" t="s">
        <v>16</v>
      </c>
      <c r="BF4" s="12" t="s">
        <v>17</v>
      </c>
    </row>
    <row r="5" spans="1:58" x14ac:dyDescent="0.35">
      <c r="A5" s="13" t="s">
        <v>4</v>
      </c>
      <c r="B5" s="13" t="s">
        <v>3</v>
      </c>
      <c r="C5" s="13" t="s">
        <v>1</v>
      </c>
      <c r="D5" s="13">
        <v>175</v>
      </c>
      <c r="E5" s="13">
        <v>106</v>
      </c>
      <c r="F5" s="13">
        <v>171</v>
      </c>
      <c r="G5" s="13">
        <v>240</v>
      </c>
      <c r="H5" s="13">
        <v>141</v>
      </c>
      <c r="I5" s="13">
        <v>67</v>
      </c>
      <c r="J5" s="13">
        <v>83</v>
      </c>
      <c r="K5" s="13">
        <v>275</v>
      </c>
      <c r="L5" s="13">
        <v>112</v>
      </c>
      <c r="M5" s="13">
        <v>191</v>
      </c>
      <c r="N5" s="13">
        <v>139</v>
      </c>
      <c r="O5" s="13">
        <v>120</v>
      </c>
      <c r="P5" s="13">
        <v>143</v>
      </c>
      <c r="Q5" s="13">
        <v>142</v>
      </c>
      <c r="R5" s="13">
        <v>82</v>
      </c>
      <c r="S5" s="13">
        <v>101</v>
      </c>
      <c r="T5" s="13">
        <v>113</v>
      </c>
      <c r="U5" s="13">
        <v>110</v>
      </c>
      <c r="V5" s="13">
        <v>164</v>
      </c>
      <c r="W5" s="13">
        <v>117</v>
      </c>
      <c r="X5" s="13">
        <v>165</v>
      </c>
      <c r="Y5" s="13">
        <v>129</v>
      </c>
      <c r="Z5" s="13">
        <v>210</v>
      </c>
      <c r="AA5" s="13">
        <v>96</v>
      </c>
      <c r="AB5" s="13">
        <v>215</v>
      </c>
      <c r="AC5" s="13">
        <v>738</v>
      </c>
      <c r="AD5" s="13">
        <v>112</v>
      </c>
      <c r="AE5" s="13">
        <v>173</v>
      </c>
      <c r="AF5" s="13">
        <v>70</v>
      </c>
      <c r="AG5" s="13">
        <v>133</v>
      </c>
      <c r="AH5" s="13">
        <v>427</v>
      </c>
      <c r="AI5" s="13">
        <v>307</v>
      </c>
      <c r="AJ5" s="13">
        <v>131</v>
      </c>
      <c r="AK5" s="13">
        <f t="shared" si="0"/>
        <v>172.66666666666666</v>
      </c>
      <c r="AM5" s="7" t="str">
        <v>Positive</v>
      </c>
      <c r="AN5" s="18" t="str">
        <v>Left</v>
      </c>
      <c r="AO5" s="18" t="str">
        <v>12 point</v>
      </c>
      <c r="AP5" s="8">
        <v>259</v>
      </c>
      <c r="AS5" s="7" t="str">
        <v>Positive</v>
      </c>
      <c r="AT5" s="18"/>
      <c r="AU5" s="8"/>
      <c r="AV5" s="7">
        <f>SUMIF($AS$22:$AS$29,AS5,$AV$22:$AV$29)</f>
        <v>132</v>
      </c>
      <c r="AW5" s="18">
        <f>IF(AV5=0,"",AVERAGEIF($AM$3:$AM$266,$AS5,$AP$3:$AP$266))</f>
        <v>178.64393939393941</v>
      </c>
      <c r="AX5" s="8">
        <f t="array" ref="AX5">IF(AV5&lt;2,"",VAR(IF($AM$3:$AM$266=$AS5,$AP$3:$AP$266,"")))</f>
        <v>9814.7195813092785</v>
      </c>
      <c r="AZ5" t="s">
        <v>18</v>
      </c>
      <c r="BA5">
        <f t="array" ref="BA5:BA12">[1]!SSAnova3(AM3:AP266)</f>
        <v>53.640151515603065</v>
      </c>
      <c r="BB5">
        <f>COUNT(AW4:AW5)-1</f>
        <v>1</v>
      </c>
      <c r="BC5">
        <f>BA5/BB5</f>
        <v>53.640151515603065</v>
      </c>
      <c r="BD5">
        <f>BC5/BC12</f>
        <v>6.411603821253946E-3</v>
      </c>
      <c r="BE5">
        <f>_xlfn.F.DIST.RT(BD5,BB5,BB12)</f>
        <v>0.93624216087493428</v>
      </c>
      <c r="BF5">
        <f>BA5/(BA5+BA12)</f>
        <v>2.5044700174057062E-5</v>
      </c>
    </row>
    <row r="6" spans="1:58" x14ac:dyDescent="0.35">
      <c r="A6" s="13" t="s">
        <v>5</v>
      </c>
      <c r="B6" s="13" t="s">
        <v>2</v>
      </c>
      <c r="C6" s="13" t="s">
        <v>0</v>
      </c>
      <c r="D6" s="13">
        <v>195</v>
      </c>
      <c r="E6" s="13">
        <v>240</v>
      </c>
      <c r="F6" s="13">
        <v>168</v>
      </c>
      <c r="G6" s="13">
        <v>148</v>
      </c>
      <c r="H6" s="13">
        <v>38</v>
      </c>
      <c r="I6" s="13">
        <v>104</v>
      </c>
      <c r="J6" s="13">
        <v>87</v>
      </c>
      <c r="K6" s="13">
        <v>451</v>
      </c>
      <c r="L6" s="13">
        <v>101</v>
      </c>
      <c r="M6" s="13">
        <v>156</v>
      </c>
      <c r="N6" s="13">
        <v>201</v>
      </c>
      <c r="O6" s="13">
        <v>103</v>
      </c>
      <c r="P6" s="13">
        <v>159</v>
      </c>
      <c r="Q6" s="13">
        <v>142</v>
      </c>
      <c r="R6" s="13">
        <v>122</v>
      </c>
      <c r="S6" s="13">
        <v>104</v>
      </c>
      <c r="T6" s="13">
        <v>75</v>
      </c>
      <c r="U6" s="13">
        <v>99</v>
      </c>
      <c r="V6" s="13">
        <v>121</v>
      </c>
      <c r="W6" s="13">
        <v>129</v>
      </c>
      <c r="X6" s="13">
        <v>120</v>
      </c>
      <c r="Y6" s="13">
        <v>98</v>
      </c>
      <c r="Z6" s="13">
        <v>217</v>
      </c>
      <c r="AA6" s="13">
        <v>113</v>
      </c>
      <c r="AB6" s="13">
        <v>288</v>
      </c>
      <c r="AC6" s="13">
        <v>389</v>
      </c>
      <c r="AD6" s="13">
        <v>128</v>
      </c>
      <c r="AE6" s="13">
        <v>236</v>
      </c>
      <c r="AF6" s="13">
        <v>56</v>
      </c>
      <c r="AG6" s="13">
        <v>170</v>
      </c>
      <c r="AH6" s="13">
        <v>164</v>
      </c>
      <c r="AI6" s="13">
        <v>318</v>
      </c>
      <c r="AJ6" s="13">
        <v>124</v>
      </c>
      <c r="AK6" s="13">
        <f t="shared" si="0"/>
        <v>162.54545454545453</v>
      </c>
      <c r="AM6" s="7" t="str">
        <v>Positive</v>
      </c>
      <c r="AN6" s="18" t="str">
        <v>Left</v>
      </c>
      <c r="AO6" s="18" t="str">
        <v>12 point</v>
      </c>
      <c r="AP6" s="8">
        <v>194</v>
      </c>
      <c r="AS6" s="7"/>
      <c r="AT6" s="18" t="str">
        <f t="array" ref="AT6:AT7">[1]!SortUnique(AN3:AN266)</f>
        <v>Justified</v>
      </c>
      <c r="AU6" s="8"/>
      <c r="AV6" s="7">
        <f>SUMIF($AT$22:$AT$29,AT6,$AV$22:$AV$29)</f>
        <v>132</v>
      </c>
      <c r="AW6" s="18">
        <f>IF(AV6=0,"",AVERAGEIF($AN$3:$AN$266,$AT6,$AP$3:$AP$266))</f>
        <v>180.07575757575756</v>
      </c>
      <c r="AX6" s="8">
        <f t="array" ref="AX6">IF(AV6&lt;2,"",VAR(IF($AN$3:$AN$266=$AT6,$AP$3:$AP$266,"")))</f>
        <v>9183.1087207957426</v>
      </c>
      <c r="AZ6" t="s">
        <v>19</v>
      </c>
      <c r="BA6">
        <v>935.64015151653439</v>
      </c>
      <c r="BB6">
        <f>COUNT(AW6:AW7)-1</f>
        <v>1</v>
      </c>
      <c r="BC6">
        <f>BA6/BB6</f>
        <v>935.64015151653439</v>
      </c>
      <c r="BD6">
        <f>BC6/BC12</f>
        <v>0.11183700644538695</v>
      </c>
      <c r="BE6">
        <f>_xlfn.F.DIST.RT(BD6,BB6,BB12)</f>
        <v>0.73833615929381846</v>
      </c>
      <c r="BF6">
        <f>BA6/(BA6+BA12)</f>
        <v>4.3667254021754733E-4</v>
      </c>
    </row>
    <row r="7" spans="1:58" x14ac:dyDescent="0.35">
      <c r="A7" s="13" t="s">
        <v>5</v>
      </c>
      <c r="B7" s="13" t="s">
        <v>2</v>
      </c>
      <c r="C7" s="13" t="s">
        <v>1</v>
      </c>
      <c r="D7" s="13">
        <v>181</v>
      </c>
      <c r="E7" s="13">
        <v>271</v>
      </c>
      <c r="F7" s="13">
        <v>212</v>
      </c>
      <c r="G7" s="13">
        <v>144</v>
      </c>
      <c r="H7" s="13">
        <v>164</v>
      </c>
      <c r="I7" s="13">
        <v>80</v>
      </c>
      <c r="J7" s="13">
        <v>136</v>
      </c>
      <c r="K7" s="13">
        <v>445</v>
      </c>
      <c r="L7" s="13">
        <v>111</v>
      </c>
      <c r="M7" s="13">
        <v>164</v>
      </c>
      <c r="N7" s="13">
        <v>224</v>
      </c>
      <c r="O7" s="13">
        <v>128</v>
      </c>
      <c r="P7" s="13">
        <v>246</v>
      </c>
      <c r="Q7" s="13">
        <v>188</v>
      </c>
      <c r="R7" s="13">
        <v>88</v>
      </c>
      <c r="S7" s="13">
        <v>117</v>
      </c>
      <c r="T7" s="13">
        <v>133</v>
      </c>
      <c r="U7" s="13">
        <v>111</v>
      </c>
      <c r="V7" s="13">
        <v>160</v>
      </c>
      <c r="W7" s="13">
        <v>138</v>
      </c>
      <c r="X7" s="13">
        <v>135</v>
      </c>
      <c r="Y7" s="13">
        <v>92</v>
      </c>
      <c r="Z7" s="13">
        <v>192</v>
      </c>
      <c r="AA7" s="13">
        <v>82</v>
      </c>
      <c r="AB7" s="13">
        <v>222</v>
      </c>
      <c r="AC7" s="13">
        <v>305</v>
      </c>
      <c r="AD7" s="13">
        <v>156</v>
      </c>
      <c r="AE7" s="13">
        <v>428</v>
      </c>
      <c r="AF7" s="13">
        <v>51</v>
      </c>
      <c r="AG7" s="13">
        <v>234</v>
      </c>
      <c r="AH7" s="13">
        <v>214</v>
      </c>
      <c r="AI7" s="13">
        <v>265</v>
      </c>
      <c r="AJ7" s="13">
        <v>121</v>
      </c>
      <c r="AK7" s="13">
        <f t="shared" si="0"/>
        <v>179.93939393939394</v>
      </c>
      <c r="AM7" s="7" t="str">
        <v>Positive</v>
      </c>
      <c r="AN7" s="18" t="str">
        <v>Left</v>
      </c>
      <c r="AO7" s="18" t="str">
        <v>12 point</v>
      </c>
      <c r="AP7" s="8">
        <v>95</v>
      </c>
      <c r="AS7" s="7"/>
      <c r="AT7" s="18" t="str">
        <v>Left</v>
      </c>
      <c r="AU7" s="8"/>
      <c r="AV7" s="7">
        <f>SUMIF($AT$22:$AT$29,AT7,$AV$22:$AV$29)</f>
        <v>132</v>
      </c>
      <c r="AW7" s="18">
        <f>IF(AV7=0,"",AVERAGEIF($AN$3:$AN$266,$AT7,$AP$3:$AP$266))</f>
        <v>176.31060606060606</v>
      </c>
      <c r="AX7" s="8">
        <f t="array" ref="AX7">IF(AV7&lt;2,"",VAR(IF($AN$3:$AN$266=$AT7,$AP$3:$AP$266,"")))</f>
        <v>7415.4676729123294</v>
      </c>
      <c r="AZ7" t="s">
        <v>20</v>
      </c>
      <c r="BA7">
        <v>209.1856060619466</v>
      </c>
      <c r="BB7">
        <f>COUNT(AW8:AW9)-1</f>
        <v>1</v>
      </c>
      <c r="BC7">
        <f>BA7/BB7</f>
        <v>209.1856060619466</v>
      </c>
      <c r="BD7">
        <f>BC7/BC12</f>
        <v>2.500394188461532E-2</v>
      </c>
      <c r="BE7">
        <f>_xlfn.F.DIST.RT(BD7,BB7,BB12)</f>
        <v>0.87448189816416844</v>
      </c>
      <c r="BF7">
        <f>BA7/(BA7+BA12)</f>
        <v>9.7662109167630327E-5</v>
      </c>
    </row>
    <row r="8" spans="1:58" x14ac:dyDescent="0.35">
      <c r="A8" s="13" t="s">
        <v>5</v>
      </c>
      <c r="B8" s="13" t="s">
        <v>3</v>
      </c>
      <c r="C8" s="13" t="s">
        <v>0</v>
      </c>
      <c r="D8" s="13">
        <v>170</v>
      </c>
      <c r="E8" s="13">
        <v>219</v>
      </c>
      <c r="F8" s="13">
        <v>154</v>
      </c>
      <c r="G8" s="13">
        <v>318</v>
      </c>
      <c r="H8" s="13">
        <v>89</v>
      </c>
      <c r="I8" s="13">
        <v>76</v>
      </c>
      <c r="J8" s="13">
        <v>188</v>
      </c>
      <c r="K8" s="13">
        <v>312</v>
      </c>
      <c r="L8" s="13">
        <v>143</v>
      </c>
      <c r="M8" s="13">
        <v>193</v>
      </c>
      <c r="N8" s="13">
        <v>136</v>
      </c>
      <c r="O8" s="13">
        <v>128</v>
      </c>
      <c r="P8" s="13">
        <v>226</v>
      </c>
      <c r="Q8" s="13">
        <v>200</v>
      </c>
      <c r="R8" s="13">
        <v>110</v>
      </c>
      <c r="S8" s="13">
        <v>151</v>
      </c>
      <c r="T8" s="13">
        <v>145</v>
      </c>
      <c r="U8" s="13">
        <v>124</v>
      </c>
      <c r="V8" s="13">
        <v>151</v>
      </c>
      <c r="W8" s="13">
        <v>107</v>
      </c>
      <c r="X8" s="13">
        <v>127</v>
      </c>
      <c r="Y8" s="13">
        <v>96</v>
      </c>
      <c r="Z8" s="13">
        <v>180</v>
      </c>
      <c r="AA8" s="13">
        <v>82</v>
      </c>
      <c r="AB8" s="13">
        <v>220</v>
      </c>
      <c r="AC8" s="13">
        <v>337</v>
      </c>
      <c r="AD8" s="13">
        <v>218</v>
      </c>
      <c r="AE8" s="13">
        <v>166</v>
      </c>
      <c r="AF8" s="13">
        <v>63</v>
      </c>
      <c r="AG8" s="13">
        <v>246</v>
      </c>
      <c r="AH8" s="13">
        <v>220</v>
      </c>
      <c r="AI8" s="13">
        <v>262</v>
      </c>
      <c r="AJ8" s="13">
        <v>136</v>
      </c>
      <c r="AK8" s="13">
        <f t="shared" si="0"/>
        <v>172.5151515151515</v>
      </c>
      <c r="AM8" s="7" t="str">
        <v>Positive</v>
      </c>
      <c r="AN8" s="18" t="str">
        <v>Left</v>
      </c>
      <c r="AO8" s="18" t="str">
        <v>12 point</v>
      </c>
      <c r="AP8" s="8">
        <v>121</v>
      </c>
      <c r="AS8" s="7"/>
      <c r="AT8" s="18"/>
      <c r="AU8" s="8" t="str">
        <f t="array" ref="AU8:AU9">[1]!SortUnique(AO3:AO266)</f>
        <v>12 point</v>
      </c>
      <c r="AV8" s="7">
        <f>SUMIF($AU$22:$AU$29,AU8,$AV$22:$AV$29)</f>
        <v>132</v>
      </c>
      <c r="AW8" s="18">
        <f>IF(AV8=0,"",AVERAGEIF($AO$3:$AO$266,$AU8,$AP$3:$AP$266))</f>
        <v>177.30303030303031</v>
      </c>
      <c r="AX8" s="8">
        <f t="array" ref="AX8">IF(AV8&lt;2,"",VAR(IF($AO$3:$AO$266=$AU8,$AP$3:$AP$266,"")))</f>
        <v>7411.1746472357172</v>
      </c>
      <c r="AZ8" t="s">
        <v>21</v>
      </c>
      <c r="BA8">
        <v>5628.640151517</v>
      </c>
      <c r="BB8">
        <f>BB6*BB5</f>
        <v>1</v>
      </c>
      <c r="BC8">
        <f>BA8/BB8</f>
        <v>5628.640151517</v>
      </c>
      <c r="BD8">
        <f>BC8/BC12</f>
        <v>0.67279099115579832</v>
      </c>
      <c r="BE8">
        <f>_xlfn.F.DIST.RT(BD8,BB8,BB12)</f>
        <v>0.41284329595771541</v>
      </c>
      <c r="BF8">
        <f>BA8/(BA8+BA12)</f>
        <v>2.6212010574154735E-3</v>
      </c>
    </row>
    <row r="9" spans="1:58" x14ac:dyDescent="0.35">
      <c r="A9" s="13" t="s">
        <v>5</v>
      </c>
      <c r="B9" s="13" t="s">
        <v>3</v>
      </c>
      <c r="C9" s="13" t="s">
        <v>1</v>
      </c>
      <c r="D9" s="13">
        <v>187</v>
      </c>
      <c r="E9" s="13">
        <v>198</v>
      </c>
      <c r="F9" s="13">
        <v>219</v>
      </c>
      <c r="G9" s="13">
        <v>265</v>
      </c>
      <c r="H9" s="13">
        <v>112</v>
      </c>
      <c r="I9" s="13">
        <v>62</v>
      </c>
      <c r="J9" s="13">
        <v>102</v>
      </c>
      <c r="K9" s="13">
        <v>439</v>
      </c>
      <c r="L9" s="13">
        <v>206</v>
      </c>
      <c r="M9" s="13">
        <v>281</v>
      </c>
      <c r="N9" s="13">
        <v>210</v>
      </c>
      <c r="O9" s="13">
        <v>154</v>
      </c>
      <c r="P9" s="13">
        <v>318</v>
      </c>
      <c r="Q9" s="13">
        <v>191</v>
      </c>
      <c r="R9" s="13">
        <v>104</v>
      </c>
      <c r="S9" s="13">
        <v>140</v>
      </c>
      <c r="T9" s="13">
        <v>175</v>
      </c>
      <c r="U9" s="13">
        <v>120</v>
      </c>
      <c r="V9" s="13">
        <v>142</v>
      </c>
      <c r="W9" s="13">
        <v>189</v>
      </c>
      <c r="X9" s="13">
        <v>170</v>
      </c>
      <c r="Y9" s="13">
        <v>150</v>
      </c>
      <c r="Z9" s="13">
        <v>277</v>
      </c>
      <c r="AA9" s="13">
        <v>149</v>
      </c>
      <c r="AB9" s="13">
        <v>215</v>
      </c>
      <c r="AC9" s="13">
        <v>296</v>
      </c>
      <c r="AD9" s="13">
        <v>177</v>
      </c>
      <c r="AE9" s="13">
        <v>183</v>
      </c>
      <c r="AF9" s="13">
        <v>86</v>
      </c>
      <c r="AG9" s="13">
        <v>280</v>
      </c>
      <c r="AH9" s="13">
        <v>209</v>
      </c>
      <c r="AI9" s="13">
        <v>248</v>
      </c>
      <c r="AJ9" s="13">
        <v>213</v>
      </c>
      <c r="AK9" s="13">
        <f t="shared" si="0"/>
        <v>195.96969696969697</v>
      </c>
      <c r="AM9" s="7" t="str">
        <v>Positive</v>
      </c>
      <c r="AN9" s="18" t="str">
        <v>Left</v>
      </c>
      <c r="AO9" s="18" t="str">
        <v>12 point</v>
      </c>
      <c r="AP9" s="8">
        <v>200</v>
      </c>
      <c r="AS9" s="9"/>
      <c r="AT9" s="10"/>
      <c r="AU9" s="11" t="str">
        <v>14 point</v>
      </c>
      <c r="AV9" s="9">
        <f>SUMIF($AU$22:$AU$29,AU9,$AV$22:$AV$29)</f>
        <v>132</v>
      </c>
      <c r="AW9" s="10">
        <f>IF(AV9=0,"",AVERAGEIF($AO$3:$AO$266,$AU9,$AP$3:$AP$266))</f>
        <v>179.08333333333334</v>
      </c>
      <c r="AX9" s="11">
        <f t="array" ref="AX9">IF(AV9&lt;2,"",VAR(IF($AO$3:$AO$266=$AU9,$AP$3:$AP$266,"")))</f>
        <v>9192.9472010178088</v>
      </c>
      <c r="AZ9" t="s">
        <v>22</v>
      </c>
      <c r="BA9">
        <v>22941.367424243595</v>
      </c>
      <c r="BB9">
        <f>BB7*BB5</f>
        <v>1</v>
      </c>
      <c r="BC9">
        <f>BA9/BB9</f>
        <v>22941.367424243595</v>
      </c>
      <c r="BD9">
        <f>BC9/BC12</f>
        <v>2.7421801558350301</v>
      </c>
      <c r="BE9">
        <f>_xlfn.F.DIST.RT(BD9,BB8,BB12)</f>
        <v>9.8956561405108306E-2</v>
      </c>
      <c r="BF9">
        <f>BA9/(BA9+BA12)</f>
        <v>1.0598117996004641E-2</v>
      </c>
    </row>
    <row r="10" spans="1:58" x14ac:dyDescent="0.35">
      <c r="AM10" s="7" t="str">
        <v>Positive</v>
      </c>
      <c r="AN10" s="18" t="str">
        <v>Left</v>
      </c>
      <c r="AO10" s="18" t="str">
        <v>12 point</v>
      </c>
      <c r="AP10" s="8">
        <v>316</v>
      </c>
      <c r="AS10" s="4" t="str">
        <f>$AS$4</f>
        <v>Negative</v>
      </c>
      <c r="AT10" s="5" t="str">
        <f>$AT6</f>
        <v>Justified</v>
      </c>
      <c r="AU10" s="6"/>
      <c r="AV10" s="4">
        <f>SUMIFS($AV$22:$AV$29,$AS$22:$AS$29,AS10,$AT$22:$AT$29,AT10)</f>
        <v>66</v>
      </c>
      <c r="AW10" s="5">
        <f>IF(AV10=0,"",AVERAGEIFS($AP$3:$AP$266,$AM$3:$AM$266,$AS10,$AN$3:$AN$266,$AT10))</f>
        <v>184.24242424242425</v>
      </c>
      <c r="AX10" s="6">
        <f t="array" ref="AX10">IF(AV10&lt;2,"",VAR(IF($AM$3:$AM$266=$AS10,IF($AN$3:$AN$266=$AT10,$AP$3:$AP$266,""))))</f>
        <v>5443.1095571095557</v>
      </c>
      <c r="AZ10" t="s">
        <v>23</v>
      </c>
      <c r="BA10">
        <v>2966.7613636367023</v>
      </c>
      <c r="BB10">
        <f>BB7*BB6</f>
        <v>1</v>
      </c>
      <c r="BC10">
        <f>BA10/BB10</f>
        <v>2966.7613636367023</v>
      </c>
      <c r="BD10">
        <f>BC10/BC12</f>
        <v>0.35461679280135028</v>
      </c>
      <c r="BE10">
        <f>_xlfn.F.DIST.RT(BD10,BB10,BB12)</f>
        <v>0.55203730856336841</v>
      </c>
      <c r="BF10">
        <f>BA10/(BA10+BA12)</f>
        <v>1.3833056616568344E-3</v>
      </c>
    </row>
    <row r="11" spans="1:58" x14ac:dyDescent="0.35">
      <c r="AM11" s="7" t="str">
        <v>Positive</v>
      </c>
      <c r="AN11" s="18" t="str">
        <v>Left</v>
      </c>
      <c r="AO11" s="18" t="str">
        <v>12 point</v>
      </c>
      <c r="AP11" s="8">
        <v>181</v>
      </c>
      <c r="AS11" s="7" t="str">
        <f>$AS$4</f>
        <v>Negative</v>
      </c>
      <c r="AT11" s="18" t="str">
        <f>$AT7</f>
        <v>Left</v>
      </c>
      <c r="AU11" s="8"/>
      <c r="AV11" s="7">
        <f t="shared" ref="AV11:AV13" si="1">SUMIFS($AV$22:$AV$29,$AS$22:$AS$29,AS11,$AT$22:$AT$29,AT11)</f>
        <v>66</v>
      </c>
      <c r="AW11" s="18">
        <f t="shared" ref="AW11:AW13" si="2">IF(AV11=0,"",AVERAGEIFS($AP$3:$AP$266,$AM$3:$AM$266,$AS11,$AN$3:$AN$266,$AT11))</f>
        <v>171.24242424242425</v>
      </c>
      <c r="AX11" s="8">
        <f t="array" ref="AX11">IF(AV11&lt;2,"",VAR(IF($AM$3:$AM$266=$AS11,IF($AN$3:$AN$266=$AT11,$AP$3:$AP$266,""))))</f>
        <v>8156.7403263403248</v>
      </c>
      <c r="AZ11" t="s">
        <v>24</v>
      </c>
      <c r="BA11">
        <v>891.00378788029775</v>
      </c>
      <c r="BB11">
        <f>BB7*BB6*BB5</f>
        <v>1</v>
      </c>
      <c r="BC11">
        <f>BA11/BB11</f>
        <v>891.00378788029775</v>
      </c>
      <c r="BD11">
        <f>BC11/BC12</f>
        <v>0.1065016248036381</v>
      </c>
      <c r="BE11">
        <f>_xlfn.F.DIST.RT(BD11,BB11,BB12)</f>
        <v>0.74442932130719375</v>
      </c>
      <c r="BF11">
        <f>BA11/(BA11+BA12)</f>
        <v>4.1584896958087823E-4</v>
      </c>
    </row>
    <row r="12" spans="1:58" x14ac:dyDescent="0.35">
      <c r="AM12" s="7" t="str">
        <v>Positive</v>
      </c>
      <c r="AN12" s="18" t="str">
        <v>Left</v>
      </c>
      <c r="AO12" s="18" t="str">
        <v>12 point</v>
      </c>
      <c r="AP12" s="8">
        <v>146</v>
      </c>
      <c r="AS12" s="7" t="str">
        <f>$AS$5</f>
        <v>Positive</v>
      </c>
      <c r="AT12" s="18" t="str">
        <f>$AT6</f>
        <v>Justified</v>
      </c>
      <c r="AU12" s="8"/>
      <c r="AV12" s="7">
        <f t="shared" si="1"/>
        <v>66</v>
      </c>
      <c r="AW12" s="18">
        <f t="shared" si="2"/>
        <v>175.90909090909091</v>
      </c>
      <c r="AX12" s="8">
        <f t="array" ref="AX12">IF(AV12&lt;2,"",VAR(IF($AM$3:$AM$266=$AS12,IF($AN$3:$AN$266=$AT12,$AP$3:$AP$266,""))))</f>
        <v>13029.13006993007</v>
      </c>
      <c r="AZ12" t="s">
        <v>26</v>
      </c>
      <c r="BA12">
        <v>2141722.9090909082</v>
      </c>
      <c r="BB12">
        <f>AV30-(BB5+1)*(BB6+1)*(BB7+1)</f>
        <v>256</v>
      </c>
      <c r="BC12">
        <f>BA12/BB12</f>
        <v>8366.1051136363603</v>
      </c>
    </row>
    <row r="13" spans="1:58" x14ac:dyDescent="0.35">
      <c r="AM13" s="7" t="str">
        <v>Positive</v>
      </c>
      <c r="AN13" s="18" t="str">
        <v>Left</v>
      </c>
      <c r="AO13" s="18" t="str">
        <v>12 point</v>
      </c>
      <c r="AP13" s="8">
        <v>142</v>
      </c>
      <c r="AS13" s="9" t="str">
        <f>$AS$5</f>
        <v>Positive</v>
      </c>
      <c r="AT13" s="10" t="str">
        <f>$AT7</f>
        <v>Left</v>
      </c>
      <c r="AU13" s="11"/>
      <c r="AV13" s="9">
        <f t="shared" si="1"/>
        <v>66</v>
      </c>
      <c r="AW13" s="10">
        <f t="shared" si="2"/>
        <v>181.37878787878788</v>
      </c>
      <c r="AX13" s="11">
        <f t="array" ref="AX13">IF(AV13&lt;2,"",VAR(IF($AM$3:$AM$266=$AS13,IF($AN$3:$AN$266=$AT13,$AP$3:$AP$266,""))))</f>
        <v>6736.1158508158505</v>
      </c>
      <c r="AZ13" s="1" t="s">
        <v>25</v>
      </c>
      <c r="BA13" s="1">
        <f>DEVSQ(AP3:AP266)</f>
        <v>2175349.1477272725</v>
      </c>
      <c r="BB13" s="1">
        <f>AV30-1</f>
        <v>263</v>
      </c>
      <c r="BC13" s="1">
        <f>BA13/BB13</f>
        <v>8271.2895350846866</v>
      </c>
      <c r="BD13" s="1"/>
      <c r="BE13" s="1"/>
      <c r="BF13" s="1"/>
    </row>
    <row r="14" spans="1:58" x14ac:dyDescent="0.35">
      <c r="AM14" s="7" t="str">
        <v>Positive</v>
      </c>
      <c r="AN14" s="18" t="str">
        <v>Left</v>
      </c>
      <c r="AO14" s="18" t="str">
        <v>12 point</v>
      </c>
      <c r="AP14" s="8">
        <v>156</v>
      </c>
      <c r="AS14" s="4" t="str">
        <f>$AS$4</f>
        <v>Negative</v>
      </c>
      <c r="AT14" s="5"/>
      <c r="AU14" s="6" t="str">
        <f>$AU8</f>
        <v>12 point</v>
      </c>
      <c r="AV14" s="4">
        <f>SUMIFS($AV$22:$AV$29,$AS$22:$AS$29,AS14,$AU$22:$AU$29,AU14)</f>
        <v>66</v>
      </c>
      <c r="AW14" s="5">
        <f>IF(AV14=0,"",AVERAGEIFS($AP$3:$AP$266,$AM$3:$AM$266,$AS14,$AO$3:$AO$266,$AU14))</f>
        <v>167.53030303030303</v>
      </c>
      <c r="AX14" s="6">
        <f t="array" ref="AX14">IF(AV14&lt;2,"",VAR(IF($AM$3:$AM$266=$AS14,IF($AO$3:$AO$266=$AU14,$AP$3:$AP$266,""))))</f>
        <v>6530.3759906759915</v>
      </c>
    </row>
    <row r="15" spans="1:58" x14ac:dyDescent="0.35">
      <c r="AM15" s="7" t="str">
        <v>Positive</v>
      </c>
      <c r="AN15" s="18" t="str">
        <v>Left</v>
      </c>
      <c r="AO15" s="18" t="str">
        <v>12 point</v>
      </c>
      <c r="AP15" s="8">
        <v>251</v>
      </c>
      <c r="AS15" s="7" t="str">
        <f>$AS$4</f>
        <v>Negative</v>
      </c>
      <c r="AT15" s="18"/>
      <c r="AU15" s="8" t="str">
        <f>$AU9</f>
        <v>14 point</v>
      </c>
      <c r="AV15" s="7">
        <f t="shared" ref="AV15:AV17" si="3">SUMIFS($AV$22:$AV$29,$AS$22:$AS$29,AS15,$AU$22:$AU$29,AU15)</f>
        <v>66</v>
      </c>
      <c r="AW15" s="18">
        <f t="shared" ref="AW15:AW17" si="4">IF(AV15=0,"",AVERAGEIFS($AP$3:$AP$266,$AM$3:$AM$266,$AS15,$AO$3:$AO$266,$AU15))</f>
        <v>187.95454545454547</v>
      </c>
      <c r="AX15" s="8">
        <f t="array" ref="AX15">IF(AV15&lt;2,"",VAR(IF($AM$3:$AM$266=$AS15,IF($AO$3:$AO$266=$AU15,$AP$3:$AP$266,""))))</f>
        <v>6943.4902097902113</v>
      </c>
    </row>
    <row r="16" spans="1:58" x14ac:dyDescent="0.35">
      <c r="AM16" s="7" t="str">
        <v>Positive</v>
      </c>
      <c r="AN16" s="18" t="str">
        <v>Left</v>
      </c>
      <c r="AO16" s="18" t="str">
        <v>12 point</v>
      </c>
      <c r="AP16" s="8">
        <v>165</v>
      </c>
      <c r="AS16" s="7" t="str">
        <f>$AS$5</f>
        <v>Positive</v>
      </c>
      <c r="AT16" s="18"/>
      <c r="AU16" s="8" t="str">
        <f>$AU8</f>
        <v>12 point</v>
      </c>
      <c r="AV16" s="7">
        <f t="shared" si="3"/>
        <v>66</v>
      </c>
      <c r="AW16" s="18">
        <f t="shared" si="4"/>
        <v>187.07575757575756</v>
      </c>
      <c r="AX16" s="8">
        <f t="array" ref="AX16">IF(AV16&lt;2,"",VAR(IF($AM$3:$AM$266=$AS16,IF($AO$3:$AO$266=$AU16,$AP$3:$AP$266,""))))</f>
        <v>8212.0403263403241</v>
      </c>
    </row>
    <row r="17" spans="39:50" x14ac:dyDescent="0.35">
      <c r="AM17" s="7" t="str">
        <v>Positive</v>
      </c>
      <c r="AN17" s="18" t="str">
        <v>Left</v>
      </c>
      <c r="AO17" s="18" t="str">
        <v>12 point</v>
      </c>
      <c r="AP17" s="8">
        <v>182</v>
      </c>
      <c r="AS17" s="9" t="str">
        <f>$AS$5</f>
        <v>Positive</v>
      </c>
      <c r="AT17" s="10"/>
      <c r="AU17" s="11" t="str">
        <f>$AU9</f>
        <v>14 point</v>
      </c>
      <c r="AV17" s="9">
        <f t="shared" si="3"/>
        <v>66</v>
      </c>
      <c r="AW17" s="10">
        <f t="shared" si="4"/>
        <v>170.21212121212122</v>
      </c>
      <c r="AX17" s="11">
        <f t="array" ref="AX17">IF(AV17&lt;2,"",VAR(IF($AM$3:$AM$266=$AS17,IF($AO$3:$AO$266=$AU17,$AP$3:$AP$266,""))))</f>
        <v>11424.015850815851</v>
      </c>
    </row>
    <row r="18" spans="39:50" x14ac:dyDescent="0.35">
      <c r="AM18" s="7" t="str">
        <v>Positive</v>
      </c>
      <c r="AN18" s="18" t="str">
        <v>Left</v>
      </c>
      <c r="AO18" s="18" t="str">
        <v>12 point</v>
      </c>
      <c r="AP18" s="8">
        <v>184</v>
      </c>
      <c r="AS18" s="4"/>
      <c r="AT18" s="5" t="str">
        <f>$AT$6</f>
        <v>Justified</v>
      </c>
      <c r="AU18" s="6" t="str">
        <f>$AU8</f>
        <v>12 point</v>
      </c>
      <c r="AV18" s="4">
        <f>SUMIFS($AV$22:$AV$29,$AT$22:$AT$29,AT18,$AU$22:$AU$29,AU18)</f>
        <v>66</v>
      </c>
      <c r="AW18" s="5">
        <f>IF(AV18=0,"",AVERAGEIFS($AP$3:$AP$266,$AN$3:$AN$266,$AT18,$AO$3:$AO$266,$AU18))</f>
        <v>175.83333333333334</v>
      </c>
      <c r="AX18" s="6">
        <f t="array" ref="AX18">IF(AV18&lt;2,"",VAR(IF($AN$3:$AN$266=$AT18,IF($AO$3:$AO$266=$AU18,$AP$3:$AP$266,""))))</f>
        <v>7681.7102564102579</v>
      </c>
    </row>
    <row r="19" spans="39:50" x14ac:dyDescent="0.35">
      <c r="AM19" s="7" t="str">
        <v>Positive</v>
      </c>
      <c r="AN19" s="18" t="str">
        <v>Left</v>
      </c>
      <c r="AO19" s="18" t="str">
        <v>12 point</v>
      </c>
      <c r="AP19" s="8">
        <v>187</v>
      </c>
      <c r="AS19" s="7"/>
      <c r="AT19" s="18" t="str">
        <f>$AT$6</f>
        <v>Justified</v>
      </c>
      <c r="AU19" s="8" t="str">
        <f>$AU9</f>
        <v>14 point</v>
      </c>
      <c r="AV19" s="7">
        <f t="shared" ref="AV19:AV21" si="5">SUMIFS($AV$22:$AV$29,$AT$22:$AT$29,AT19,$AU$22:$AU$29,AU19)</f>
        <v>66</v>
      </c>
      <c r="AW19" s="18">
        <f t="shared" ref="AW19:AW21" si="6">IF(AV19=0,"",AVERAGEIFS($AP$3:$AP$266,$AN$3:$AN$266,$AT19,$AO$3:$AO$266,$AU19))</f>
        <v>184.31818181818181</v>
      </c>
      <c r="AX19" s="8">
        <f t="array" ref="AX19">IF(AV19&lt;2,"",VAR(IF($AN$3:$AN$266=$AT19,IF($AO$3:$AO$266=$AU19,$AP$3:$AP$266,""))))</f>
        <v>10789.235664335667</v>
      </c>
    </row>
    <row r="20" spans="39:50" x14ac:dyDescent="0.35">
      <c r="AM20" s="7" t="str">
        <v>Positive</v>
      </c>
      <c r="AN20" s="18" t="str">
        <v>Left</v>
      </c>
      <c r="AO20" s="18" t="str">
        <v>12 point</v>
      </c>
      <c r="AP20" s="8">
        <v>117</v>
      </c>
      <c r="AS20" s="7"/>
      <c r="AT20" s="18" t="str">
        <f>$AT$7</f>
        <v>Left</v>
      </c>
      <c r="AU20" s="8" t="str">
        <f>$AU8</f>
        <v>12 point</v>
      </c>
      <c r="AV20" s="7">
        <f t="shared" si="5"/>
        <v>66</v>
      </c>
      <c r="AW20" s="18">
        <f t="shared" si="6"/>
        <v>178.77272727272728</v>
      </c>
      <c r="AX20" s="8">
        <f t="array" ref="AX20">IF(AV20&lt;2,"",VAR(IF($AN$3:$AN$266=$AT20,IF($AO$3:$AO$266=$AU20,$AP$3:$AP$266,""))))</f>
        <v>7250.2706293706278</v>
      </c>
    </row>
    <row r="21" spans="39:50" x14ac:dyDescent="0.35">
      <c r="AM21" s="7" t="str">
        <v>Positive</v>
      </c>
      <c r="AN21" s="18" t="str">
        <v>Left</v>
      </c>
      <c r="AO21" s="18" t="str">
        <v>12 point</v>
      </c>
      <c r="AP21" s="8">
        <v>340</v>
      </c>
      <c r="AS21" s="9"/>
      <c r="AT21" s="10" t="str">
        <f>$AT$7</f>
        <v>Left</v>
      </c>
      <c r="AU21" s="11" t="str">
        <f>$AU9</f>
        <v>14 point</v>
      </c>
      <c r="AV21" s="9">
        <f t="shared" si="5"/>
        <v>66</v>
      </c>
      <c r="AW21" s="10">
        <f t="shared" si="6"/>
        <v>173.84848484848484</v>
      </c>
      <c r="AX21" s="11">
        <f t="array" ref="AX21">IF(AV21&lt;2,"",VAR(IF($AN$3:$AN$266=$AT21,IF($AO$3:$AO$266=$AU21,$AP$3:$AP$266,""))))</f>
        <v>7682.4382284382291</v>
      </c>
    </row>
    <row r="22" spans="39:50" x14ac:dyDescent="0.35">
      <c r="AM22" s="7" t="str">
        <v>Positive</v>
      </c>
      <c r="AN22" s="18" t="str">
        <v>Left</v>
      </c>
      <c r="AO22" s="18" t="str">
        <v>12 point</v>
      </c>
      <c r="AP22" s="8">
        <v>213</v>
      </c>
      <c r="AS22" s="4" t="str">
        <f>$AS$4</f>
        <v>Negative</v>
      </c>
      <c r="AT22" s="5" t="str">
        <f>AT18</f>
        <v>Justified</v>
      </c>
      <c r="AU22" s="6" t="str">
        <f>AU18</f>
        <v>12 point</v>
      </c>
      <c r="AV22" s="4">
        <f>COUNTIFS($AM$3:$AM$266,$AS22,$AN$3:$AN$266,$AT22,$AO$3:$AO$266,$AU22)</f>
        <v>33</v>
      </c>
      <c r="AW22" s="5">
        <f>IF(AV22=0,"",AVERAGEIFS($AP$3:$AP$266,$AM$3:$AM$266,$AS22,$AN$3:$AN$266,$AT22,$AO$3:$AO$266,$AU22))</f>
        <v>172.5151515151515</v>
      </c>
      <c r="AX22" s="6">
        <f t="array" ref="AX22">IF(AV22&lt;2,"",VAR(IF($AM$3:$AM$266=$AS22,IF($AN$3:$AN$266=$AT22,IF($AO$3:$AO$266=$AU22,$AP$3:$AP$266,"")))))</f>
        <v>4897.070075757576</v>
      </c>
    </row>
    <row r="23" spans="39:50" x14ac:dyDescent="0.35">
      <c r="AM23" s="7" t="str">
        <v>Positive</v>
      </c>
      <c r="AN23" s="18" t="str">
        <v>Left</v>
      </c>
      <c r="AO23" s="18" t="str">
        <v>12 point</v>
      </c>
      <c r="AP23" s="8">
        <v>202</v>
      </c>
      <c r="AS23" s="7" t="str">
        <f t="shared" ref="AS23:AS25" si="7">$AS$4</f>
        <v>Negative</v>
      </c>
      <c r="AT23" s="18" t="str">
        <f t="shared" ref="AT23:AU23" si="8">AT19</f>
        <v>Justified</v>
      </c>
      <c r="AU23" s="8" t="str">
        <f t="shared" si="8"/>
        <v>14 point</v>
      </c>
      <c r="AV23" s="7">
        <f t="shared" ref="AV23:AV29" si="9">COUNTIFS($AM$3:$AM$266,$AS23,$AN$3:$AN$266,$AT23,$AO$3:$AO$266,$AU23)</f>
        <v>33</v>
      </c>
      <c r="AW23" s="18">
        <f t="shared" ref="AW23:AW29" si="10">IF(AV23=0,"",AVERAGEIFS($AP$3:$AP$266,$AM$3:$AM$266,$AS23,$AN$3:$AN$266,$AT23,$AO$3:$AO$266,$AU23))</f>
        <v>195.96969696969697</v>
      </c>
      <c r="AX23" s="8">
        <f t="array" ref="AX23">IF(AV23&lt;2,"",VAR(IF($AM$3:$AM$266=$AS23,IF($AN$3:$AN$266=$AT23,IF($AO$3:$AO$266=$AU23,$AP$3:$AP$266,"")))))</f>
        <v>5875.5928030303039</v>
      </c>
    </row>
    <row r="24" spans="39:50" x14ac:dyDescent="0.35">
      <c r="AM24" s="7" t="str">
        <v>Positive</v>
      </c>
      <c r="AN24" s="18" t="str">
        <v>Left</v>
      </c>
      <c r="AO24" s="18" t="str">
        <v>12 point</v>
      </c>
      <c r="AP24" s="8">
        <v>143</v>
      </c>
      <c r="AS24" s="7" t="str">
        <f t="shared" si="7"/>
        <v>Negative</v>
      </c>
      <c r="AT24" s="18" t="str">
        <f t="shared" ref="AT24:AU24" si="11">AT20</f>
        <v>Left</v>
      </c>
      <c r="AU24" s="8" t="str">
        <f t="shared" si="11"/>
        <v>12 point</v>
      </c>
      <c r="AV24" s="7">
        <f t="shared" si="9"/>
        <v>33</v>
      </c>
      <c r="AW24" s="18">
        <f t="shared" si="10"/>
        <v>162.54545454545453</v>
      </c>
      <c r="AX24" s="8">
        <f t="array" ref="AX24">IF(AV24&lt;2,"",VAR(IF($AM$3:$AM$266=$AS24,IF($AN$3:$AN$266=$AT24,IF($AO$3:$AO$266=$AU24,$AP$3:$AP$266,"")))))</f>
        <v>8316.5056818181802</v>
      </c>
    </row>
    <row r="25" spans="39:50" x14ac:dyDescent="0.35">
      <c r="AM25" s="7" t="str">
        <v>Positive</v>
      </c>
      <c r="AN25" s="18" t="str">
        <v>Left</v>
      </c>
      <c r="AO25" s="18" t="str">
        <v>12 point</v>
      </c>
      <c r="AP25" s="8">
        <v>308</v>
      </c>
      <c r="AS25" s="7" t="str">
        <f t="shared" si="7"/>
        <v>Negative</v>
      </c>
      <c r="AT25" s="18" t="str">
        <f t="shared" ref="AT25:AU25" si="12">AT21</f>
        <v>Left</v>
      </c>
      <c r="AU25" s="8" t="str">
        <f t="shared" si="12"/>
        <v>14 point</v>
      </c>
      <c r="AV25" s="7">
        <f t="shared" si="9"/>
        <v>33</v>
      </c>
      <c r="AW25" s="18">
        <f t="shared" si="10"/>
        <v>179.93939393939394</v>
      </c>
      <c r="AX25" s="8">
        <f t="array" ref="AX25">IF(AV25&lt;2,"",VAR(IF($AM$3:$AM$266=$AS25,IF($AN$3:$AN$266=$AT25,IF($AO$3:$AO$266=$AU25,$AP$3:$AP$266,"")))))</f>
        <v>8095.8712121212156</v>
      </c>
    </row>
    <row r="26" spans="39:50" x14ac:dyDescent="0.35">
      <c r="AM26" s="7" t="str">
        <v>Positive</v>
      </c>
      <c r="AN26" s="18" t="str">
        <v>Left</v>
      </c>
      <c r="AO26" s="18" t="str">
        <v>12 point</v>
      </c>
      <c r="AP26" s="8">
        <v>144</v>
      </c>
      <c r="AS26" s="7" t="str">
        <f>$AS$5</f>
        <v>Positive</v>
      </c>
      <c r="AT26" s="18" t="str">
        <f t="shared" ref="AT26:AU26" si="13">AT22</f>
        <v>Justified</v>
      </c>
      <c r="AU26" s="8" t="str">
        <f t="shared" si="13"/>
        <v>12 point</v>
      </c>
      <c r="AV26" s="7">
        <f t="shared" si="9"/>
        <v>33</v>
      </c>
      <c r="AW26" s="18">
        <f t="shared" si="10"/>
        <v>179.15151515151516</v>
      </c>
      <c r="AX26" s="8">
        <f t="array" ref="AX26">IF(AV26&lt;2,"",VAR(IF($AM$3:$AM$266=$AS26,IF($AN$3:$AN$266=$AT26,IF($AO$3:$AO$266=$AU26,$AP$3:$AP$266,"")))))</f>
        <v>10683.695075757576</v>
      </c>
    </row>
    <row r="27" spans="39:50" x14ac:dyDescent="0.35">
      <c r="AM27" s="7" t="str">
        <v>Positive</v>
      </c>
      <c r="AN27" s="18" t="str">
        <v>Left</v>
      </c>
      <c r="AO27" s="18" t="str">
        <v>12 point</v>
      </c>
      <c r="AP27" s="8">
        <v>125</v>
      </c>
      <c r="AS27" s="7" t="str">
        <f t="shared" ref="AS27:AS29" si="14">$AS$5</f>
        <v>Positive</v>
      </c>
      <c r="AT27" s="18" t="str">
        <f t="shared" ref="AT27:AU27" si="15">AT23</f>
        <v>Justified</v>
      </c>
      <c r="AU27" s="8" t="str">
        <f t="shared" si="15"/>
        <v>14 point</v>
      </c>
      <c r="AV27" s="7">
        <f t="shared" si="9"/>
        <v>33</v>
      </c>
      <c r="AW27" s="18">
        <f t="shared" si="10"/>
        <v>172.66666666666666</v>
      </c>
      <c r="AX27" s="8">
        <f t="array" ref="AX27">IF(AV27&lt;2,"",VAR(IF($AM$3:$AM$266=$AS27,IF($AN$3:$AN$266=$AT27,IF($AO$3:$AO$266=$AU27,$AP$3:$AP$266,"")))))</f>
        <v>15760.041666666668</v>
      </c>
    </row>
    <row r="28" spans="39:50" x14ac:dyDescent="0.35">
      <c r="AM28" s="7" t="str">
        <v>Positive</v>
      </c>
      <c r="AN28" s="18" t="str">
        <v>Left</v>
      </c>
      <c r="AO28" s="18" t="str">
        <v>12 point</v>
      </c>
      <c r="AP28" s="8">
        <v>178</v>
      </c>
      <c r="AS28" s="7" t="str">
        <f t="shared" si="14"/>
        <v>Positive</v>
      </c>
      <c r="AT28" s="18" t="str">
        <f t="shared" ref="AT28:AU28" si="16">AT24</f>
        <v>Left</v>
      </c>
      <c r="AU28" s="8" t="str">
        <f t="shared" si="16"/>
        <v>12 point</v>
      </c>
      <c r="AV28" s="7">
        <f t="shared" si="9"/>
        <v>33</v>
      </c>
      <c r="AW28" s="18">
        <f t="shared" si="10"/>
        <v>195</v>
      </c>
      <c r="AX28" s="8">
        <f t="array" ref="AX28">IF(AV28&lt;2,"",VAR(IF($AM$3:$AM$266=$AS28,IF($AN$3:$AN$266=$AT28,IF($AO$3:$AO$266=$AU28,$AP$3:$AP$266,"")))))</f>
        <v>5867.5</v>
      </c>
    </row>
    <row r="29" spans="39:50" x14ac:dyDescent="0.35">
      <c r="AM29" s="7" t="str">
        <v>Positive</v>
      </c>
      <c r="AN29" s="18" t="str">
        <v>Left</v>
      </c>
      <c r="AO29" s="18" t="str">
        <v>12 point</v>
      </c>
      <c r="AP29" s="8">
        <v>170</v>
      </c>
      <c r="AS29" s="9" t="str">
        <f t="shared" si="14"/>
        <v>Positive</v>
      </c>
      <c r="AT29" s="10" t="str">
        <f t="shared" ref="AT29:AU29" si="17">AT25</f>
        <v>Left</v>
      </c>
      <c r="AU29" s="11" t="str">
        <f t="shared" si="17"/>
        <v>14 point</v>
      </c>
      <c r="AV29" s="9">
        <f t="shared" si="9"/>
        <v>33</v>
      </c>
      <c r="AW29" s="10">
        <f t="shared" si="10"/>
        <v>167.75757575757575</v>
      </c>
      <c r="AX29" s="11">
        <f t="array" ref="AX29">IF(AV29&lt;2,"",VAR(IF($AM$3:$AM$266=$AS29,IF($AN$3:$AN$266=$AT29,IF($AO$3:$AO$266=$AU29,$AP$3:$AP$266,"")))))</f>
        <v>7432.5643939393922</v>
      </c>
    </row>
    <row r="30" spans="39:50" x14ac:dyDescent="0.35">
      <c r="AM30" s="7" t="str">
        <v>Positive</v>
      </c>
      <c r="AN30" s="18" t="str">
        <v>Left</v>
      </c>
      <c r="AO30" s="18" t="str">
        <v>12 point</v>
      </c>
      <c r="AP30" s="8">
        <v>370</v>
      </c>
      <c r="AV30">
        <f>SUM(AV22:AV29)</f>
        <v>264</v>
      </c>
      <c r="AW30">
        <f>AVERAGE(AP3:AP266)</f>
        <v>178.19318181818181</v>
      </c>
      <c r="AX30">
        <f>_xlfn.VAR.S(AP3:AP266)</f>
        <v>8271.2895350846866</v>
      </c>
    </row>
    <row r="31" spans="39:50" x14ac:dyDescent="0.35">
      <c r="AM31" s="7" t="str">
        <v>Positive</v>
      </c>
      <c r="AN31" s="18" t="str">
        <v>Left</v>
      </c>
      <c r="AO31" s="18" t="str">
        <v>12 point</v>
      </c>
      <c r="AP31" s="8">
        <v>98</v>
      </c>
    </row>
    <row r="32" spans="39:50" x14ac:dyDescent="0.35">
      <c r="AM32" s="7" t="str">
        <v>Positive</v>
      </c>
      <c r="AN32" s="18" t="str">
        <v>Left</v>
      </c>
      <c r="AO32" s="18" t="str">
        <v>12 point</v>
      </c>
      <c r="AP32" s="8">
        <v>187</v>
      </c>
    </row>
    <row r="33" spans="39:42" x14ac:dyDescent="0.35">
      <c r="AM33" s="7" t="str">
        <v>Positive</v>
      </c>
      <c r="AN33" s="18" t="str">
        <v>Left</v>
      </c>
      <c r="AO33" s="18" t="str">
        <v>12 point</v>
      </c>
      <c r="AP33" s="8">
        <v>365</v>
      </c>
    </row>
    <row r="34" spans="39:42" x14ac:dyDescent="0.35">
      <c r="AM34" s="7" t="str">
        <v>Positive</v>
      </c>
      <c r="AN34" s="18" t="str">
        <v>Left</v>
      </c>
      <c r="AO34" s="18" t="str">
        <v>12 point</v>
      </c>
      <c r="AP34" s="8">
        <v>150</v>
      </c>
    </row>
    <row r="35" spans="39:42" x14ac:dyDescent="0.35">
      <c r="AM35" s="7" t="str">
        <v>Positive</v>
      </c>
      <c r="AN35" s="18" t="str">
        <v>Left</v>
      </c>
      <c r="AO35" s="18" t="str">
        <v>12 point</v>
      </c>
      <c r="AP35" s="8">
        <v>200</v>
      </c>
    </row>
    <row r="36" spans="39:42" x14ac:dyDescent="0.35">
      <c r="AM36" s="7" t="str">
        <v>Positive</v>
      </c>
      <c r="AN36" s="18" t="str">
        <v>Left</v>
      </c>
      <c r="AO36" s="18" t="str">
        <v>14 point</v>
      </c>
      <c r="AP36" s="8">
        <v>240</v>
      </c>
    </row>
    <row r="37" spans="39:42" x14ac:dyDescent="0.35">
      <c r="AM37" s="7" t="str">
        <v>Positive</v>
      </c>
      <c r="AN37" s="18" t="str">
        <v>Left</v>
      </c>
      <c r="AO37" s="18" t="str">
        <v>14 point</v>
      </c>
      <c r="AP37" s="8">
        <v>86</v>
      </c>
    </row>
    <row r="38" spans="39:42" x14ac:dyDescent="0.35">
      <c r="AM38" s="7" t="str">
        <v>Positive</v>
      </c>
      <c r="AN38" s="18" t="str">
        <v>Left</v>
      </c>
      <c r="AO38" s="18" t="str">
        <v>14 point</v>
      </c>
      <c r="AP38" s="8">
        <v>190</v>
      </c>
    </row>
    <row r="39" spans="39:42" x14ac:dyDescent="0.35">
      <c r="AM39" s="7" t="str">
        <v>Positive</v>
      </c>
      <c r="AN39" s="18" t="str">
        <v>Left</v>
      </c>
      <c r="AO39" s="18" t="str">
        <v>14 point</v>
      </c>
      <c r="AP39" s="8">
        <v>279</v>
      </c>
    </row>
    <row r="40" spans="39:42" x14ac:dyDescent="0.35">
      <c r="AM40" s="7" t="str">
        <v>Positive</v>
      </c>
      <c r="AN40" s="18" t="str">
        <v>Left</v>
      </c>
      <c r="AO40" s="18" t="str">
        <v>14 point</v>
      </c>
      <c r="AP40" s="8">
        <v>170</v>
      </c>
    </row>
    <row r="41" spans="39:42" x14ac:dyDescent="0.35">
      <c r="AM41" s="7" t="str">
        <v>Positive</v>
      </c>
      <c r="AN41" s="18" t="str">
        <v>Left</v>
      </c>
      <c r="AO41" s="18" t="str">
        <v>14 point</v>
      </c>
      <c r="AP41" s="8">
        <v>66</v>
      </c>
    </row>
    <row r="42" spans="39:42" x14ac:dyDescent="0.35">
      <c r="AM42" s="7" t="str">
        <v>Positive</v>
      </c>
      <c r="AN42" s="18" t="str">
        <v>Left</v>
      </c>
      <c r="AO42" s="18" t="str">
        <v>14 point</v>
      </c>
      <c r="AP42" s="8">
        <v>78</v>
      </c>
    </row>
    <row r="43" spans="39:42" x14ac:dyDescent="0.35">
      <c r="AM43" s="7" t="str">
        <v>Positive</v>
      </c>
      <c r="AN43" s="18" t="str">
        <v>Left</v>
      </c>
      <c r="AO43" s="18" t="str">
        <v>14 point</v>
      </c>
      <c r="AP43" s="8">
        <v>322</v>
      </c>
    </row>
    <row r="44" spans="39:42" x14ac:dyDescent="0.35">
      <c r="AM44" s="7" t="str">
        <v>Positive</v>
      </c>
      <c r="AN44" s="18" t="str">
        <v>Left</v>
      </c>
      <c r="AO44" s="18" t="str">
        <v>14 point</v>
      </c>
      <c r="AP44" s="8">
        <v>115</v>
      </c>
    </row>
    <row r="45" spans="39:42" x14ac:dyDescent="0.35">
      <c r="AM45" s="7" t="str">
        <v>Positive</v>
      </c>
      <c r="AN45" s="18" t="str">
        <v>Left</v>
      </c>
      <c r="AO45" s="18" t="str">
        <v>14 point</v>
      </c>
      <c r="AP45" s="8">
        <v>177</v>
      </c>
    </row>
    <row r="46" spans="39:42" x14ac:dyDescent="0.35">
      <c r="AM46" s="7" t="str">
        <v>Positive</v>
      </c>
      <c r="AN46" s="18" t="str">
        <v>Left</v>
      </c>
      <c r="AO46" s="18" t="str">
        <v>14 point</v>
      </c>
      <c r="AP46" s="8">
        <v>138</v>
      </c>
    </row>
    <row r="47" spans="39:42" x14ac:dyDescent="0.35">
      <c r="AM47" s="7" t="str">
        <v>Positive</v>
      </c>
      <c r="AN47" s="18" t="str">
        <v>Left</v>
      </c>
      <c r="AO47" s="18" t="str">
        <v>14 point</v>
      </c>
      <c r="AP47" s="8">
        <v>87</v>
      </c>
    </row>
    <row r="48" spans="39:42" x14ac:dyDescent="0.35">
      <c r="AM48" s="7" t="str">
        <v>Positive</v>
      </c>
      <c r="AN48" s="18" t="str">
        <v>Left</v>
      </c>
      <c r="AO48" s="18" t="str">
        <v>14 point</v>
      </c>
      <c r="AP48" s="8">
        <v>164</v>
      </c>
    </row>
    <row r="49" spans="39:42" x14ac:dyDescent="0.35">
      <c r="AM49" s="7" t="str">
        <v>Positive</v>
      </c>
      <c r="AN49" s="18" t="str">
        <v>Left</v>
      </c>
      <c r="AO49" s="18" t="str">
        <v>14 point</v>
      </c>
      <c r="AP49" s="8">
        <v>139</v>
      </c>
    </row>
    <row r="50" spans="39:42" x14ac:dyDescent="0.35">
      <c r="AM50" s="7" t="str">
        <v>Positive</v>
      </c>
      <c r="AN50" s="18" t="str">
        <v>Left</v>
      </c>
      <c r="AO50" s="18" t="str">
        <v>14 point</v>
      </c>
      <c r="AP50" s="8">
        <v>119</v>
      </c>
    </row>
    <row r="51" spans="39:42" x14ac:dyDescent="0.35">
      <c r="AM51" s="7" t="str">
        <v>Positive</v>
      </c>
      <c r="AN51" s="18" t="str">
        <v>Left</v>
      </c>
      <c r="AO51" s="18" t="str">
        <v>14 point</v>
      </c>
      <c r="AP51" s="8">
        <v>155</v>
      </c>
    </row>
    <row r="52" spans="39:42" x14ac:dyDescent="0.35">
      <c r="AM52" s="7" t="str">
        <v>Positive</v>
      </c>
      <c r="AN52" s="18" t="str">
        <v>Left</v>
      </c>
      <c r="AO52" s="18" t="str">
        <v>14 point</v>
      </c>
      <c r="AP52" s="8">
        <v>107</v>
      </c>
    </row>
    <row r="53" spans="39:42" x14ac:dyDescent="0.35">
      <c r="AM53" s="7" t="str">
        <v>Positive</v>
      </c>
      <c r="AN53" s="18" t="str">
        <v>Left</v>
      </c>
      <c r="AO53" s="18" t="str">
        <v>14 point</v>
      </c>
      <c r="AP53" s="8">
        <v>92</v>
      </c>
    </row>
    <row r="54" spans="39:42" x14ac:dyDescent="0.35">
      <c r="AM54" s="7" t="str">
        <v>Positive</v>
      </c>
      <c r="AN54" s="18" t="str">
        <v>Left</v>
      </c>
      <c r="AO54" s="18" t="str">
        <v>14 point</v>
      </c>
      <c r="AP54" s="8">
        <v>104</v>
      </c>
    </row>
    <row r="55" spans="39:42" x14ac:dyDescent="0.35">
      <c r="AM55" s="7" t="str">
        <v>Positive</v>
      </c>
      <c r="AN55" s="18" t="str">
        <v>Left</v>
      </c>
      <c r="AO55" s="18" t="str">
        <v>14 point</v>
      </c>
      <c r="AP55" s="8">
        <v>188</v>
      </c>
    </row>
    <row r="56" spans="39:42" x14ac:dyDescent="0.35">
      <c r="AM56" s="7" t="str">
        <v>Positive</v>
      </c>
      <c r="AN56" s="18" t="str">
        <v>Left</v>
      </c>
      <c r="AO56" s="18" t="str">
        <v>14 point</v>
      </c>
      <c r="AP56" s="8">
        <v>187</v>
      </c>
    </row>
    <row r="57" spans="39:42" x14ac:dyDescent="0.35">
      <c r="AM57" s="7" t="str">
        <v>Positive</v>
      </c>
      <c r="AN57" s="18" t="str">
        <v>Left</v>
      </c>
      <c r="AO57" s="18" t="str">
        <v>14 point</v>
      </c>
      <c r="AP57" s="8">
        <v>141</v>
      </c>
    </row>
    <row r="58" spans="39:42" x14ac:dyDescent="0.35">
      <c r="AM58" s="7" t="str">
        <v>Positive</v>
      </c>
      <c r="AN58" s="18" t="str">
        <v>Left</v>
      </c>
      <c r="AO58" s="18" t="str">
        <v>14 point</v>
      </c>
      <c r="AP58" s="8">
        <v>249</v>
      </c>
    </row>
    <row r="59" spans="39:42" x14ac:dyDescent="0.35">
      <c r="AM59" s="7" t="str">
        <v>Positive</v>
      </c>
      <c r="AN59" s="18" t="str">
        <v>Left</v>
      </c>
      <c r="AO59" s="18" t="str">
        <v>14 point</v>
      </c>
      <c r="AP59" s="8">
        <v>172</v>
      </c>
    </row>
    <row r="60" spans="39:42" x14ac:dyDescent="0.35">
      <c r="AM60" s="7" t="str">
        <v>Positive</v>
      </c>
      <c r="AN60" s="18" t="str">
        <v>Left</v>
      </c>
      <c r="AO60" s="18" t="str">
        <v>14 point</v>
      </c>
      <c r="AP60" s="8">
        <v>125</v>
      </c>
    </row>
    <row r="61" spans="39:42" x14ac:dyDescent="0.35">
      <c r="AM61" s="7" t="str">
        <v>Positive</v>
      </c>
      <c r="AN61" s="18" t="str">
        <v>Left</v>
      </c>
      <c r="AO61" s="18" t="str">
        <v>14 point</v>
      </c>
      <c r="AP61" s="8">
        <v>184</v>
      </c>
    </row>
    <row r="62" spans="39:42" x14ac:dyDescent="0.35">
      <c r="AM62" s="7" t="str">
        <v>Positive</v>
      </c>
      <c r="AN62" s="18" t="str">
        <v>Left</v>
      </c>
      <c r="AO62" s="18" t="str">
        <v>14 point</v>
      </c>
      <c r="AP62" s="8">
        <v>171</v>
      </c>
    </row>
    <row r="63" spans="39:42" x14ac:dyDescent="0.35">
      <c r="AM63" s="7" t="str">
        <v>Positive</v>
      </c>
      <c r="AN63" s="18" t="str">
        <v>Left</v>
      </c>
      <c r="AO63" s="18" t="str">
        <v>14 point</v>
      </c>
      <c r="AP63" s="8">
        <v>119</v>
      </c>
    </row>
    <row r="64" spans="39:42" x14ac:dyDescent="0.35">
      <c r="AM64" s="7" t="str">
        <v>Positive</v>
      </c>
      <c r="AN64" s="18" t="str">
        <v>Left</v>
      </c>
      <c r="AO64" s="18" t="str">
        <v>14 point</v>
      </c>
      <c r="AP64" s="8">
        <v>87</v>
      </c>
    </row>
    <row r="65" spans="39:42" x14ac:dyDescent="0.35">
      <c r="AM65" s="7" t="str">
        <v>Positive</v>
      </c>
      <c r="AN65" s="18" t="str">
        <v>Left</v>
      </c>
      <c r="AO65" s="18" t="str">
        <v>14 point</v>
      </c>
      <c r="AP65" s="8">
        <v>161</v>
      </c>
    </row>
    <row r="66" spans="39:42" x14ac:dyDescent="0.35">
      <c r="AM66" s="7" t="str">
        <v>Positive</v>
      </c>
      <c r="AN66" s="18" t="str">
        <v>Left</v>
      </c>
      <c r="AO66" s="18" t="str">
        <v>14 point</v>
      </c>
      <c r="AP66" s="8">
        <v>222</v>
      </c>
    </row>
    <row r="67" spans="39:42" x14ac:dyDescent="0.35">
      <c r="AM67" s="7" t="str">
        <v>Positive</v>
      </c>
      <c r="AN67" s="18" t="str">
        <v>Left</v>
      </c>
      <c r="AO67" s="18" t="str">
        <v>14 point</v>
      </c>
      <c r="AP67" s="8">
        <v>516</v>
      </c>
    </row>
    <row r="68" spans="39:42" x14ac:dyDescent="0.35">
      <c r="AM68" s="7" t="str">
        <v>Positive</v>
      </c>
      <c r="AN68" s="18" t="str">
        <v>Left</v>
      </c>
      <c r="AO68" s="18" t="str">
        <v>14 point</v>
      </c>
      <c r="AP68" s="8">
        <v>186</v>
      </c>
    </row>
    <row r="69" spans="39:42" x14ac:dyDescent="0.35">
      <c r="AM69" s="7" t="str">
        <v>Positive</v>
      </c>
      <c r="AN69" s="18" t="str">
        <v>Justified</v>
      </c>
      <c r="AO69" s="18" t="str">
        <v>12 point</v>
      </c>
      <c r="AP69" s="8">
        <v>230</v>
      </c>
    </row>
    <row r="70" spans="39:42" x14ac:dyDescent="0.35">
      <c r="AM70" s="7" t="str">
        <v>Positive</v>
      </c>
      <c r="AN70" s="18" t="str">
        <v>Justified</v>
      </c>
      <c r="AO70" s="18" t="str">
        <v>12 point</v>
      </c>
      <c r="AP70" s="8">
        <v>126</v>
      </c>
    </row>
    <row r="71" spans="39:42" x14ac:dyDescent="0.35">
      <c r="AM71" s="7" t="str">
        <v>Positive</v>
      </c>
      <c r="AN71" s="18" t="str">
        <v>Justified</v>
      </c>
      <c r="AO71" s="18" t="str">
        <v>12 point</v>
      </c>
      <c r="AP71" s="8">
        <v>187</v>
      </c>
    </row>
    <row r="72" spans="39:42" x14ac:dyDescent="0.35">
      <c r="AM72" s="7" t="str">
        <v>Positive</v>
      </c>
      <c r="AN72" s="18" t="str">
        <v>Justified</v>
      </c>
      <c r="AO72" s="18" t="str">
        <v>12 point</v>
      </c>
      <c r="AP72" s="8">
        <v>278</v>
      </c>
    </row>
    <row r="73" spans="39:42" x14ac:dyDescent="0.35">
      <c r="AM73" s="7" t="str">
        <v>Positive</v>
      </c>
      <c r="AN73" s="18" t="str">
        <v>Justified</v>
      </c>
      <c r="AO73" s="18" t="str">
        <v>12 point</v>
      </c>
      <c r="AP73" s="8">
        <v>320</v>
      </c>
    </row>
    <row r="74" spans="39:42" x14ac:dyDescent="0.35">
      <c r="AM74" s="7" t="str">
        <v>Positive</v>
      </c>
      <c r="AN74" s="18" t="str">
        <v>Justified</v>
      </c>
      <c r="AO74" s="18" t="str">
        <v>12 point</v>
      </c>
      <c r="AP74" s="8">
        <v>50</v>
      </c>
    </row>
    <row r="75" spans="39:42" x14ac:dyDescent="0.35">
      <c r="AM75" s="7" t="str">
        <v>Positive</v>
      </c>
      <c r="AN75" s="18" t="str">
        <v>Justified</v>
      </c>
      <c r="AO75" s="18" t="str">
        <v>12 point</v>
      </c>
      <c r="AP75" s="8">
        <v>90</v>
      </c>
    </row>
    <row r="76" spans="39:42" x14ac:dyDescent="0.35">
      <c r="AM76" s="7" t="str">
        <v>Positive</v>
      </c>
      <c r="AN76" s="18" t="str">
        <v>Justified</v>
      </c>
      <c r="AO76" s="18" t="str">
        <v>12 point</v>
      </c>
      <c r="AP76" s="8">
        <v>282</v>
      </c>
    </row>
    <row r="77" spans="39:42" x14ac:dyDescent="0.35">
      <c r="AM77" s="7" t="str">
        <v>Positive</v>
      </c>
      <c r="AN77" s="18" t="str">
        <v>Justified</v>
      </c>
      <c r="AO77" s="18" t="str">
        <v>12 point</v>
      </c>
      <c r="AP77" s="8">
        <v>125</v>
      </c>
    </row>
    <row r="78" spans="39:42" x14ac:dyDescent="0.35">
      <c r="AM78" s="7" t="str">
        <v>Positive</v>
      </c>
      <c r="AN78" s="18" t="str">
        <v>Justified</v>
      </c>
      <c r="AO78" s="18" t="str">
        <v>12 point</v>
      </c>
      <c r="AP78" s="8">
        <v>266</v>
      </c>
    </row>
    <row r="79" spans="39:42" x14ac:dyDescent="0.35">
      <c r="AM79" s="7" t="str">
        <v>Positive</v>
      </c>
      <c r="AN79" s="18" t="str">
        <v>Justified</v>
      </c>
      <c r="AO79" s="18" t="str">
        <v>12 point</v>
      </c>
      <c r="AP79" s="8">
        <v>147</v>
      </c>
    </row>
    <row r="80" spans="39:42" x14ac:dyDescent="0.35">
      <c r="AM80" s="7" t="str">
        <v>Positive</v>
      </c>
      <c r="AN80" s="18" t="str">
        <v>Justified</v>
      </c>
      <c r="AO80" s="18" t="str">
        <v>12 point</v>
      </c>
      <c r="AP80" s="8">
        <v>80</v>
      </c>
    </row>
    <row r="81" spans="39:42" x14ac:dyDescent="0.35">
      <c r="AM81" s="7" t="str">
        <v>Positive</v>
      </c>
      <c r="AN81" s="18" t="str">
        <v>Justified</v>
      </c>
      <c r="AO81" s="18" t="str">
        <v>12 point</v>
      </c>
      <c r="AP81" s="8">
        <v>214</v>
      </c>
    </row>
    <row r="82" spans="39:42" x14ac:dyDescent="0.35">
      <c r="AM82" s="7" t="str">
        <v>Positive</v>
      </c>
      <c r="AN82" s="18" t="str">
        <v>Justified</v>
      </c>
      <c r="AO82" s="18" t="str">
        <v>12 point</v>
      </c>
      <c r="AP82" s="8">
        <v>148</v>
      </c>
    </row>
    <row r="83" spans="39:42" x14ac:dyDescent="0.35">
      <c r="AM83" s="7" t="str">
        <v>Positive</v>
      </c>
      <c r="AN83" s="18" t="str">
        <v>Justified</v>
      </c>
      <c r="AO83" s="18" t="str">
        <v>12 point</v>
      </c>
      <c r="AP83" s="8">
        <v>103</v>
      </c>
    </row>
    <row r="84" spans="39:42" x14ac:dyDescent="0.35">
      <c r="AM84" s="7" t="str">
        <v>Positive</v>
      </c>
      <c r="AN84" s="18" t="str">
        <v>Justified</v>
      </c>
      <c r="AO84" s="18" t="str">
        <v>12 point</v>
      </c>
      <c r="AP84" s="8">
        <v>123</v>
      </c>
    </row>
    <row r="85" spans="39:42" x14ac:dyDescent="0.35">
      <c r="AM85" s="7" t="str">
        <v>Positive</v>
      </c>
      <c r="AN85" s="18" t="str">
        <v>Justified</v>
      </c>
      <c r="AO85" s="18" t="str">
        <v>12 point</v>
      </c>
      <c r="AP85" s="8">
        <v>114</v>
      </c>
    </row>
    <row r="86" spans="39:42" x14ac:dyDescent="0.35">
      <c r="AM86" s="7" t="str">
        <v>Positive</v>
      </c>
      <c r="AN86" s="18" t="str">
        <v>Justified</v>
      </c>
      <c r="AO86" s="18" t="str">
        <v>12 point</v>
      </c>
      <c r="AP86" s="8">
        <v>98</v>
      </c>
    </row>
    <row r="87" spans="39:42" x14ac:dyDescent="0.35">
      <c r="AM87" s="7" t="str">
        <v>Positive</v>
      </c>
      <c r="AN87" s="18" t="str">
        <v>Justified</v>
      </c>
      <c r="AO87" s="18" t="str">
        <v>12 point</v>
      </c>
      <c r="AP87" s="8">
        <v>97</v>
      </c>
    </row>
    <row r="88" spans="39:42" x14ac:dyDescent="0.35">
      <c r="AM88" s="7" t="str">
        <v>Positive</v>
      </c>
      <c r="AN88" s="18" t="str">
        <v>Justified</v>
      </c>
      <c r="AO88" s="18" t="str">
        <v>12 point</v>
      </c>
      <c r="AP88" s="8">
        <v>228</v>
      </c>
    </row>
    <row r="89" spans="39:42" x14ac:dyDescent="0.35">
      <c r="AM89" s="7" t="str">
        <v>Positive</v>
      </c>
      <c r="AN89" s="18" t="str">
        <v>Justified</v>
      </c>
      <c r="AO89" s="18" t="str">
        <v>12 point</v>
      </c>
      <c r="AP89" s="8">
        <v>134</v>
      </c>
    </row>
    <row r="90" spans="39:42" x14ac:dyDescent="0.35">
      <c r="AM90" s="7" t="str">
        <v>Positive</v>
      </c>
      <c r="AN90" s="18" t="str">
        <v>Justified</v>
      </c>
      <c r="AO90" s="18" t="str">
        <v>12 point</v>
      </c>
      <c r="AP90" s="8">
        <v>92</v>
      </c>
    </row>
    <row r="91" spans="39:42" x14ac:dyDescent="0.35">
      <c r="AM91" s="7" t="str">
        <v>Positive</v>
      </c>
      <c r="AN91" s="18" t="str">
        <v>Justified</v>
      </c>
      <c r="AO91" s="18" t="str">
        <v>12 point</v>
      </c>
      <c r="AP91" s="8">
        <v>340</v>
      </c>
    </row>
    <row r="92" spans="39:42" x14ac:dyDescent="0.35">
      <c r="AM92" s="7" t="str">
        <v>Positive</v>
      </c>
      <c r="AN92" s="18" t="str">
        <v>Justified</v>
      </c>
      <c r="AO92" s="18" t="str">
        <v>12 point</v>
      </c>
      <c r="AP92" s="8">
        <v>98</v>
      </c>
    </row>
    <row r="93" spans="39:42" x14ac:dyDescent="0.35">
      <c r="AM93" s="7" t="str">
        <v>Positive</v>
      </c>
      <c r="AN93" s="18" t="str">
        <v>Justified</v>
      </c>
      <c r="AO93" s="18" t="str">
        <v>12 point</v>
      </c>
      <c r="AP93" s="8">
        <v>222</v>
      </c>
    </row>
    <row r="94" spans="39:42" x14ac:dyDescent="0.35">
      <c r="AM94" s="7" t="str">
        <v>Positive</v>
      </c>
      <c r="AN94" s="18" t="str">
        <v>Justified</v>
      </c>
      <c r="AO94" s="18" t="str">
        <v>12 point</v>
      </c>
      <c r="AP94" s="8">
        <v>505</v>
      </c>
    </row>
    <row r="95" spans="39:42" x14ac:dyDescent="0.35">
      <c r="AM95" s="7" t="str">
        <v>Positive</v>
      </c>
      <c r="AN95" s="18" t="str">
        <v>Justified</v>
      </c>
      <c r="AO95" s="18" t="str">
        <v>12 point</v>
      </c>
      <c r="AP95" s="8">
        <v>116</v>
      </c>
    </row>
    <row r="96" spans="39:42" x14ac:dyDescent="0.35">
      <c r="AM96" s="7" t="str">
        <v>Positive</v>
      </c>
      <c r="AN96" s="18" t="str">
        <v>Justified</v>
      </c>
      <c r="AO96" s="18" t="str">
        <v>12 point</v>
      </c>
      <c r="AP96" s="8">
        <v>304</v>
      </c>
    </row>
    <row r="97" spans="39:42" x14ac:dyDescent="0.35">
      <c r="AM97" s="7" t="str">
        <v>Positive</v>
      </c>
      <c r="AN97" s="18" t="str">
        <v>Justified</v>
      </c>
      <c r="AO97" s="18" t="str">
        <v>12 point</v>
      </c>
      <c r="AP97" s="8">
        <v>48</v>
      </c>
    </row>
    <row r="98" spans="39:42" x14ac:dyDescent="0.35">
      <c r="AM98" s="7" t="str">
        <v>Positive</v>
      </c>
      <c r="AN98" s="18" t="str">
        <v>Justified</v>
      </c>
      <c r="AO98" s="18" t="str">
        <v>12 point</v>
      </c>
      <c r="AP98" s="8">
        <v>173</v>
      </c>
    </row>
    <row r="99" spans="39:42" x14ac:dyDescent="0.35">
      <c r="AM99" s="7" t="str">
        <v>Positive</v>
      </c>
      <c r="AN99" s="18" t="str">
        <v>Justified</v>
      </c>
      <c r="AO99" s="18" t="str">
        <v>12 point</v>
      </c>
      <c r="AP99" s="8">
        <v>315</v>
      </c>
    </row>
    <row r="100" spans="39:42" x14ac:dyDescent="0.35">
      <c r="AM100" s="7" t="str">
        <v>Positive</v>
      </c>
      <c r="AN100" s="18" t="str">
        <v>Justified</v>
      </c>
      <c r="AO100" s="18" t="str">
        <v>12 point</v>
      </c>
      <c r="AP100" s="8">
        <v>63</v>
      </c>
    </row>
    <row r="101" spans="39:42" x14ac:dyDescent="0.35">
      <c r="AM101" s="7" t="str">
        <v>Positive</v>
      </c>
      <c r="AN101" s="18" t="str">
        <v>Justified</v>
      </c>
      <c r="AO101" s="18" t="str">
        <v>12 point</v>
      </c>
      <c r="AP101" s="8">
        <v>196</v>
      </c>
    </row>
    <row r="102" spans="39:42" x14ac:dyDescent="0.35">
      <c r="AM102" s="7" t="str">
        <v>Positive</v>
      </c>
      <c r="AN102" s="18" t="str">
        <v>Justified</v>
      </c>
      <c r="AO102" s="18" t="str">
        <v>14 point</v>
      </c>
      <c r="AP102" s="8">
        <v>175</v>
      </c>
    </row>
    <row r="103" spans="39:42" x14ac:dyDescent="0.35">
      <c r="AM103" s="7" t="str">
        <v>Positive</v>
      </c>
      <c r="AN103" s="18" t="str">
        <v>Justified</v>
      </c>
      <c r="AO103" s="18" t="str">
        <v>14 point</v>
      </c>
      <c r="AP103" s="8">
        <v>106</v>
      </c>
    </row>
    <row r="104" spans="39:42" x14ac:dyDescent="0.35">
      <c r="AM104" s="7" t="str">
        <v>Positive</v>
      </c>
      <c r="AN104" s="18" t="str">
        <v>Justified</v>
      </c>
      <c r="AO104" s="18" t="str">
        <v>14 point</v>
      </c>
      <c r="AP104" s="8">
        <v>171</v>
      </c>
    </row>
    <row r="105" spans="39:42" x14ac:dyDescent="0.35">
      <c r="AM105" s="7" t="str">
        <v>Positive</v>
      </c>
      <c r="AN105" s="18" t="str">
        <v>Justified</v>
      </c>
      <c r="AO105" s="18" t="str">
        <v>14 point</v>
      </c>
      <c r="AP105" s="8">
        <v>240</v>
      </c>
    </row>
    <row r="106" spans="39:42" x14ac:dyDescent="0.35">
      <c r="AM106" s="7" t="str">
        <v>Positive</v>
      </c>
      <c r="AN106" s="18" t="str">
        <v>Justified</v>
      </c>
      <c r="AO106" s="18" t="str">
        <v>14 point</v>
      </c>
      <c r="AP106" s="8">
        <v>141</v>
      </c>
    </row>
    <row r="107" spans="39:42" x14ac:dyDescent="0.35">
      <c r="AM107" s="7" t="str">
        <v>Positive</v>
      </c>
      <c r="AN107" s="18" t="str">
        <v>Justified</v>
      </c>
      <c r="AO107" s="18" t="str">
        <v>14 point</v>
      </c>
      <c r="AP107" s="8">
        <v>67</v>
      </c>
    </row>
    <row r="108" spans="39:42" x14ac:dyDescent="0.35">
      <c r="AM108" s="7" t="str">
        <v>Positive</v>
      </c>
      <c r="AN108" s="18" t="str">
        <v>Justified</v>
      </c>
      <c r="AO108" s="18" t="str">
        <v>14 point</v>
      </c>
      <c r="AP108" s="8">
        <v>83</v>
      </c>
    </row>
    <row r="109" spans="39:42" x14ac:dyDescent="0.35">
      <c r="AM109" s="7" t="str">
        <v>Positive</v>
      </c>
      <c r="AN109" s="18" t="str">
        <v>Justified</v>
      </c>
      <c r="AO109" s="18" t="str">
        <v>14 point</v>
      </c>
      <c r="AP109" s="8">
        <v>275</v>
      </c>
    </row>
    <row r="110" spans="39:42" x14ac:dyDescent="0.35">
      <c r="AM110" s="7" t="str">
        <v>Positive</v>
      </c>
      <c r="AN110" s="18" t="str">
        <v>Justified</v>
      </c>
      <c r="AO110" s="18" t="str">
        <v>14 point</v>
      </c>
      <c r="AP110" s="8">
        <v>112</v>
      </c>
    </row>
    <row r="111" spans="39:42" x14ac:dyDescent="0.35">
      <c r="AM111" s="7" t="str">
        <v>Positive</v>
      </c>
      <c r="AN111" s="18" t="str">
        <v>Justified</v>
      </c>
      <c r="AO111" s="18" t="str">
        <v>14 point</v>
      </c>
      <c r="AP111" s="8">
        <v>191</v>
      </c>
    </row>
    <row r="112" spans="39:42" x14ac:dyDescent="0.35">
      <c r="AM112" s="7" t="str">
        <v>Positive</v>
      </c>
      <c r="AN112" s="18" t="str">
        <v>Justified</v>
      </c>
      <c r="AO112" s="18" t="str">
        <v>14 point</v>
      </c>
      <c r="AP112" s="8">
        <v>139</v>
      </c>
    </row>
    <row r="113" spans="39:42" x14ac:dyDescent="0.35">
      <c r="AM113" s="7" t="str">
        <v>Positive</v>
      </c>
      <c r="AN113" s="18" t="str">
        <v>Justified</v>
      </c>
      <c r="AO113" s="18" t="str">
        <v>14 point</v>
      </c>
      <c r="AP113" s="8">
        <v>120</v>
      </c>
    </row>
    <row r="114" spans="39:42" x14ac:dyDescent="0.35">
      <c r="AM114" s="7" t="str">
        <v>Positive</v>
      </c>
      <c r="AN114" s="18" t="str">
        <v>Justified</v>
      </c>
      <c r="AO114" s="18" t="str">
        <v>14 point</v>
      </c>
      <c r="AP114" s="8">
        <v>143</v>
      </c>
    </row>
    <row r="115" spans="39:42" x14ac:dyDescent="0.35">
      <c r="AM115" s="7" t="str">
        <v>Positive</v>
      </c>
      <c r="AN115" s="18" t="str">
        <v>Justified</v>
      </c>
      <c r="AO115" s="18" t="str">
        <v>14 point</v>
      </c>
      <c r="AP115" s="8">
        <v>142</v>
      </c>
    </row>
    <row r="116" spans="39:42" x14ac:dyDescent="0.35">
      <c r="AM116" s="7" t="str">
        <v>Positive</v>
      </c>
      <c r="AN116" s="18" t="str">
        <v>Justified</v>
      </c>
      <c r="AO116" s="18" t="str">
        <v>14 point</v>
      </c>
      <c r="AP116" s="8">
        <v>82</v>
      </c>
    </row>
    <row r="117" spans="39:42" x14ac:dyDescent="0.35">
      <c r="AM117" s="7" t="str">
        <v>Positive</v>
      </c>
      <c r="AN117" s="18" t="str">
        <v>Justified</v>
      </c>
      <c r="AO117" s="18" t="str">
        <v>14 point</v>
      </c>
      <c r="AP117" s="8">
        <v>101</v>
      </c>
    </row>
    <row r="118" spans="39:42" x14ac:dyDescent="0.35">
      <c r="AM118" s="7" t="str">
        <v>Positive</v>
      </c>
      <c r="AN118" s="18" t="str">
        <v>Justified</v>
      </c>
      <c r="AO118" s="18" t="str">
        <v>14 point</v>
      </c>
      <c r="AP118" s="8">
        <v>113</v>
      </c>
    </row>
    <row r="119" spans="39:42" x14ac:dyDescent="0.35">
      <c r="AM119" s="7" t="str">
        <v>Positive</v>
      </c>
      <c r="AN119" s="18" t="str">
        <v>Justified</v>
      </c>
      <c r="AO119" s="18" t="str">
        <v>14 point</v>
      </c>
      <c r="AP119" s="8">
        <v>110</v>
      </c>
    </row>
    <row r="120" spans="39:42" x14ac:dyDescent="0.35">
      <c r="AM120" s="7" t="str">
        <v>Positive</v>
      </c>
      <c r="AN120" s="18" t="str">
        <v>Justified</v>
      </c>
      <c r="AO120" s="18" t="str">
        <v>14 point</v>
      </c>
      <c r="AP120" s="8">
        <v>164</v>
      </c>
    </row>
    <row r="121" spans="39:42" x14ac:dyDescent="0.35">
      <c r="AM121" s="7" t="str">
        <v>Positive</v>
      </c>
      <c r="AN121" s="18" t="str">
        <v>Justified</v>
      </c>
      <c r="AO121" s="18" t="str">
        <v>14 point</v>
      </c>
      <c r="AP121" s="8">
        <v>117</v>
      </c>
    </row>
    <row r="122" spans="39:42" x14ac:dyDescent="0.35">
      <c r="AM122" s="7" t="str">
        <v>Positive</v>
      </c>
      <c r="AN122" s="18" t="str">
        <v>Justified</v>
      </c>
      <c r="AO122" s="18" t="str">
        <v>14 point</v>
      </c>
      <c r="AP122" s="8">
        <v>165</v>
      </c>
    </row>
    <row r="123" spans="39:42" x14ac:dyDescent="0.35">
      <c r="AM123" s="7" t="str">
        <v>Positive</v>
      </c>
      <c r="AN123" s="18" t="str">
        <v>Justified</v>
      </c>
      <c r="AO123" s="18" t="str">
        <v>14 point</v>
      </c>
      <c r="AP123" s="8">
        <v>129</v>
      </c>
    </row>
    <row r="124" spans="39:42" x14ac:dyDescent="0.35">
      <c r="AM124" s="7" t="str">
        <v>Positive</v>
      </c>
      <c r="AN124" s="18" t="str">
        <v>Justified</v>
      </c>
      <c r="AO124" s="18" t="str">
        <v>14 point</v>
      </c>
      <c r="AP124" s="8">
        <v>210</v>
      </c>
    </row>
    <row r="125" spans="39:42" x14ac:dyDescent="0.35">
      <c r="AM125" s="7" t="str">
        <v>Positive</v>
      </c>
      <c r="AN125" s="18" t="str">
        <v>Justified</v>
      </c>
      <c r="AO125" s="18" t="str">
        <v>14 point</v>
      </c>
      <c r="AP125" s="8">
        <v>96</v>
      </c>
    </row>
    <row r="126" spans="39:42" x14ac:dyDescent="0.35">
      <c r="AM126" s="7" t="str">
        <v>Positive</v>
      </c>
      <c r="AN126" s="18" t="str">
        <v>Justified</v>
      </c>
      <c r="AO126" s="18" t="str">
        <v>14 point</v>
      </c>
      <c r="AP126" s="8">
        <v>215</v>
      </c>
    </row>
    <row r="127" spans="39:42" x14ac:dyDescent="0.35">
      <c r="AM127" s="7" t="str">
        <v>Positive</v>
      </c>
      <c r="AN127" s="18" t="str">
        <v>Justified</v>
      </c>
      <c r="AO127" s="18" t="str">
        <v>14 point</v>
      </c>
      <c r="AP127" s="8">
        <v>738</v>
      </c>
    </row>
    <row r="128" spans="39:42" x14ac:dyDescent="0.35">
      <c r="AM128" s="7" t="str">
        <v>Positive</v>
      </c>
      <c r="AN128" s="18" t="str">
        <v>Justified</v>
      </c>
      <c r="AO128" s="18" t="str">
        <v>14 point</v>
      </c>
      <c r="AP128" s="8">
        <v>112</v>
      </c>
    </row>
    <row r="129" spans="39:42" x14ac:dyDescent="0.35">
      <c r="AM129" s="7" t="str">
        <v>Positive</v>
      </c>
      <c r="AN129" s="18" t="str">
        <v>Justified</v>
      </c>
      <c r="AO129" s="18" t="str">
        <v>14 point</v>
      </c>
      <c r="AP129" s="8">
        <v>173</v>
      </c>
    </row>
    <row r="130" spans="39:42" x14ac:dyDescent="0.35">
      <c r="AM130" s="7" t="str">
        <v>Positive</v>
      </c>
      <c r="AN130" s="18" t="str">
        <v>Justified</v>
      </c>
      <c r="AO130" s="18" t="str">
        <v>14 point</v>
      </c>
      <c r="AP130" s="8">
        <v>70</v>
      </c>
    </row>
    <row r="131" spans="39:42" x14ac:dyDescent="0.35">
      <c r="AM131" s="7" t="str">
        <v>Positive</v>
      </c>
      <c r="AN131" s="18" t="str">
        <v>Justified</v>
      </c>
      <c r="AO131" s="18" t="str">
        <v>14 point</v>
      </c>
      <c r="AP131" s="8">
        <v>133</v>
      </c>
    </row>
    <row r="132" spans="39:42" x14ac:dyDescent="0.35">
      <c r="AM132" s="7" t="str">
        <v>Positive</v>
      </c>
      <c r="AN132" s="18" t="str">
        <v>Justified</v>
      </c>
      <c r="AO132" s="18" t="str">
        <v>14 point</v>
      </c>
      <c r="AP132" s="8">
        <v>427</v>
      </c>
    </row>
    <row r="133" spans="39:42" x14ac:dyDescent="0.35">
      <c r="AM133" s="7" t="str">
        <v>Positive</v>
      </c>
      <c r="AN133" s="18" t="str">
        <v>Justified</v>
      </c>
      <c r="AO133" s="18" t="str">
        <v>14 point</v>
      </c>
      <c r="AP133" s="8">
        <v>307</v>
      </c>
    </row>
    <row r="134" spans="39:42" x14ac:dyDescent="0.35">
      <c r="AM134" s="7" t="str">
        <v>Positive</v>
      </c>
      <c r="AN134" s="18" t="str">
        <v>Justified</v>
      </c>
      <c r="AO134" s="18" t="str">
        <v>14 point</v>
      </c>
      <c r="AP134" s="8">
        <v>131</v>
      </c>
    </row>
    <row r="135" spans="39:42" x14ac:dyDescent="0.35">
      <c r="AM135" s="7" t="str">
        <v>Negative</v>
      </c>
      <c r="AN135" s="18" t="str">
        <v>Left</v>
      </c>
      <c r="AO135" s="18" t="str">
        <v>12 point</v>
      </c>
      <c r="AP135" s="8">
        <v>195</v>
      </c>
    </row>
    <row r="136" spans="39:42" x14ac:dyDescent="0.35">
      <c r="AM136" s="7" t="str">
        <v>Negative</v>
      </c>
      <c r="AN136" s="18" t="str">
        <v>Left</v>
      </c>
      <c r="AO136" s="18" t="str">
        <v>12 point</v>
      </c>
      <c r="AP136" s="8">
        <v>240</v>
      </c>
    </row>
    <row r="137" spans="39:42" x14ac:dyDescent="0.35">
      <c r="AM137" s="7" t="str">
        <v>Negative</v>
      </c>
      <c r="AN137" s="18" t="str">
        <v>Left</v>
      </c>
      <c r="AO137" s="18" t="str">
        <v>12 point</v>
      </c>
      <c r="AP137" s="8">
        <v>168</v>
      </c>
    </row>
    <row r="138" spans="39:42" x14ac:dyDescent="0.35">
      <c r="AM138" s="7" t="str">
        <v>Negative</v>
      </c>
      <c r="AN138" s="18" t="str">
        <v>Left</v>
      </c>
      <c r="AO138" s="18" t="str">
        <v>12 point</v>
      </c>
      <c r="AP138" s="8">
        <v>148</v>
      </c>
    </row>
    <row r="139" spans="39:42" x14ac:dyDescent="0.35">
      <c r="AM139" s="7" t="str">
        <v>Negative</v>
      </c>
      <c r="AN139" s="18" t="str">
        <v>Left</v>
      </c>
      <c r="AO139" s="18" t="str">
        <v>12 point</v>
      </c>
      <c r="AP139" s="8">
        <v>38</v>
      </c>
    </row>
    <row r="140" spans="39:42" x14ac:dyDescent="0.35">
      <c r="AM140" s="7" t="str">
        <v>Negative</v>
      </c>
      <c r="AN140" s="18" t="str">
        <v>Left</v>
      </c>
      <c r="AO140" s="18" t="str">
        <v>12 point</v>
      </c>
      <c r="AP140" s="8">
        <v>104</v>
      </c>
    </row>
    <row r="141" spans="39:42" x14ac:dyDescent="0.35">
      <c r="AM141" s="7" t="str">
        <v>Negative</v>
      </c>
      <c r="AN141" s="18" t="str">
        <v>Left</v>
      </c>
      <c r="AO141" s="18" t="str">
        <v>12 point</v>
      </c>
      <c r="AP141" s="8">
        <v>87</v>
      </c>
    </row>
    <row r="142" spans="39:42" x14ac:dyDescent="0.35">
      <c r="AM142" s="7" t="str">
        <v>Negative</v>
      </c>
      <c r="AN142" s="18" t="str">
        <v>Left</v>
      </c>
      <c r="AO142" s="18" t="str">
        <v>12 point</v>
      </c>
      <c r="AP142" s="8">
        <v>451</v>
      </c>
    </row>
    <row r="143" spans="39:42" x14ac:dyDescent="0.35">
      <c r="AM143" s="7" t="str">
        <v>Negative</v>
      </c>
      <c r="AN143" s="18" t="str">
        <v>Left</v>
      </c>
      <c r="AO143" s="18" t="str">
        <v>12 point</v>
      </c>
      <c r="AP143" s="8">
        <v>101</v>
      </c>
    </row>
    <row r="144" spans="39:42" x14ac:dyDescent="0.35">
      <c r="AM144" s="7" t="str">
        <v>Negative</v>
      </c>
      <c r="AN144" s="18" t="str">
        <v>Left</v>
      </c>
      <c r="AO144" s="18" t="str">
        <v>12 point</v>
      </c>
      <c r="AP144" s="8">
        <v>156</v>
      </c>
    </row>
    <row r="145" spans="39:42" x14ac:dyDescent="0.35">
      <c r="AM145" s="7" t="str">
        <v>Negative</v>
      </c>
      <c r="AN145" s="18" t="str">
        <v>Left</v>
      </c>
      <c r="AO145" s="18" t="str">
        <v>12 point</v>
      </c>
      <c r="AP145" s="8">
        <v>201</v>
      </c>
    </row>
    <row r="146" spans="39:42" x14ac:dyDescent="0.35">
      <c r="AM146" s="7" t="str">
        <v>Negative</v>
      </c>
      <c r="AN146" s="18" t="str">
        <v>Left</v>
      </c>
      <c r="AO146" s="18" t="str">
        <v>12 point</v>
      </c>
      <c r="AP146" s="8">
        <v>103</v>
      </c>
    </row>
    <row r="147" spans="39:42" x14ac:dyDescent="0.35">
      <c r="AM147" s="7" t="str">
        <v>Negative</v>
      </c>
      <c r="AN147" s="18" t="str">
        <v>Left</v>
      </c>
      <c r="AO147" s="18" t="str">
        <v>12 point</v>
      </c>
      <c r="AP147" s="8">
        <v>159</v>
      </c>
    </row>
    <row r="148" spans="39:42" x14ac:dyDescent="0.35">
      <c r="AM148" s="7" t="str">
        <v>Negative</v>
      </c>
      <c r="AN148" s="18" t="str">
        <v>Left</v>
      </c>
      <c r="AO148" s="18" t="str">
        <v>12 point</v>
      </c>
      <c r="AP148" s="8">
        <v>142</v>
      </c>
    </row>
    <row r="149" spans="39:42" x14ac:dyDescent="0.35">
      <c r="AM149" s="7" t="str">
        <v>Negative</v>
      </c>
      <c r="AN149" s="18" t="str">
        <v>Left</v>
      </c>
      <c r="AO149" s="18" t="str">
        <v>12 point</v>
      </c>
      <c r="AP149" s="8">
        <v>122</v>
      </c>
    </row>
    <row r="150" spans="39:42" x14ac:dyDescent="0.35">
      <c r="AM150" s="7" t="str">
        <v>Negative</v>
      </c>
      <c r="AN150" s="18" t="str">
        <v>Left</v>
      </c>
      <c r="AO150" s="18" t="str">
        <v>12 point</v>
      </c>
      <c r="AP150" s="8">
        <v>104</v>
      </c>
    </row>
    <row r="151" spans="39:42" x14ac:dyDescent="0.35">
      <c r="AM151" s="7" t="str">
        <v>Negative</v>
      </c>
      <c r="AN151" s="18" t="str">
        <v>Left</v>
      </c>
      <c r="AO151" s="18" t="str">
        <v>12 point</v>
      </c>
      <c r="AP151" s="8">
        <v>75</v>
      </c>
    </row>
    <row r="152" spans="39:42" x14ac:dyDescent="0.35">
      <c r="AM152" s="7" t="str">
        <v>Negative</v>
      </c>
      <c r="AN152" s="18" t="str">
        <v>Left</v>
      </c>
      <c r="AO152" s="18" t="str">
        <v>12 point</v>
      </c>
      <c r="AP152" s="8">
        <v>99</v>
      </c>
    </row>
    <row r="153" spans="39:42" x14ac:dyDescent="0.35">
      <c r="AM153" s="7" t="str">
        <v>Negative</v>
      </c>
      <c r="AN153" s="18" t="str">
        <v>Left</v>
      </c>
      <c r="AO153" s="18" t="str">
        <v>12 point</v>
      </c>
      <c r="AP153" s="8">
        <v>121</v>
      </c>
    </row>
    <row r="154" spans="39:42" x14ac:dyDescent="0.35">
      <c r="AM154" s="7" t="str">
        <v>Negative</v>
      </c>
      <c r="AN154" s="18" t="str">
        <v>Left</v>
      </c>
      <c r="AO154" s="18" t="str">
        <v>12 point</v>
      </c>
      <c r="AP154" s="8">
        <v>129</v>
      </c>
    </row>
    <row r="155" spans="39:42" x14ac:dyDescent="0.35">
      <c r="AM155" s="7" t="str">
        <v>Negative</v>
      </c>
      <c r="AN155" s="18" t="str">
        <v>Left</v>
      </c>
      <c r="AO155" s="18" t="str">
        <v>12 point</v>
      </c>
      <c r="AP155" s="8">
        <v>120</v>
      </c>
    </row>
    <row r="156" spans="39:42" x14ac:dyDescent="0.35">
      <c r="AM156" s="7" t="str">
        <v>Negative</v>
      </c>
      <c r="AN156" s="18" t="str">
        <v>Left</v>
      </c>
      <c r="AO156" s="18" t="str">
        <v>12 point</v>
      </c>
      <c r="AP156" s="8">
        <v>98</v>
      </c>
    </row>
    <row r="157" spans="39:42" x14ac:dyDescent="0.35">
      <c r="AM157" s="7" t="str">
        <v>Negative</v>
      </c>
      <c r="AN157" s="18" t="str">
        <v>Left</v>
      </c>
      <c r="AO157" s="18" t="str">
        <v>12 point</v>
      </c>
      <c r="AP157" s="8">
        <v>217</v>
      </c>
    </row>
    <row r="158" spans="39:42" x14ac:dyDescent="0.35">
      <c r="AM158" s="7" t="str">
        <v>Negative</v>
      </c>
      <c r="AN158" s="18" t="str">
        <v>Left</v>
      </c>
      <c r="AO158" s="18" t="str">
        <v>12 point</v>
      </c>
      <c r="AP158" s="8">
        <v>113</v>
      </c>
    </row>
    <row r="159" spans="39:42" x14ac:dyDescent="0.35">
      <c r="AM159" s="7" t="str">
        <v>Negative</v>
      </c>
      <c r="AN159" s="18" t="str">
        <v>Left</v>
      </c>
      <c r="AO159" s="18" t="str">
        <v>12 point</v>
      </c>
      <c r="AP159" s="8">
        <v>288</v>
      </c>
    </row>
    <row r="160" spans="39:42" x14ac:dyDescent="0.35">
      <c r="AM160" s="7" t="str">
        <v>Negative</v>
      </c>
      <c r="AN160" s="18" t="str">
        <v>Left</v>
      </c>
      <c r="AO160" s="18" t="str">
        <v>12 point</v>
      </c>
      <c r="AP160" s="8">
        <v>389</v>
      </c>
    </row>
    <row r="161" spans="39:42" x14ac:dyDescent="0.35">
      <c r="AM161" s="7" t="str">
        <v>Negative</v>
      </c>
      <c r="AN161" s="18" t="str">
        <v>Left</v>
      </c>
      <c r="AO161" s="18" t="str">
        <v>12 point</v>
      </c>
      <c r="AP161" s="8">
        <v>128</v>
      </c>
    </row>
    <row r="162" spans="39:42" x14ac:dyDescent="0.35">
      <c r="AM162" s="7" t="str">
        <v>Negative</v>
      </c>
      <c r="AN162" s="18" t="str">
        <v>Left</v>
      </c>
      <c r="AO162" s="18" t="str">
        <v>12 point</v>
      </c>
      <c r="AP162" s="8">
        <v>236</v>
      </c>
    </row>
    <row r="163" spans="39:42" x14ac:dyDescent="0.35">
      <c r="AM163" s="7" t="str">
        <v>Negative</v>
      </c>
      <c r="AN163" s="18" t="str">
        <v>Left</v>
      </c>
      <c r="AO163" s="18" t="str">
        <v>12 point</v>
      </c>
      <c r="AP163" s="8">
        <v>56</v>
      </c>
    </row>
    <row r="164" spans="39:42" x14ac:dyDescent="0.35">
      <c r="AM164" s="7" t="str">
        <v>Negative</v>
      </c>
      <c r="AN164" s="18" t="str">
        <v>Left</v>
      </c>
      <c r="AO164" s="18" t="str">
        <v>12 point</v>
      </c>
      <c r="AP164" s="8">
        <v>170</v>
      </c>
    </row>
    <row r="165" spans="39:42" x14ac:dyDescent="0.35">
      <c r="AM165" s="7" t="str">
        <v>Negative</v>
      </c>
      <c r="AN165" s="18" t="str">
        <v>Left</v>
      </c>
      <c r="AO165" s="18" t="str">
        <v>12 point</v>
      </c>
      <c r="AP165" s="8">
        <v>164</v>
      </c>
    </row>
    <row r="166" spans="39:42" x14ac:dyDescent="0.35">
      <c r="AM166" s="7" t="str">
        <v>Negative</v>
      </c>
      <c r="AN166" s="18" t="str">
        <v>Left</v>
      </c>
      <c r="AO166" s="18" t="str">
        <v>12 point</v>
      </c>
      <c r="AP166" s="8">
        <v>318</v>
      </c>
    </row>
    <row r="167" spans="39:42" x14ac:dyDescent="0.35">
      <c r="AM167" s="7" t="str">
        <v>Negative</v>
      </c>
      <c r="AN167" s="18" t="str">
        <v>Left</v>
      </c>
      <c r="AO167" s="18" t="str">
        <v>12 point</v>
      </c>
      <c r="AP167" s="8">
        <v>124</v>
      </c>
    </row>
    <row r="168" spans="39:42" x14ac:dyDescent="0.35">
      <c r="AM168" s="7" t="str">
        <v>Negative</v>
      </c>
      <c r="AN168" s="18" t="str">
        <v>Left</v>
      </c>
      <c r="AO168" s="18" t="str">
        <v>14 point</v>
      </c>
      <c r="AP168" s="8">
        <v>181</v>
      </c>
    </row>
    <row r="169" spans="39:42" x14ac:dyDescent="0.35">
      <c r="AM169" s="7" t="str">
        <v>Negative</v>
      </c>
      <c r="AN169" s="18" t="str">
        <v>Left</v>
      </c>
      <c r="AO169" s="18" t="str">
        <v>14 point</v>
      </c>
      <c r="AP169" s="8">
        <v>271</v>
      </c>
    </row>
    <row r="170" spans="39:42" x14ac:dyDescent="0.35">
      <c r="AM170" s="7" t="str">
        <v>Negative</v>
      </c>
      <c r="AN170" s="18" t="str">
        <v>Left</v>
      </c>
      <c r="AO170" s="18" t="str">
        <v>14 point</v>
      </c>
      <c r="AP170" s="8">
        <v>212</v>
      </c>
    </row>
    <row r="171" spans="39:42" x14ac:dyDescent="0.35">
      <c r="AM171" s="7" t="str">
        <v>Negative</v>
      </c>
      <c r="AN171" s="18" t="str">
        <v>Left</v>
      </c>
      <c r="AO171" s="18" t="str">
        <v>14 point</v>
      </c>
      <c r="AP171" s="8">
        <v>144</v>
      </c>
    </row>
    <row r="172" spans="39:42" x14ac:dyDescent="0.35">
      <c r="AM172" s="7" t="str">
        <v>Negative</v>
      </c>
      <c r="AN172" s="18" t="str">
        <v>Left</v>
      </c>
      <c r="AO172" s="18" t="str">
        <v>14 point</v>
      </c>
      <c r="AP172" s="8">
        <v>164</v>
      </c>
    </row>
    <row r="173" spans="39:42" x14ac:dyDescent="0.35">
      <c r="AM173" s="7" t="str">
        <v>Negative</v>
      </c>
      <c r="AN173" s="18" t="str">
        <v>Left</v>
      </c>
      <c r="AO173" s="18" t="str">
        <v>14 point</v>
      </c>
      <c r="AP173" s="8">
        <v>80</v>
      </c>
    </row>
    <row r="174" spans="39:42" x14ac:dyDescent="0.35">
      <c r="AM174" s="7" t="str">
        <v>Negative</v>
      </c>
      <c r="AN174" s="18" t="str">
        <v>Left</v>
      </c>
      <c r="AO174" s="18" t="str">
        <v>14 point</v>
      </c>
      <c r="AP174" s="8">
        <v>136</v>
      </c>
    </row>
    <row r="175" spans="39:42" x14ac:dyDescent="0.35">
      <c r="AM175" s="7" t="str">
        <v>Negative</v>
      </c>
      <c r="AN175" s="18" t="str">
        <v>Left</v>
      </c>
      <c r="AO175" s="18" t="str">
        <v>14 point</v>
      </c>
      <c r="AP175" s="8">
        <v>445</v>
      </c>
    </row>
    <row r="176" spans="39:42" x14ac:dyDescent="0.35">
      <c r="AM176" s="7" t="str">
        <v>Negative</v>
      </c>
      <c r="AN176" s="18" t="str">
        <v>Left</v>
      </c>
      <c r="AO176" s="18" t="str">
        <v>14 point</v>
      </c>
      <c r="AP176" s="8">
        <v>111</v>
      </c>
    </row>
    <row r="177" spans="39:42" x14ac:dyDescent="0.35">
      <c r="AM177" s="7" t="str">
        <v>Negative</v>
      </c>
      <c r="AN177" s="18" t="str">
        <v>Left</v>
      </c>
      <c r="AO177" s="18" t="str">
        <v>14 point</v>
      </c>
      <c r="AP177" s="8">
        <v>164</v>
      </c>
    </row>
    <row r="178" spans="39:42" x14ac:dyDescent="0.35">
      <c r="AM178" s="7" t="str">
        <v>Negative</v>
      </c>
      <c r="AN178" s="18" t="str">
        <v>Left</v>
      </c>
      <c r="AO178" s="18" t="str">
        <v>14 point</v>
      </c>
      <c r="AP178" s="8">
        <v>224</v>
      </c>
    </row>
    <row r="179" spans="39:42" x14ac:dyDescent="0.35">
      <c r="AM179" s="7" t="str">
        <v>Negative</v>
      </c>
      <c r="AN179" s="18" t="str">
        <v>Left</v>
      </c>
      <c r="AO179" s="18" t="str">
        <v>14 point</v>
      </c>
      <c r="AP179" s="8">
        <v>128</v>
      </c>
    </row>
    <row r="180" spans="39:42" x14ac:dyDescent="0.35">
      <c r="AM180" s="7" t="str">
        <v>Negative</v>
      </c>
      <c r="AN180" s="18" t="str">
        <v>Left</v>
      </c>
      <c r="AO180" s="18" t="str">
        <v>14 point</v>
      </c>
      <c r="AP180" s="8">
        <v>246</v>
      </c>
    </row>
    <row r="181" spans="39:42" x14ac:dyDescent="0.35">
      <c r="AM181" s="7" t="str">
        <v>Negative</v>
      </c>
      <c r="AN181" s="18" t="str">
        <v>Left</v>
      </c>
      <c r="AO181" s="18" t="str">
        <v>14 point</v>
      </c>
      <c r="AP181" s="8">
        <v>188</v>
      </c>
    </row>
    <row r="182" spans="39:42" x14ac:dyDescent="0.35">
      <c r="AM182" s="7" t="str">
        <v>Negative</v>
      </c>
      <c r="AN182" s="18" t="str">
        <v>Left</v>
      </c>
      <c r="AO182" s="18" t="str">
        <v>14 point</v>
      </c>
      <c r="AP182" s="8">
        <v>88</v>
      </c>
    </row>
    <row r="183" spans="39:42" x14ac:dyDescent="0.35">
      <c r="AM183" s="7" t="str">
        <v>Negative</v>
      </c>
      <c r="AN183" s="18" t="str">
        <v>Left</v>
      </c>
      <c r="AO183" s="18" t="str">
        <v>14 point</v>
      </c>
      <c r="AP183" s="8">
        <v>117</v>
      </c>
    </row>
    <row r="184" spans="39:42" x14ac:dyDescent="0.35">
      <c r="AM184" s="7" t="str">
        <v>Negative</v>
      </c>
      <c r="AN184" s="18" t="str">
        <v>Left</v>
      </c>
      <c r="AO184" s="18" t="str">
        <v>14 point</v>
      </c>
      <c r="AP184" s="8">
        <v>133</v>
      </c>
    </row>
    <row r="185" spans="39:42" x14ac:dyDescent="0.35">
      <c r="AM185" s="7" t="str">
        <v>Negative</v>
      </c>
      <c r="AN185" s="18" t="str">
        <v>Left</v>
      </c>
      <c r="AO185" s="18" t="str">
        <v>14 point</v>
      </c>
      <c r="AP185" s="8">
        <v>111</v>
      </c>
    </row>
    <row r="186" spans="39:42" x14ac:dyDescent="0.35">
      <c r="AM186" s="7" t="str">
        <v>Negative</v>
      </c>
      <c r="AN186" s="18" t="str">
        <v>Left</v>
      </c>
      <c r="AO186" s="18" t="str">
        <v>14 point</v>
      </c>
      <c r="AP186" s="8">
        <v>160</v>
      </c>
    </row>
    <row r="187" spans="39:42" x14ac:dyDescent="0.35">
      <c r="AM187" s="7" t="str">
        <v>Negative</v>
      </c>
      <c r="AN187" s="18" t="str">
        <v>Left</v>
      </c>
      <c r="AO187" s="18" t="str">
        <v>14 point</v>
      </c>
      <c r="AP187" s="8">
        <v>138</v>
      </c>
    </row>
    <row r="188" spans="39:42" x14ac:dyDescent="0.35">
      <c r="AM188" s="7" t="str">
        <v>Negative</v>
      </c>
      <c r="AN188" s="18" t="str">
        <v>Left</v>
      </c>
      <c r="AO188" s="18" t="str">
        <v>14 point</v>
      </c>
      <c r="AP188" s="8">
        <v>135</v>
      </c>
    </row>
    <row r="189" spans="39:42" x14ac:dyDescent="0.35">
      <c r="AM189" s="7" t="str">
        <v>Negative</v>
      </c>
      <c r="AN189" s="18" t="str">
        <v>Left</v>
      </c>
      <c r="AO189" s="18" t="str">
        <v>14 point</v>
      </c>
      <c r="AP189" s="8">
        <v>92</v>
      </c>
    </row>
    <row r="190" spans="39:42" x14ac:dyDescent="0.35">
      <c r="AM190" s="7" t="str">
        <v>Negative</v>
      </c>
      <c r="AN190" s="18" t="str">
        <v>Left</v>
      </c>
      <c r="AO190" s="18" t="str">
        <v>14 point</v>
      </c>
      <c r="AP190" s="8">
        <v>192</v>
      </c>
    </row>
    <row r="191" spans="39:42" x14ac:dyDescent="0.35">
      <c r="AM191" s="7" t="str">
        <v>Negative</v>
      </c>
      <c r="AN191" s="18" t="str">
        <v>Left</v>
      </c>
      <c r="AO191" s="18" t="str">
        <v>14 point</v>
      </c>
      <c r="AP191" s="8">
        <v>82</v>
      </c>
    </row>
    <row r="192" spans="39:42" x14ac:dyDescent="0.35">
      <c r="AM192" s="7" t="str">
        <v>Negative</v>
      </c>
      <c r="AN192" s="18" t="str">
        <v>Left</v>
      </c>
      <c r="AO192" s="18" t="str">
        <v>14 point</v>
      </c>
      <c r="AP192" s="8">
        <v>222</v>
      </c>
    </row>
    <row r="193" spans="39:42" x14ac:dyDescent="0.35">
      <c r="AM193" s="7" t="str">
        <v>Negative</v>
      </c>
      <c r="AN193" s="18" t="str">
        <v>Left</v>
      </c>
      <c r="AO193" s="18" t="str">
        <v>14 point</v>
      </c>
      <c r="AP193" s="8">
        <v>305</v>
      </c>
    </row>
    <row r="194" spans="39:42" x14ac:dyDescent="0.35">
      <c r="AM194" s="7" t="str">
        <v>Negative</v>
      </c>
      <c r="AN194" s="18" t="str">
        <v>Left</v>
      </c>
      <c r="AO194" s="18" t="str">
        <v>14 point</v>
      </c>
      <c r="AP194" s="8">
        <v>156</v>
      </c>
    </row>
    <row r="195" spans="39:42" x14ac:dyDescent="0.35">
      <c r="AM195" s="7" t="str">
        <v>Negative</v>
      </c>
      <c r="AN195" s="18" t="str">
        <v>Left</v>
      </c>
      <c r="AO195" s="18" t="str">
        <v>14 point</v>
      </c>
      <c r="AP195" s="8">
        <v>428</v>
      </c>
    </row>
    <row r="196" spans="39:42" x14ac:dyDescent="0.35">
      <c r="AM196" s="7" t="str">
        <v>Negative</v>
      </c>
      <c r="AN196" s="18" t="str">
        <v>Left</v>
      </c>
      <c r="AO196" s="18" t="str">
        <v>14 point</v>
      </c>
      <c r="AP196" s="8">
        <v>51</v>
      </c>
    </row>
    <row r="197" spans="39:42" x14ac:dyDescent="0.35">
      <c r="AM197" s="7" t="str">
        <v>Negative</v>
      </c>
      <c r="AN197" s="18" t="str">
        <v>Left</v>
      </c>
      <c r="AO197" s="18" t="str">
        <v>14 point</v>
      </c>
      <c r="AP197" s="8">
        <v>234</v>
      </c>
    </row>
    <row r="198" spans="39:42" x14ac:dyDescent="0.35">
      <c r="AM198" s="7" t="str">
        <v>Negative</v>
      </c>
      <c r="AN198" s="18" t="str">
        <v>Left</v>
      </c>
      <c r="AO198" s="18" t="str">
        <v>14 point</v>
      </c>
      <c r="AP198" s="8">
        <v>214</v>
      </c>
    </row>
    <row r="199" spans="39:42" x14ac:dyDescent="0.35">
      <c r="AM199" s="7" t="str">
        <v>Negative</v>
      </c>
      <c r="AN199" s="18" t="str">
        <v>Left</v>
      </c>
      <c r="AO199" s="18" t="str">
        <v>14 point</v>
      </c>
      <c r="AP199" s="8">
        <v>265</v>
      </c>
    </row>
    <row r="200" spans="39:42" x14ac:dyDescent="0.35">
      <c r="AM200" s="7" t="str">
        <v>Negative</v>
      </c>
      <c r="AN200" s="18" t="str">
        <v>Left</v>
      </c>
      <c r="AO200" s="18" t="str">
        <v>14 point</v>
      </c>
      <c r="AP200" s="8">
        <v>121</v>
      </c>
    </row>
    <row r="201" spans="39:42" x14ac:dyDescent="0.35">
      <c r="AM201" s="7" t="str">
        <v>Negative</v>
      </c>
      <c r="AN201" s="18" t="str">
        <v>Justified</v>
      </c>
      <c r="AO201" s="18" t="str">
        <v>12 point</v>
      </c>
      <c r="AP201" s="8">
        <v>170</v>
      </c>
    </row>
    <row r="202" spans="39:42" x14ac:dyDescent="0.35">
      <c r="AM202" s="7" t="str">
        <v>Negative</v>
      </c>
      <c r="AN202" s="18" t="str">
        <v>Justified</v>
      </c>
      <c r="AO202" s="18" t="str">
        <v>12 point</v>
      </c>
      <c r="AP202" s="8">
        <v>219</v>
      </c>
    </row>
    <row r="203" spans="39:42" x14ac:dyDescent="0.35">
      <c r="AM203" s="7" t="str">
        <v>Negative</v>
      </c>
      <c r="AN203" s="18" t="str">
        <v>Justified</v>
      </c>
      <c r="AO203" s="18" t="str">
        <v>12 point</v>
      </c>
      <c r="AP203" s="8">
        <v>154</v>
      </c>
    </row>
    <row r="204" spans="39:42" x14ac:dyDescent="0.35">
      <c r="AM204" s="7" t="str">
        <v>Negative</v>
      </c>
      <c r="AN204" s="18" t="str">
        <v>Justified</v>
      </c>
      <c r="AO204" s="18" t="str">
        <v>12 point</v>
      </c>
      <c r="AP204" s="8">
        <v>318</v>
      </c>
    </row>
    <row r="205" spans="39:42" x14ac:dyDescent="0.35">
      <c r="AM205" s="7" t="str">
        <v>Negative</v>
      </c>
      <c r="AN205" s="18" t="str">
        <v>Justified</v>
      </c>
      <c r="AO205" s="18" t="str">
        <v>12 point</v>
      </c>
      <c r="AP205" s="8">
        <v>89</v>
      </c>
    </row>
    <row r="206" spans="39:42" x14ac:dyDescent="0.35">
      <c r="AM206" s="7" t="str">
        <v>Negative</v>
      </c>
      <c r="AN206" s="18" t="str">
        <v>Justified</v>
      </c>
      <c r="AO206" s="18" t="str">
        <v>12 point</v>
      </c>
      <c r="AP206" s="8">
        <v>76</v>
      </c>
    </row>
    <row r="207" spans="39:42" x14ac:dyDescent="0.35">
      <c r="AM207" s="7" t="str">
        <v>Negative</v>
      </c>
      <c r="AN207" s="18" t="str">
        <v>Justified</v>
      </c>
      <c r="AO207" s="18" t="str">
        <v>12 point</v>
      </c>
      <c r="AP207" s="8">
        <v>188</v>
      </c>
    </row>
    <row r="208" spans="39:42" x14ac:dyDescent="0.35">
      <c r="AM208" s="7" t="str">
        <v>Negative</v>
      </c>
      <c r="AN208" s="18" t="str">
        <v>Justified</v>
      </c>
      <c r="AO208" s="18" t="str">
        <v>12 point</v>
      </c>
      <c r="AP208" s="8">
        <v>312</v>
      </c>
    </row>
    <row r="209" spans="39:42" x14ac:dyDescent="0.35">
      <c r="AM209" s="7" t="str">
        <v>Negative</v>
      </c>
      <c r="AN209" s="18" t="str">
        <v>Justified</v>
      </c>
      <c r="AO209" s="18" t="str">
        <v>12 point</v>
      </c>
      <c r="AP209" s="8">
        <v>143</v>
      </c>
    </row>
    <row r="210" spans="39:42" x14ac:dyDescent="0.35">
      <c r="AM210" s="7" t="str">
        <v>Negative</v>
      </c>
      <c r="AN210" s="18" t="str">
        <v>Justified</v>
      </c>
      <c r="AO210" s="18" t="str">
        <v>12 point</v>
      </c>
      <c r="AP210" s="8">
        <v>193</v>
      </c>
    </row>
    <row r="211" spans="39:42" x14ac:dyDescent="0.35">
      <c r="AM211" s="7" t="str">
        <v>Negative</v>
      </c>
      <c r="AN211" s="18" t="str">
        <v>Justified</v>
      </c>
      <c r="AO211" s="18" t="str">
        <v>12 point</v>
      </c>
      <c r="AP211" s="8">
        <v>136</v>
      </c>
    </row>
    <row r="212" spans="39:42" x14ac:dyDescent="0.35">
      <c r="AM212" s="7" t="str">
        <v>Negative</v>
      </c>
      <c r="AN212" s="18" t="str">
        <v>Justified</v>
      </c>
      <c r="AO212" s="18" t="str">
        <v>12 point</v>
      </c>
      <c r="AP212" s="8">
        <v>128</v>
      </c>
    </row>
    <row r="213" spans="39:42" x14ac:dyDescent="0.35">
      <c r="AM213" s="7" t="str">
        <v>Negative</v>
      </c>
      <c r="AN213" s="18" t="str">
        <v>Justified</v>
      </c>
      <c r="AO213" s="18" t="str">
        <v>12 point</v>
      </c>
      <c r="AP213" s="8">
        <v>226</v>
      </c>
    </row>
    <row r="214" spans="39:42" x14ac:dyDescent="0.35">
      <c r="AM214" s="7" t="str">
        <v>Negative</v>
      </c>
      <c r="AN214" s="18" t="str">
        <v>Justified</v>
      </c>
      <c r="AO214" s="18" t="str">
        <v>12 point</v>
      </c>
      <c r="AP214" s="8">
        <v>200</v>
      </c>
    </row>
    <row r="215" spans="39:42" x14ac:dyDescent="0.35">
      <c r="AM215" s="7" t="str">
        <v>Negative</v>
      </c>
      <c r="AN215" s="18" t="str">
        <v>Justified</v>
      </c>
      <c r="AO215" s="18" t="str">
        <v>12 point</v>
      </c>
      <c r="AP215" s="8">
        <v>110</v>
      </c>
    </row>
    <row r="216" spans="39:42" x14ac:dyDescent="0.35">
      <c r="AM216" s="7" t="str">
        <v>Negative</v>
      </c>
      <c r="AN216" s="18" t="str">
        <v>Justified</v>
      </c>
      <c r="AO216" s="18" t="str">
        <v>12 point</v>
      </c>
      <c r="AP216" s="8">
        <v>151</v>
      </c>
    </row>
    <row r="217" spans="39:42" x14ac:dyDescent="0.35">
      <c r="AM217" s="7" t="str">
        <v>Negative</v>
      </c>
      <c r="AN217" s="18" t="str">
        <v>Justified</v>
      </c>
      <c r="AO217" s="18" t="str">
        <v>12 point</v>
      </c>
      <c r="AP217" s="8">
        <v>145</v>
      </c>
    </row>
    <row r="218" spans="39:42" x14ac:dyDescent="0.35">
      <c r="AM218" s="7" t="str">
        <v>Negative</v>
      </c>
      <c r="AN218" s="18" t="str">
        <v>Justified</v>
      </c>
      <c r="AO218" s="18" t="str">
        <v>12 point</v>
      </c>
      <c r="AP218" s="8">
        <v>124</v>
      </c>
    </row>
    <row r="219" spans="39:42" x14ac:dyDescent="0.35">
      <c r="AM219" s="7" t="str">
        <v>Negative</v>
      </c>
      <c r="AN219" s="18" t="str">
        <v>Justified</v>
      </c>
      <c r="AO219" s="18" t="str">
        <v>12 point</v>
      </c>
      <c r="AP219" s="8">
        <v>151</v>
      </c>
    </row>
    <row r="220" spans="39:42" x14ac:dyDescent="0.35">
      <c r="AM220" s="7" t="str">
        <v>Negative</v>
      </c>
      <c r="AN220" s="18" t="str">
        <v>Justified</v>
      </c>
      <c r="AO220" s="18" t="str">
        <v>12 point</v>
      </c>
      <c r="AP220" s="8">
        <v>107</v>
      </c>
    </row>
    <row r="221" spans="39:42" x14ac:dyDescent="0.35">
      <c r="AM221" s="7" t="str">
        <v>Negative</v>
      </c>
      <c r="AN221" s="18" t="str">
        <v>Justified</v>
      </c>
      <c r="AO221" s="18" t="str">
        <v>12 point</v>
      </c>
      <c r="AP221" s="8">
        <v>127</v>
      </c>
    </row>
    <row r="222" spans="39:42" x14ac:dyDescent="0.35">
      <c r="AM222" s="7" t="str">
        <v>Negative</v>
      </c>
      <c r="AN222" s="18" t="str">
        <v>Justified</v>
      </c>
      <c r="AO222" s="18" t="str">
        <v>12 point</v>
      </c>
      <c r="AP222" s="8">
        <v>96</v>
      </c>
    </row>
    <row r="223" spans="39:42" x14ac:dyDescent="0.35">
      <c r="AM223" s="7" t="str">
        <v>Negative</v>
      </c>
      <c r="AN223" s="18" t="str">
        <v>Justified</v>
      </c>
      <c r="AO223" s="18" t="str">
        <v>12 point</v>
      </c>
      <c r="AP223" s="8">
        <v>180</v>
      </c>
    </row>
    <row r="224" spans="39:42" x14ac:dyDescent="0.35">
      <c r="AM224" s="7" t="str">
        <v>Negative</v>
      </c>
      <c r="AN224" s="18" t="str">
        <v>Justified</v>
      </c>
      <c r="AO224" s="18" t="str">
        <v>12 point</v>
      </c>
      <c r="AP224" s="8">
        <v>82</v>
      </c>
    </row>
    <row r="225" spans="39:42" x14ac:dyDescent="0.35">
      <c r="AM225" s="7" t="str">
        <v>Negative</v>
      </c>
      <c r="AN225" s="18" t="str">
        <v>Justified</v>
      </c>
      <c r="AO225" s="18" t="str">
        <v>12 point</v>
      </c>
      <c r="AP225" s="8">
        <v>220</v>
      </c>
    </row>
    <row r="226" spans="39:42" x14ac:dyDescent="0.35">
      <c r="AM226" s="7" t="str">
        <v>Negative</v>
      </c>
      <c r="AN226" s="18" t="str">
        <v>Justified</v>
      </c>
      <c r="AO226" s="18" t="str">
        <v>12 point</v>
      </c>
      <c r="AP226" s="8">
        <v>337</v>
      </c>
    </row>
    <row r="227" spans="39:42" x14ac:dyDescent="0.35">
      <c r="AM227" s="7" t="str">
        <v>Negative</v>
      </c>
      <c r="AN227" s="18" t="str">
        <v>Justified</v>
      </c>
      <c r="AO227" s="18" t="str">
        <v>12 point</v>
      </c>
      <c r="AP227" s="8">
        <v>218</v>
      </c>
    </row>
    <row r="228" spans="39:42" x14ac:dyDescent="0.35">
      <c r="AM228" s="7" t="str">
        <v>Negative</v>
      </c>
      <c r="AN228" s="18" t="str">
        <v>Justified</v>
      </c>
      <c r="AO228" s="18" t="str">
        <v>12 point</v>
      </c>
      <c r="AP228" s="8">
        <v>166</v>
      </c>
    </row>
    <row r="229" spans="39:42" x14ac:dyDescent="0.35">
      <c r="AM229" s="7" t="str">
        <v>Negative</v>
      </c>
      <c r="AN229" s="18" t="str">
        <v>Justified</v>
      </c>
      <c r="AO229" s="18" t="str">
        <v>12 point</v>
      </c>
      <c r="AP229" s="8">
        <v>63</v>
      </c>
    </row>
    <row r="230" spans="39:42" x14ac:dyDescent="0.35">
      <c r="AM230" s="7" t="str">
        <v>Negative</v>
      </c>
      <c r="AN230" s="18" t="str">
        <v>Justified</v>
      </c>
      <c r="AO230" s="18" t="str">
        <v>12 point</v>
      </c>
      <c r="AP230" s="8">
        <v>246</v>
      </c>
    </row>
    <row r="231" spans="39:42" x14ac:dyDescent="0.35">
      <c r="AM231" s="7" t="str">
        <v>Negative</v>
      </c>
      <c r="AN231" s="18" t="str">
        <v>Justified</v>
      </c>
      <c r="AO231" s="18" t="str">
        <v>12 point</v>
      </c>
      <c r="AP231" s="8">
        <v>220</v>
      </c>
    </row>
    <row r="232" spans="39:42" x14ac:dyDescent="0.35">
      <c r="AM232" s="7" t="str">
        <v>Negative</v>
      </c>
      <c r="AN232" s="18" t="str">
        <v>Justified</v>
      </c>
      <c r="AO232" s="18" t="str">
        <v>12 point</v>
      </c>
      <c r="AP232" s="8">
        <v>262</v>
      </c>
    </row>
    <row r="233" spans="39:42" x14ac:dyDescent="0.35">
      <c r="AM233" s="7" t="str">
        <v>Negative</v>
      </c>
      <c r="AN233" s="18" t="str">
        <v>Justified</v>
      </c>
      <c r="AO233" s="18" t="str">
        <v>12 point</v>
      </c>
      <c r="AP233" s="8">
        <v>136</v>
      </c>
    </row>
    <row r="234" spans="39:42" x14ac:dyDescent="0.35">
      <c r="AM234" s="7" t="str">
        <v>Negative</v>
      </c>
      <c r="AN234" s="18" t="str">
        <v>Justified</v>
      </c>
      <c r="AO234" s="18" t="str">
        <v>14 point</v>
      </c>
      <c r="AP234" s="8">
        <v>187</v>
      </c>
    </row>
    <row r="235" spans="39:42" x14ac:dyDescent="0.35">
      <c r="AM235" s="7" t="str">
        <v>Negative</v>
      </c>
      <c r="AN235" s="18" t="str">
        <v>Justified</v>
      </c>
      <c r="AO235" s="18" t="str">
        <v>14 point</v>
      </c>
      <c r="AP235" s="8">
        <v>198</v>
      </c>
    </row>
    <row r="236" spans="39:42" x14ac:dyDescent="0.35">
      <c r="AM236" s="7" t="str">
        <v>Negative</v>
      </c>
      <c r="AN236" s="18" t="str">
        <v>Justified</v>
      </c>
      <c r="AO236" s="18" t="str">
        <v>14 point</v>
      </c>
      <c r="AP236" s="8">
        <v>219</v>
      </c>
    </row>
    <row r="237" spans="39:42" x14ac:dyDescent="0.35">
      <c r="AM237" s="7" t="str">
        <v>Negative</v>
      </c>
      <c r="AN237" s="18" t="str">
        <v>Justified</v>
      </c>
      <c r="AO237" s="18" t="str">
        <v>14 point</v>
      </c>
      <c r="AP237" s="8">
        <v>265</v>
      </c>
    </row>
    <row r="238" spans="39:42" x14ac:dyDescent="0.35">
      <c r="AM238" s="7" t="str">
        <v>Negative</v>
      </c>
      <c r="AN238" s="18" t="str">
        <v>Justified</v>
      </c>
      <c r="AO238" s="18" t="str">
        <v>14 point</v>
      </c>
      <c r="AP238" s="8">
        <v>112</v>
      </c>
    </row>
    <row r="239" spans="39:42" x14ac:dyDescent="0.35">
      <c r="AM239" s="7" t="str">
        <v>Negative</v>
      </c>
      <c r="AN239" s="18" t="str">
        <v>Justified</v>
      </c>
      <c r="AO239" s="18" t="str">
        <v>14 point</v>
      </c>
      <c r="AP239" s="8">
        <v>62</v>
      </c>
    </row>
    <row r="240" spans="39:42" x14ac:dyDescent="0.35">
      <c r="AM240" s="7" t="str">
        <v>Negative</v>
      </c>
      <c r="AN240" s="18" t="str">
        <v>Justified</v>
      </c>
      <c r="AO240" s="18" t="str">
        <v>14 point</v>
      </c>
      <c r="AP240" s="8">
        <v>102</v>
      </c>
    </row>
    <row r="241" spans="39:42" x14ac:dyDescent="0.35">
      <c r="AM241" s="7" t="str">
        <v>Negative</v>
      </c>
      <c r="AN241" s="18" t="str">
        <v>Justified</v>
      </c>
      <c r="AO241" s="18" t="str">
        <v>14 point</v>
      </c>
      <c r="AP241" s="8">
        <v>439</v>
      </c>
    </row>
    <row r="242" spans="39:42" x14ac:dyDescent="0.35">
      <c r="AM242" s="7" t="str">
        <v>Negative</v>
      </c>
      <c r="AN242" s="18" t="str">
        <v>Justified</v>
      </c>
      <c r="AO242" s="18" t="str">
        <v>14 point</v>
      </c>
      <c r="AP242" s="8">
        <v>206</v>
      </c>
    </row>
    <row r="243" spans="39:42" x14ac:dyDescent="0.35">
      <c r="AM243" s="7" t="str">
        <v>Negative</v>
      </c>
      <c r="AN243" s="18" t="str">
        <v>Justified</v>
      </c>
      <c r="AO243" s="18" t="str">
        <v>14 point</v>
      </c>
      <c r="AP243" s="8">
        <v>281</v>
      </c>
    </row>
    <row r="244" spans="39:42" x14ac:dyDescent="0.35">
      <c r="AM244" s="7" t="str">
        <v>Negative</v>
      </c>
      <c r="AN244" s="18" t="str">
        <v>Justified</v>
      </c>
      <c r="AO244" s="18" t="str">
        <v>14 point</v>
      </c>
      <c r="AP244" s="8">
        <v>210</v>
      </c>
    </row>
    <row r="245" spans="39:42" x14ac:dyDescent="0.35">
      <c r="AM245" s="7" t="str">
        <v>Negative</v>
      </c>
      <c r="AN245" s="18" t="str">
        <v>Justified</v>
      </c>
      <c r="AO245" s="18" t="str">
        <v>14 point</v>
      </c>
      <c r="AP245" s="8">
        <v>154</v>
      </c>
    </row>
    <row r="246" spans="39:42" x14ac:dyDescent="0.35">
      <c r="AM246" s="7" t="str">
        <v>Negative</v>
      </c>
      <c r="AN246" s="18" t="str">
        <v>Justified</v>
      </c>
      <c r="AO246" s="18" t="str">
        <v>14 point</v>
      </c>
      <c r="AP246" s="8">
        <v>318</v>
      </c>
    </row>
    <row r="247" spans="39:42" x14ac:dyDescent="0.35">
      <c r="AM247" s="7" t="str">
        <v>Negative</v>
      </c>
      <c r="AN247" s="18" t="str">
        <v>Justified</v>
      </c>
      <c r="AO247" s="18" t="str">
        <v>14 point</v>
      </c>
      <c r="AP247" s="8">
        <v>191</v>
      </c>
    </row>
    <row r="248" spans="39:42" x14ac:dyDescent="0.35">
      <c r="AM248" s="7" t="str">
        <v>Negative</v>
      </c>
      <c r="AN248" s="18" t="str">
        <v>Justified</v>
      </c>
      <c r="AO248" s="18" t="str">
        <v>14 point</v>
      </c>
      <c r="AP248" s="8">
        <v>104</v>
      </c>
    </row>
    <row r="249" spans="39:42" x14ac:dyDescent="0.35">
      <c r="AM249" s="7" t="str">
        <v>Negative</v>
      </c>
      <c r="AN249" s="18" t="str">
        <v>Justified</v>
      </c>
      <c r="AO249" s="18" t="str">
        <v>14 point</v>
      </c>
      <c r="AP249" s="8">
        <v>140</v>
      </c>
    </row>
    <row r="250" spans="39:42" x14ac:dyDescent="0.35">
      <c r="AM250" s="7" t="str">
        <v>Negative</v>
      </c>
      <c r="AN250" s="18" t="str">
        <v>Justified</v>
      </c>
      <c r="AO250" s="18" t="str">
        <v>14 point</v>
      </c>
      <c r="AP250" s="8">
        <v>175</v>
      </c>
    </row>
    <row r="251" spans="39:42" x14ac:dyDescent="0.35">
      <c r="AM251" s="7" t="str">
        <v>Negative</v>
      </c>
      <c r="AN251" s="18" t="str">
        <v>Justified</v>
      </c>
      <c r="AO251" s="18" t="str">
        <v>14 point</v>
      </c>
      <c r="AP251" s="8">
        <v>120</v>
      </c>
    </row>
    <row r="252" spans="39:42" x14ac:dyDescent="0.35">
      <c r="AM252" s="7" t="str">
        <v>Negative</v>
      </c>
      <c r="AN252" s="18" t="str">
        <v>Justified</v>
      </c>
      <c r="AO252" s="18" t="str">
        <v>14 point</v>
      </c>
      <c r="AP252" s="8">
        <v>142</v>
      </c>
    </row>
    <row r="253" spans="39:42" x14ac:dyDescent="0.35">
      <c r="AM253" s="7" t="str">
        <v>Negative</v>
      </c>
      <c r="AN253" s="18" t="str">
        <v>Justified</v>
      </c>
      <c r="AO253" s="18" t="str">
        <v>14 point</v>
      </c>
      <c r="AP253" s="8">
        <v>189</v>
      </c>
    </row>
    <row r="254" spans="39:42" x14ac:dyDescent="0.35">
      <c r="AM254" s="7" t="str">
        <v>Negative</v>
      </c>
      <c r="AN254" s="18" t="str">
        <v>Justified</v>
      </c>
      <c r="AO254" s="18" t="str">
        <v>14 point</v>
      </c>
      <c r="AP254" s="8">
        <v>170</v>
      </c>
    </row>
    <row r="255" spans="39:42" x14ac:dyDescent="0.35">
      <c r="AM255" s="7" t="str">
        <v>Negative</v>
      </c>
      <c r="AN255" s="18" t="str">
        <v>Justified</v>
      </c>
      <c r="AO255" s="18" t="str">
        <v>14 point</v>
      </c>
      <c r="AP255" s="8">
        <v>150</v>
      </c>
    </row>
    <row r="256" spans="39:42" x14ac:dyDescent="0.35">
      <c r="AM256" s="7" t="str">
        <v>Negative</v>
      </c>
      <c r="AN256" s="18" t="str">
        <v>Justified</v>
      </c>
      <c r="AO256" s="18" t="str">
        <v>14 point</v>
      </c>
      <c r="AP256" s="8">
        <v>277</v>
      </c>
    </row>
    <row r="257" spans="39:42" x14ac:dyDescent="0.35">
      <c r="AM257" s="7" t="str">
        <v>Negative</v>
      </c>
      <c r="AN257" s="18" t="str">
        <v>Justified</v>
      </c>
      <c r="AO257" s="18" t="str">
        <v>14 point</v>
      </c>
      <c r="AP257" s="8">
        <v>149</v>
      </c>
    </row>
    <row r="258" spans="39:42" x14ac:dyDescent="0.35">
      <c r="AM258" s="7" t="str">
        <v>Negative</v>
      </c>
      <c r="AN258" s="18" t="str">
        <v>Justified</v>
      </c>
      <c r="AO258" s="18" t="str">
        <v>14 point</v>
      </c>
      <c r="AP258" s="8">
        <v>215</v>
      </c>
    </row>
    <row r="259" spans="39:42" x14ac:dyDescent="0.35">
      <c r="AM259" s="7" t="str">
        <v>Negative</v>
      </c>
      <c r="AN259" s="18" t="str">
        <v>Justified</v>
      </c>
      <c r="AO259" s="18" t="str">
        <v>14 point</v>
      </c>
      <c r="AP259" s="8">
        <v>296</v>
      </c>
    </row>
    <row r="260" spans="39:42" x14ac:dyDescent="0.35">
      <c r="AM260" s="7" t="str">
        <v>Negative</v>
      </c>
      <c r="AN260" s="18" t="str">
        <v>Justified</v>
      </c>
      <c r="AO260" s="18" t="str">
        <v>14 point</v>
      </c>
      <c r="AP260" s="8">
        <v>177</v>
      </c>
    </row>
    <row r="261" spans="39:42" x14ac:dyDescent="0.35">
      <c r="AM261" s="7" t="str">
        <v>Negative</v>
      </c>
      <c r="AN261" s="18" t="str">
        <v>Justified</v>
      </c>
      <c r="AO261" s="18" t="str">
        <v>14 point</v>
      </c>
      <c r="AP261" s="8">
        <v>183</v>
      </c>
    </row>
    <row r="262" spans="39:42" x14ac:dyDescent="0.35">
      <c r="AM262" s="7" t="str">
        <v>Negative</v>
      </c>
      <c r="AN262" s="18" t="str">
        <v>Justified</v>
      </c>
      <c r="AO262" s="18" t="str">
        <v>14 point</v>
      </c>
      <c r="AP262" s="8">
        <v>86</v>
      </c>
    </row>
    <row r="263" spans="39:42" x14ac:dyDescent="0.35">
      <c r="AM263" s="7" t="str">
        <v>Negative</v>
      </c>
      <c r="AN263" s="18" t="str">
        <v>Justified</v>
      </c>
      <c r="AO263" s="18" t="str">
        <v>14 point</v>
      </c>
      <c r="AP263" s="8">
        <v>280</v>
      </c>
    </row>
    <row r="264" spans="39:42" x14ac:dyDescent="0.35">
      <c r="AM264" s="7" t="str">
        <v>Negative</v>
      </c>
      <c r="AN264" s="18" t="str">
        <v>Justified</v>
      </c>
      <c r="AO264" s="18" t="str">
        <v>14 point</v>
      </c>
      <c r="AP264" s="8">
        <v>209</v>
      </c>
    </row>
    <row r="265" spans="39:42" x14ac:dyDescent="0.35">
      <c r="AM265" s="7" t="str">
        <v>Negative</v>
      </c>
      <c r="AN265" s="18" t="str">
        <v>Justified</v>
      </c>
      <c r="AO265" s="18" t="str">
        <v>14 point</v>
      </c>
      <c r="AP265" s="8">
        <v>248</v>
      </c>
    </row>
    <row r="266" spans="39:42" x14ac:dyDescent="0.35">
      <c r="AM266" s="9" t="str">
        <v>Negative</v>
      </c>
      <c r="AN266" s="10" t="str">
        <v>Justified</v>
      </c>
      <c r="AO266" s="10" t="str">
        <v>14 point</v>
      </c>
      <c r="AP266" s="11">
        <v>213</v>
      </c>
    </row>
  </sheetData>
  <mergeCells count="1">
    <mergeCell ref="D1:A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8716-65F6-459A-A2B9-B6AC8CAA6DE5}">
  <dimension ref="A1:AK9"/>
  <sheetViews>
    <sheetView zoomScale="80" zoomScaleNormal="80" workbookViewId="0">
      <selection activeCell="AG12" sqref="AG12"/>
    </sheetView>
  </sheetViews>
  <sheetFormatPr defaultRowHeight="14.5" x14ac:dyDescent="0.35"/>
  <cols>
    <col min="1" max="1" width="15.08984375" bestFit="1" customWidth="1"/>
    <col min="2" max="2" width="9.6328125" bestFit="1" customWidth="1"/>
    <col min="3" max="3" width="8.1796875" bestFit="1" customWidth="1"/>
    <col min="4" max="15" width="3.81640625" bestFit="1" customWidth="1"/>
    <col min="16" max="20" width="3.90625" bestFit="1" customWidth="1"/>
    <col min="21" max="34" width="3.81640625" bestFit="1" customWidth="1"/>
    <col min="35" max="35" width="3.81640625" customWidth="1"/>
    <col min="36" max="36" width="3.81640625" bestFit="1" customWidth="1"/>
  </cols>
  <sheetData>
    <row r="1" spans="1:37" x14ac:dyDescent="0.35">
      <c r="A1" s="15" t="s">
        <v>29</v>
      </c>
      <c r="B1" s="15" t="s">
        <v>28</v>
      </c>
      <c r="C1" s="15" t="s">
        <v>27</v>
      </c>
      <c r="D1" s="16" t="s">
        <v>9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 t="s">
        <v>7</v>
      </c>
    </row>
    <row r="2" spans="1:37" x14ac:dyDescent="0.35">
      <c r="A2" s="13" t="s">
        <v>4</v>
      </c>
      <c r="B2" s="13" t="s">
        <v>2</v>
      </c>
      <c r="C2" s="13" t="s">
        <v>0</v>
      </c>
      <c r="D2" s="13">
        <v>180</v>
      </c>
      <c r="E2" s="13">
        <v>50.666666666666664</v>
      </c>
      <c r="F2" s="13">
        <v>215.83333333333334</v>
      </c>
      <c r="G2" s="13">
        <v>97</v>
      </c>
      <c r="H2" s="13">
        <v>15.833333333333332</v>
      </c>
      <c r="I2" s="13">
        <v>60.5</v>
      </c>
      <c r="J2" s="13">
        <v>0</v>
      </c>
      <c r="K2" s="13">
        <v>316</v>
      </c>
      <c r="L2" s="13">
        <v>181</v>
      </c>
      <c r="M2" s="13">
        <v>146</v>
      </c>
      <c r="N2" s="13">
        <v>142</v>
      </c>
      <c r="O2" s="13">
        <v>26</v>
      </c>
      <c r="P2" s="13">
        <v>167.33333333333331</v>
      </c>
      <c r="Q2" s="13">
        <v>137.5</v>
      </c>
      <c r="R2" s="13">
        <v>182</v>
      </c>
      <c r="S2" s="13">
        <v>153.33333333333334</v>
      </c>
      <c r="T2" s="13">
        <v>124.66666666666666</v>
      </c>
      <c r="U2" s="13">
        <v>117</v>
      </c>
      <c r="V2" s="13">
        <v>283.33333333333337</v>
      </c>
      <c r="W2" s="13">
        <v>177.5</v>
      </c>
      <c r="X2" s="13">
        <v>202</v>
      </c>
      <c r="Y2" s="13">
        <v>119.16666666666667</v>
      </c>
      <c r="Z2" s="13">
        <v>256.66666666666669</v>
      </c>
      <c r="AA2" s="13">
        <v>144</v>
      </c>
      <c r="AB2" s="13">
        <v>62.5</v>
      </c>
      <c r="AC2" s="13">
        <v>148.33333333333334</v>
      </c>
      <c r="AD2" s="13">
        <v>141.66666666666669</v>
      </c>
      <c r="AE2" s="13">
        <v>308.33333333333337</v>
      </c>
      <c r="AF2" s="13">
        <v>81.666666666666671</v>
      </c>
      <c r="AG2" s="13">
        <v>62.333333333333329</v>
      </c>
      <c r="AH2" s="13">
        <v>243.33333333333331</v>
      </c>
      <c r="AI2" s="13">
        <v>150</v>
      </c>
      <c r="AJ2" s="13">
        <v>166.66666666666669</v>
      </c>
      <c r="AK2" s="13">
        <f>AVERAGE(D2:AJ2)</f>
        <v>147.27777777777777</v>
      </c>
    </row>
    <row r="3" spans="1:37" x14ac:dyDescent="0.35">
      <c r="A3" s="13" t="s">
        <v>4</v>
      </c>
      <c r="B3" s="13" t="s">
        <v>2</v>
      </c>
      <c r="C3" s="13" t="s">
        <v>1</v>
      </c>
      <c r="D3" s="13">
        <v>160</v>
      </c>
      <c r="E3" s="13">
        <v>57.333333333333329</v>
      </c>
      <c r="F3" s="13">
        <v>190</v>
      </c>
      <c r="G3" s="13">
        <v>139.5</v>
      </c>
      <c r="H3" s="13">
        <v>85</v>
      </c>
      <c r="I3" s="13">
        <v>55</v>
      </c>
      <c r="J3" s="13">
        <v>65</v>
      </c>
      <c r="K3" s="13">
        <v>268.33333333333337</v>
      </c>
      <c r="L3" s="13">
        <v>115</v>
      </c>
      <c r="M3" s="13">
        <v>147.5</v>
      </c>
      <c r="N3" s="13">
        <v>115</v>
      </c>
      <c r="O3" s="13">
        <v>87</v>
      </c>
      <c r="P3" s="13">
        <v>136.66666666666669</v>
      </c>
      <c r="Q3" s="13">
        <v>46.333333333333329</v>
      </c>
      <c r="R3" s="13">
        <v>99.166666666666671</v>
      </c>
      <c r="S3" s="13">
        <v>77.5</v>
      </c>
      <c r="T3" s="13">
        <v>89.166666666666671</v>
      </c>
      <c r="U3" s="13">
        <v>61.333333333333329</v>
      </c>
      <c r="V3" s="13">
        <v>104</v>
      </c>
      <c r="W3" s="13">
        <v>156.66666666666669</v>
      </c>
      <c r="X3" s="13">
        <v>187</v>
      </c>
      <c r="Y3" s="13">
        <v>117.5</v>
      </c>
      <c r="Z3" s="13">
        <v>249</v>
      </c>
      <c r="AA3" s="13">
        <v>172</v>
      </c>
      <c r="AB3" s="13">
        <v>83.333333333333329</v>
      </c>
      <c r="AC3" s="13">
        <v>184</v>
      </c>
      <c r="AD3" s="13">
        <v>142.5</v>
      </c>
      <c r="AE3" s="13">
        <v>119</v>
      </c>
      <c r="AF3" s="13">
        <v>72.5</v>
      </c>
      <c r="AG3" s="13">
        <v>0</v>
      </c>
      <c r="AH3" s="13">
        <v>0</v>
      </c>
      <c r="AI3" s="13">
        <v>430</v>
      </c>
      <c r="AJ3" s="13">
        <v>155</v>
      </c>
      <c r="AK3" s="13">
        <f t="shared" ref="AK3:AK9" si="0">AVERAGE(D3:AJ3)</f>
        <v>126.28282828282828</v>
      </c>
    </row>
    <row r="4" spans="1:37" x14ac:dyDescent="0.35">
      <c r="A4" s="13" t="s">
        <v>4</v>
      </c>
      <c r="B4" s="13" t="s">
        <v>3</v>
      </c>
      <c r="C4" s="13" t="s">
        <v>0</v>
      </c>
      <c r="D4" s="13">
        <v>153.33333333333331</v>
      </c>
      <c r="E4" s="13">
        <v>63</v>
      </c>
      <c r="F4" s="13">
        <v>187</v>
      </c>
      <c r="G4" s="13">
        <v>46.333333333333329</v>
      </c>
      <c r="H4" s="13">
        <v>160</v>
      </c>
      <c r="I4" s="13">
        <v>25</v>
      </c>
      <c r="J4" s="13">
        <v>75</v>
      </c>
      <c r="K4" s="13">
        <v>235</v>
      </c>
      <c r="L4" s="13">
        <v>125</v>
      </c>
      <c r="M4" s="13">
        <v>221.66666666666669</v>
      </c>
      <c r="N4" s="13">
        <v>147</v>
      </c>
      <c r="O4" s="13">
        <v>80</v>
      </c>
      <c r="P4" s="13">
        <v>214</v>
      </c>
      <c r="Q4" s="13">
        <v>98.666666666666657</v>
      </c>
      <c r="R4" s="13">
        <v>51.5</v>
      </c>
      <c r="S4" s="13">
        <v>61.5</v>
      </c>
      <c r="T4" s="13">
        <v>114</v>
      </c>
      <c r="U4" s="13">
        <v>81.666666666666671</v>
      </c>
      <c r="V4" s="13">
        <v>97</v>
      </c>
      <c r="W4" s="13">
        <v>228</v>
      </c>
      <c r="X4" s="13">
        <v>134</v>
      </c>
      <c r="Y4" s="13">
        <v>61.333333333333329</v>
      </c>
      <c r="Z4" s="13">
        <v>340</v>
      </c>
      <c r="AA4" s="13">
        <v>81.666666666666671</v>
      </c>
      <c r="AB4" s="13">
        <v>185</v>
      </c>
      <c r="AC4" s="13">
        <v>420.83333333333337</v>
      </c>
      <c r="AD4" s="13">
        <v>116</v>
      </c>
      <c r="AE4" s="13">
        <v>202.66666666666666</v>
      </c>
      <c r="AF4" s="13">
        <v>48</v>
      </c>
      <c r="AG4" s="13">
        <v>144.16666666666669</v>
      </c>
      <c r="AH4" s="13">
        <v>262.5</v>
      </c>
      <c r="AI4" s="13">
        <v>63</v>
      </c>
      <c r="AJ4" s="13">
        <v>163.33333333333334</v>
      </c>
      <c r="AK4" s="13">
        <f t="shared" si="0"/>
        <v>142.03535353535352</v>
      </c>
    </row>
    <row r="5" spans="1:37" x14ac:dyDescent="0.35">
      <c r="A5" s="13" t="s">
        <v>4</v>
      </c>
      <c r="B5" s="13" t="s">
        <v>3</v>
      </c>
      <c r="C5" s="13" t="s">
        <v>1</v>
      </c>
      <c r="D5" s="13">
        <v>116.66666666666666</v>
      </c>
      <c r="E5" s="13">
        <v>53</v>
      </c>
      <c r="F5" s="13">
        <v>171</v>
      </c>
      <c r="G5" s="13">
        <v>160</v>
      </c>
      <c r="H5" s="13">
        <v>117.5</v>
      </c>
      <c r="I5" s="13">
        <v>44.666666666666664</v>
      </c>
      <c r="J5" s="13">
        <v>69.166666666666671</v>
      </c>
      <c r="K5" s="13">
        <v>229.16666666666669</v>
      </c>
      <c r="L5" s="13">
        <v>74.666666666666657</v>
      </c>
      <c r="M5" s="13">
        <v>191</v>
      </c>
      <c r="N5" s="13">
        <v>69.5</v>
      </c>
      <c r="O5" s="13">
        <v>100</v>
      </c>
      <c r="P5" s="13">
        <v>143</v>
      </c>
      <c r="Q5" s="13">
        <v>118.33333333333334</v>
      </c>
      <c r="R5" s="13">
        <v>27.333333333333332</v>
      </c>
      <c r="S5" s="13">
        <v>33.666666666666664</v>
      </c>
      <c r="T5" s="13">
        <v>94.166666666666671</v>
      </c>
      <c r="U5" s="13">
        <v>18.333333333333332</v>
      </c>
      <c r="V5" s="13">
        <v>136.66666666666669</v>
      </c>
      <c r="W5" s="13">
        <v>97.5</v>
      </c>
      <c r="X5" s="13">
        <v>55</v>
      </c>
      <c r="Y5" s="13">
        <v>0</v>
      </c>
      <c r="Z5" s="13">
        <v>140</v>
      </c>
      <c r="AA5" s="13">
        <v>80</v>
      </c>
      <c r="AB5" s="13">
        <v>143.33333333333331</v>
      </c>
      <c r="AC5" s="13">
        <v>492</v>
      </c>
      <c r="AD5" s="13">
        <v>37.333333333333329</v>
      </c>
      <c r="AE5" s="13">
        <v>86.5</v>
      </c>
      <c r="AF5" s="13">
        <v>46.666666666666664</v>
      </c>
      <c r="AG5" s="13">
        <v>66.5</v>
      </c>
      <c r="AH5" s="13">
        <v>0</v>
      </c>
      <c r="AI5" s="13">
        <v>307</v>
      </c>
      <c r="AJ5" s="13">
        <v>43.666666666666664</v>
      </c>
      <c r="AK5" s="13">
        <f t="shared" si="0"/>
        <v>107.97979797979797</v>
      </c>
    </row>
    <row r="6" spans="1:37" x14ac:dyDescent="0.35">
      <c r="A6" s="13" t="s">
        <v>5</v>
      </c>
      <c r="B6" s="13" t="s">
        <v>2</v>
      </c>
      <c r="C6" s="13" t="s">
        <v>0</v>
      </c>
      <c r="D6" s="13">
        <v>130</v>
      </c>
      <c r="E6" s="13">
        <v>40</v>
      </c>
      <c r="F6" s="13">
        <v>112</v>
      </c>
      <c r="G6" s="13">
        <v>24.666666666666664</v>
      </c>
      <c r="H6" s="13">
        <v>12.666666666666666</v>
      </c>
      <c r="I6" s="13">
        <v>69.333333333333329</v>
      </c>
      <c r="J6" s="13">
        <v>43.5</v>
      </c>
      <c r="K6" s="13">
        <v>300.66666666666663</v>
      </c>
      <c r="L6" s="13">
        <v>67.333333333333329</v>
      </c>
      <c r="M6" s="13">
        <v>130</v>
      </c>
      <c r="N6" s="13">
        <v>134</v>
      </c>
      <c r="O6" s="13">
        <v>0</v>
      </c>
      <c r="P6" s="13">
        <v>53</v>
      </c>
      <c r="Q6" s="13">
        <v>71</v>
      </c>
      <c r="R6" s="13">
        <v>0</v>
      </c>
      <c r="S6" s="13">
        <v>17.333333333333332</v>
      </c>
      <c r="T6" s="13">
        <v>37.5</v>
      </c>
      <c r="U6" s="13">
        <v>99</v>
      </c>
      <c r="V6" s="13">
        <v>100.83333333333334</v>
      </c>
      <c r="W6" s="13">
        <v>129</v>
      </c>
      <c r="X6" s="13">
        <v>120</v>
      </c>
      <c r="Y6" s="13">
        <v>81.666666666666671</v>
      </c>
      <c r="Z6" s="13">
        <v>217</v>
      </c>
      <c r="AA6" s="13">
        <v>75.333333333333329</v>
      </c>
      <c r="AB6" s="13">
        <v>192</v>
      </c>
      <c r="AC6" s="13">
        <v>389</v>
      </c>
      <c r="AD6" s="13">
        <v>85.333333333333329</v>
      </c>
      <c r="AE6" s="13">
        <v>196.66666666666669</v>
      </c>
      <c r="AF6" s="13">
        <v>46.666666666666671</v>
      </c>
      <c r="AG6" s="13">
        <v>141.66666666666669</v>
      </c>
      <c r="AH6" s="13">
        <v>0</v>
      </c>
      <c r="AI6" s="13">
        <v>318</v>
      </c>
      <c r="AJ6" s="13">
        <v>103.33333333333334</v>
      </c>
      <c r="AK6" s="13">
        <f t="shared" si="0"/>
        <v>107.22727272727272</v>
      </c>
    </row>
    <row r="7" spans="1:37" x14ac:dyDescent="0.35">
      <c r="A7" s="13" t="s">
        <v>5</v>
      </c>
      <c r="B7" s="13" t="s">
        <v>2</v>
      </c>
      <c r="C7" s="13" t="s">
        <v>1</v>
      </c>
      <c r="D7" s="13">
        <v>150.83333333333334</v>
      </c>
      <c r="E7" s="13">
        <v>180.66666666666666</v>
      </c>
      <c r="F7" s="13">
        <v>212</v>
      </c>
      <c r="G7" s="13">
        <v>72</v>
      </c>
      <c r="H7" s="13">
        <v>136.66666666666669</v>
      </c>
      <c r="I7" s="13">
        <v>80</v>
      </c>
      <c r="J7" s="13">
        <v>113.33333333333334</v>
      </c>
      <c r="K7" s="13">
        <v>296.66666666666663</v>
      </c>
      <c r="L7" s="13">
        <v>111</v>
      </c>
      <c r="M7" s="13">
        <v>164</v>
      </c>
      <c r="N7" s="13">
        <v>224</v>
      </c>
      <c r="O7" s="13">
        <v>21.333333333333332</v>
      </c>
      <c r="P7" s="13">
        <v>205</v>
      </c>
      <c r="Q7" s="13">
        <v>188</v>
      </c>
      <c r="R7" s="13">
        <v>73.333333333333343</v>
      </c>
      <c r="S7" s="13">
        <v>97.5</v>
      </c>
      <c r="T7" s="13">
        <v>133</v>
      </c>
      <c r="U7" s="13">
        <v>92.5</v>
      </c>
      <c r="V7" s="13">
        <v>133.33333333333334</v>
      </c>
      <c r="W7" s="13">
        <v>138</v>
      </c>
      <c r="X7" s="13">
        <v>90</v>
      </c>
      <c r="Y7" s="13">
        <v>76.666666666666671</v>
      </c>
      <c r="Z7" s="13">
        <v>192</v>
      </c>
      <c r="AA7" s="13">
        <v>82</v>
      </c>
      <c r="AB7" s="13">
        <v>185</v>
      </c>
      <c r="AC7" s="13">
        <v>152.5</v>
      </c>
      <c r="AD7" s="13">
        <v>52</v>
      </c>
      <c r="AE7" s="13">
        <v>428</v>
      </c>
      <c r="AF7" s="13">
        <v>34</v>
      </c>
      <c r="AG7" s="13">
        <v>0</v>
      </c>
      <c r="AH7" s="13">
        <v>178.33333333333334</v>
      </c>
      <c r="AI7" s="13">
        <v>265</v>
      </c>
      <c r="AJ7" s="13">
        <v>80.666666666666657</v>
      </c>
      <c r="AK7" s="13">
        <f t="shared" si="0"/>
        <v>140.5858585858586</v>
      </c>
    </row>
    <row r="8" spans="1:37" x14ac:dyDescent="0.35">
      <c r="A8" s="13" t="s">
        <v>5</v>
      </c>
      <c r="B8" s="13" t="s">
        <v>3</v>
      </c>
      <c r="C8" s="13" t="s">
        <v>0</v>
      </c>
      <c r="D8" s="13">
        <v>85</v>
      </c>
      <c r="E8" s="13">
        <v>182.5</v>
      </c>
      <c r="F8" s="13">
        <v>154</v>
      </c>
      <c r="G8" s="13">
        <v>159</v>
      </c>
      <c r="H8" s="13">
        <v>44.5</v>
      </c>
      <c r="I8" s="13">
        <v>38</v>
      </c>
      <c r="J8" s="13">
        <v>156.66666666666669</v>
      </c>
      <c r="K8" s="13">
        <v>260</v>
      </c>
      <c r="L8" s="13">
        <v>95.333333333333329</v>
      </c>
      <c r="M8" s="13">
        <v>193</v>
      </c>
      <c r="N8" s="13">
        <v>136</v>
      </c>
      <c r="O8" s="13">
        <v>64</v>
      </c>
      <c r="P8" s="13">
        <v>188.33333333333334</v>
      </c>
      <c r="Q8" s="13">
        <v>166.66666666666669</v>
      </c>
      <c r="R8" s="13">
        <v>0</v>
      </c>
      <c r="S8" s="13">
        <v>25.166666666666664</v>
      </c>
      <c r="T8" s="13">
        <v>145</v>
      </c>
      <c r="U8" s="13">
        <v>82.666666666666657</v>
      </c>
      <c r="V8" s="13">
        <v>50.333333333333329</v>
      </c>
      <c r="W8" s="13">
        <v>89.166666666666671</v>
      </c>
      <c r="X8" s="13">
        <v>84.666666666666657</v>
      </c>
      <c r="Y8" s="13">
        <v>64</v>
      </c>
      <c r="Z8" s="13">
        <v>180</v>
      </c>
      <c r="AA8" s="13">
        <v>82</v>
      </c>
      <c r="AB8" s="13">
        <v>146.66666666666666</v>
      </c>
      <c r="AC8" s="13">
        <v>280.83333333333337</v>
      </c>
      <c r="AD8" s="13">
        <v>36.333333333333329</v>
      </c>
      <c r="AE8" s="13">
        <v>166</v>
      </c>
      <c r="AF8" s="13">
        <v>52.5</v>
      </c>
      <c r="AG8" s="13">
        <v>164</v>
      </c>
      <c r="AH8" s="13">
        <v>36.666666666666664</v>
      </c>
      <c r="AI8" s="13">
        <v>218.33333333333334</v>
      </c>
      <c r="AJ8" s="13">
        <v>113.33333333333334</v>
      </c>
      <c r="AK8" s="13">
        <f t="shared" si="0"/>
        <v>119.41414141414143</v>
      </c>
    </row>
    <row r="9" spans="1:37" x14ac:dyDescent="0.35">
      <c r="A9" s="13" t="s">
        <v>5</v>
      </c>
      <c r="B9" s="13" t="s">
        <v>3</v>
      </c>
      <c r="C9" s="13" t="s">
        <v>1</v>
      </c>
      <c r="D9" s="13">
        <v>124.66666666666666</v>
      </c>
      <c r="E9" s="13">
        <v>198</v>
      </c>
      <c r="F9" s="13">
        <v>182.5</v>
      </c>
      <c r="G9" s="13">
        <v>88.333333333333329</v>
      </c>
      <c r="H9" s="13">
        <v>74.666666666666657</v>
      </c>
      <c r="I9" s="13">
        <v>51.666666666666671</v>
      </c>
      <c r="J9" s="13">
        <v>102</v>
      </c>
      <c r="K9" s="13">
        <v>219.5</v>
      </c>
      <c r="L9" s="13">
        <v>206</v>
      </c>
      <c r="M9" s="13">
        <v>234.16666666666669</v>
      </c>
      <c r="N9" s="13">
        <v>140</v>
      </c>
      <c r="O9" s="13">
        <v>0</v>
      </c>
      <c r="P9" s="13">
        <v>265</v>
      </c>
      <c r="Q9" s="13">
        <v>159.16666666666669</v>
      </c>
      <c r="R9" s="13">
        <v>17.333333333333332</v>
      </c>
      <c r="S9" s="13">
        <v>116.66666666666667</v>
      </c>
      <c r="T9" s="13">
        <v>175</v>
      </c>
      <c r="U9" s="13">
        <v>100</v>
      </c>
      <c r="V9" s="13">
        <v>118.33333333333334</v>
      </c>
      <c r="W9" s="13">
        <v>189</v>
      </c>
      <c r="X9" s="13">
        <v>113.33333333333333</v>
      </c>
      <c r="Y9" s="13">
        <v>150</v>
      </c>
      <c r="Z9" s="13">
        <v>277</v>
      </c>
      <c r="AA9" s="13">
        <v>124.16666666666667</v>
      </c>
      <c r="AB9" s="13">
        <v>143.33333333333331</v>
      </c>
      <c r="AC9" s="13">
        <v>296</v>
      </c>
      <c r="AD9" s="13">
        <v>59</v>
      </c>
      <c r="AE9" s="13">
        <v>122</v>
      </c>
      <c r="AF9" s="13">
        <v>71.666666666666671</v>
      </c>
      <c r="AG9" s="13">
        <v>233.33333333333334</v>
      </c>
      <c r="AH9" s="13">
        <v>139.33333333333331</v>
      </c>
      <c r="AI9" s="13">
        <v>206.66666666666669</v>
      </c>
      <c r="AJ9" s="13">
        <v>213</v>
      </c>
      <c r="AK9" s="13">
        <f t="shared" si="0"/>
        <v>148.81313131313129</v>
      </c>
    </row>
  </sheetData>
  <mergeCells count="1">
    <mergeCell ref="D1:A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68F4-2543-4680-92B1-2A44630AE6EB}">
  <dimension ref="A1:BF266"/>
  <sheetViews>
    <sheetView zoomScale="78" zoomScaleNormal="40" workbookViewId="0">
      <selection activeCell="M18" sqref="M18"/>
    </sheetView>
  </sheetViews>
  <sheetFormatPr defaultRowHeight="14.5" x14ac:dyDescent="0.35"/>
  <cols>
    <col min="1" max="1" width="15.08984375" bestFit="1" customWidth="1"/>
    <col min="2" max="2" width="9.6328125" bestFit="1" customWidth="1"/>
    <col min="3" max="3" width="8.1796875" bestFit="1" customWidth="1"/>
    <col min="4" max="15" width="3.81640625" bestFit="1" customWidth="1"/>
    <col min="16" max="20" width="3.90625" bestFit="1" customWidth="1"/>
    <col min="21" max="34" width="3.81640625" bestFit="1" customWidth="1"/>
    <col min="35" max="35" width="3.81640625" customWidth="1"/>
    <col min="36" max="36" width="3.81640625" bestFit="1" customWidth="1"/>
  </cols>
  <sheetData>
    <row r="1" spans="1:58" x14ac:dyDescent="0.35">
      <c r="A1" s="15" t="s">
        <v>29</v>
      </c>
      <c r="B1" s="15" t="s">
        <v>28</v>
      </c>
      <c r="C1" s="15" t="s">
        <v>27</v>
      </c>
      <c r="D1" s="16" t="s">
        <v>9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 t="s">
        <v>7</v>
      </c>
      <c r="AM1" t="s">
        <v>30</v>
      </c>
      <c r="AZ1" t="s">
        <v>31</v>
      </c>
    </row>
    <row r="2" spans="1:58" x14ac:dyDescent="0.35">
      <c r="A2" s="13" t="s">
        <v>4</v>
      </c>
      <c r="B2" s="13" t="s">
        <v>2</v>
      </c>
      <c r="C2" s="13" t="s">
        <v>0</v>
      </c>
      <c r="D2" s="13">
        <v>3</v>
      </c>
      <c r="E2" s="13">
        <v>1</v>
      </c>
      <c r="F2" s="13">
        <v>3</v>
      </c>
      <c r="G2" s="13">
        <v>2</v>
      </c>
      <c r="H2" s="13">
        <v>1</v>
      </c>
      <c r="I2" s="13">
        <v>1</v>
      </c>
      <c r="J2" s="13">
        <v>1</v>
      </c>
      <c r="K2" s="13">
        <v>4</v>
      </c>
      <c r="L2" s="13">
        <v>3</v>
      </c>
      <c r="M2" s="13">
        <v>2</v>
      </c>
      <c r="N2" s="13">
        <v>2</v>
      </c>
      <c r="O2" s="13">
        <v>1</v>
      </c>
      <c r="P2" s="13">
        <v>2</v>
      </c>
      <c r="Q2" s="13">
        <v>2</v>
      </c>
      <c r="R2" s="13">
        <v>3</v>
      </c>
      <c r="S2" s="13">
        <v>2</v>
      </c>
      <c r="T2" s="13">
        <v>2</v>
      </c>
      <c r="U2" s="13">
        <v>2</v>
      </c>
      <c r="V2" s="13">
        <v>4</v>
      </c>
      <c r="W2" s="13">
        <v>3</v>
      </c>
      <c r="X2" s="13">
        <v>3</v>
      </c>
      <c r="Y2" s="13">
        <v>2</v>
      </c>
      <c r="Z2" s="13">
        <v>3</v>
      </c>
      <c r="AA2" s="13">
        <v>2</v>
      </c>
      <c r="AB2" s="13">
        <v>1</v>
      </c>
      <c r="AC2" s="13">
        <v>2</v>
      </c>
      <c r="AD2" s="13">
        <v>2</v>
      </c>
      <c r="AE2" s="13">
        <v>4</v>
      </c>
      <c r="AF2" s="13">
        <v>2</v>
      </c>
      <c r="AG2" s="13">
        <v>1</v>
      </c>
      <c r="AH2" s="13">
        <v>3</v>
      </c>
      <c r="AI2" s="13">
        <v>2</v>
      </c>
      <c r="AJ2" s="13">
        <v>2</v>
      </c>
      <c r="AK2" s="13">
        <f>AVERAGE(D2:AJ2)</f>
        <v>2.2121212121212119</v>
      </c>
    </row>
    <row r="3" spans="1:58" ht="15" thickBot="1" x14ac:dyDescent="0.4">
      <c r="A3" s="13" t="s">
        <v>4</v>
      </c>
      <c r="B3" s="13" t="s">
        <v>2</v>
      </c>
      <c r="C3" s="13" t="s">
        <v>1</v>
      </c>
      <c r="D3" s="13">
        <v>2</v>
      </c>
      <c r="E3" s="13">
        <v>1</v>
      </c>
      <c r="F3" s="13">
        <v>3</v>
      </c>
      <c r="G3" s="13">
        <v>2</v>
      </c>
      <c r="H3" s="13">
        <v>2</v>
      </c>
      <c r="I3" s="13">
        <v>1</v>
      </c>
      <c r="J3" s="13">
        <v>1</v>
      </c>
      <c r="K3" s="13">
        <v>3</v>
      </c>
      <c r="L3" s="13">
        <v>2</v>
      </c>
      <c r="M3" s="13">
        <v>2</v>
      </c>
      <c r="N3" s="13">
        <v>2</v>
      </c>
      <c r="O3" s="13">
        <v>2</v>
      </c>
      <c r="P3" s="13">
        <v>2</v>
      </c>
      <c r="Q3" s="13">
        <v>1</v>
      </c>
      <c r="R3" s="13">
        <v>2</v>
      </c>
      <c r="S3" s="13">
        <v>2</v>
      </c>
      <c r="T3" s="13">
        <v>2</v>
      </c>
      <c r="U3" s="13">
        <v>1</v>
      </c>
      <c r="V3" s="13">
        <v>2</v>
      </c>
      <c r="W3" s="13">
        <v>2</v>
      </c>
      <c r="X3" s="13">
        <v>3</v>
      </c>
      <c r="Y3" s="13">
        <v>2</v>
      </c>
      <c r="Z3" s="13">
        <v>3</v>
      </c>
      <c r="AA3" s="13">
        <v>2</v>
      </c>
      <c r="AB3" s="13">
        <v>2</v>
      </c>
      <c r="AC3" s="13">
        <v>3</v>
      </c>
      <c r="AD3" s="13">
        <v>2</v>
      </c>
      <c r="AE3" s="13">
        <v>2</v>
      </c>
      <c r="AF3" s="13">
        <v>1</v>
      </c>
      <c r="AG3" s="13">
        <v>1</v>
      </c>
      <c r="AH3" s="13">
        <v>1</v>
      </c>
      <c r="AI3" s="13">
        <v>5</v>
      </c>
      <c r="AJ3" s="13">
        <v>2</v>
      </c>
      <c r="AK3" s="13">
        <f t="shared" ref="AK3:AK9" si="0">AVERAGE(D3:AJ3)</f>
        <v>2</v>
      </c>
      <c r="AM3" s="4" t="str">
        <f t="array" ref="AM3:AP266">[1]!Anova3Cols(A2:AJ9)</f>
        <v>Positive</v>
      </c>
      <c r="AN3" s="5" t="str">
        <v>Left</v>
      </c>
      <c r="AO3" s="5" t="str">
        <v>12 point</v>
      </c>
      <c r="AP3" s="6">
        <v>3</v>
      </c>
      <c r="AV3" s="3" t="s">
        <v>6</v>
      </c>
      <c r="AW3" s="3" t="s">
        <v>7</v>
      </c>
      <c r="AX3" s="3" t="s">
        <v>8</v>
      </c>
      <c r="AZ3" t="s">
        <v>10</v>
      </c>
      <c r="BD3" s="2" t="s">
        <v>11</v>
      </c>
      <c r="BE3" s="2">
        <v>0.05</v>
      </c>
    </row>
    <row r="4" spans="1:58" ht="15" thickTop="1" x14ac:dyDescent="0.35">
      <c r="A4" s="13" t="s">
        <v>4</v>
      </c>
      <c r="B4" s="13" t="s">
        <v>3</v>
      </c>
      <c r="C4" s="13" t="s">
        <v>0</v>
      </c>
      <c r="D4" s="13">
        <v>2</v>
      </c>
      <c r="E4" s="13">
        <v>1</v>
      </c>
      <c r="F4" s="13">
        <v>3</v>
      </c>
      <c r="G4" s="13">
        <v>1</v>
      </c>
      <c r="H4" s="13">
        <v>2</v>
      </c>
      <c r="I4" s="13">
        <v>1</v>
      </c>
      <c r="J4" s="13">
        <v>2</v>
      </c>
      <c r="K4" s="13">
        <v>3</v>
      </c>
      <c r="L4" s="13">
        <v>2</v>
      </c>
      <c r="M4" s="13">
        <v>3</v>
      </c>
      <c r="N4" s="13">
        <v>2</v>
      </c>
      <c r="O4" s="13">
        <v>2</v>
      </c>
      <c r="P4" s="13">
        <v>3</v>
      </c>
      <c r="Q4" s="13">
        <v>2</v>
      </c>
      <c r="R4" s="13">
        <v>1</v>
      </c>
      <c r="S4" s="13">
        <v>1</v>
      </c>
      <c r="T4" s="13">
        <v>2</v>
      </c>
      <c r="U4" s="13">
        <v>2</v>
      </c>
      <c r="V4" s="13">
        <v>2</v>
      </c>
      <c r="W4" s="13">
        <v>3</v>
      </c>
      <c r="X4" s="13">
        <v>2</v>
      </c>
      <c r="Y4" s="13">
        <v>1</v>
      </c>
      <c r="Z4" s="13">
        <v>4</v>
      </c>
      <c r="AA4" s="13">
        <v>2</v>
      </c>
      <c r="AB4" s="13">
        <v>3</v>
      </c>
      <c r="AC4" s="13">
        <v>5</v>
      </c>
      <c r="AD4" s="13">
        <v>2</v>
      </c>
      <c r="AE4" s="13">
        <v>3</v>
      </c>
      <c r="AF4" s="13">
        <v>1</v>
      </c>
      <c r="AG4" s="13">
        <v>2</v>
      </c>
      <c r="AH4" s="13">
        <v>3</v>
      </c>
      <c r="AI4" s="13">
        <v>1</v>
      </c>
      <c r="AJ4" s="13">
        <v>2</v>
      </c>
      <c r="AK4" s="13">
        <f t="shared" si="0"/>
        <v>2.1515151515151514</v>
      </c>
      <c r="AM4" s="7" t="str">
        <v>Positive</v>
      </c>
      <c r="AN4" s="18" t="str">
        <v>Left</v>
      </c>
      <c r="AO4" s="18" t="str">
        <v>12 point</v>
      </c>
      <c r="AP4" s="8">
        <v>1</v>
      </c>
      <c r="AS4" s="4" t="str">
        <f t="array" ref="AS4:AS5">[1]!SortUnique(AM3:AM266)</f>
        <v>Negative</v>
      </c>
      <c r="AT4" s="5"/>
      <c r="AU4" s="6"/>
      <c r="AV4" s="4">
        <f>SUMIF($AS$22:$AS$29,AS4,$AV$22:$AV$29)</f>
        <v>132</v>
      </c>
      <c r="AW4" s="5">
        <f>IF(AV4=0,"",AVERAGEIF($AM$3:$AM$266,$AS4,$AP$3:$AP$266))</f>
        <v>2.0757575757575757</v>
      </c>
      <c r="AX4" s="6">
        <f t="array" ref="AX4">IF(AV4&lt;2,"",VAR(IF($AM$3:$AM$266=$AS4,$AP$3:$AP$266,"")))</f>
        <v>0.8033772842933149</v>
      </c>
      <c r="AZ4" s="12"/>
      <c r="BA4" s="12" t="s">
        <v>12</v>
      </c>
      <c r="BB4" s="12" t="s">
        <v>13</v>
      </c>
      <c r="BC4" s="12" t="s">
        <v>14</v>
      </c>
      <c r="BD4" s="12" t="s">
        <v>15</v>
      </c>
      <c r="BE4" s="12" t="s">
        <v>16</v>
      </c>
      <c r="BF4" s="12" t="s">
        <v>17</v>
      </c>
    </row>
    <row r="5" spans="1:58" x14ac:dyDescent="0.35">
      <c r="A5" s="13" t="s">
        <v>4</v>
      </c>
      <c r="B5" s="13" t="s">
        <v>3</v>
      </c>
      <c r="C5" s="13" t="s">
        <v>1</v>
      </c>
      <c r="D5" s="13">
        <v>2</v>
      </c>
      <c r="E5" s="13">
        <v>1</v>
      </c>
      <c r="F5" s="13">
        <v>2</v>
      </c>
      <c r="G5" s="13">
        <v>2</v>
      </c>
      <c r="H5" s="13">
        <v>2</v>
      </c>
      <c r="I5" s="13">
        <v>1</v>
      </c>
      <c r="J5" s="13">
        <v>1</v>
      </c>
      <c r="K5" s="13">
        <v>3</v>
      </c>
      <c r="L5" s="13">
        <v>1</v>
      </c>
      <c r="M5" s="13">
        <v>3</v>
      </c>
      <c r="N5" s="13">
        <v>1</v>
      </c>
      <c r="O5" s="13">
        <v>2</v>
      </c>
      <c r="P5" s="13">
        <v>2</v>
      </c>
      <c r="Q5" s="13">
        <v>2</v>
      </c>
      <c r="R5" s="13">
        <v>1</v>
      </c>
      <c r="S5" s="13">
        <v>1</v>
      </c>
      <c r="T5" s="13">
        <v>2</v>
      </c>
      <c r="U5" s="13">
        <v>1</v>
      </c>
      <c r="V5" s="13">
        <v>2</v>
      </c>
      <c r="W5" s="13">
        <v>2</v>
      </c>
      <c r="X5" s="13">
        <v>1</v>
      </c>
      <c r="Y5" s="13">
        <v>1</v>
      </c>
      <c r="Z5" s="13">
        <v>2</v>
      </c>
      <c r="AA5" s="13">
        <v>2</v>
      </c>
      <c r="AB5" s="13">
        <v>2</v>
      </c>
      <c r="AC5" s="13">
        <v>6</v>
      </c>
      <c r="AD5" s="13">
        <v>1</v>
      </c>
      <c r="AE5" s="13">
        <v>2</v>
      </c>
      <c r="AF5" s="13">
        <v>1</v>
      </c>
      <c r="AG5" s="13">
        <v>1</v>
      </c>
      <c r="AH5" s="13">
        <v>1</v>
      </c>
      <c r="AI5" s="13">
        <v>4</v>
      </c>
      <c r="AJ5" s="13">
        <v>1</v>
      </c>
      <c r="AK5" s="13">
        <f t="shared" si="0"/>
        <v>1.7878787878787878</v>
      </c>
      <c r="AM5" s="7" t="str">
        <v>Positive</v>
      </c>
      <c r="AN5" s="18" t="str">
        <v>Left</v>
      </c>
      <c r="AO5" s="18" t="str">
        <v>12 point</v>
      </c>
      <c r="AP5" s="8">
        <v>3</v>
      </c>
      <c r="AS5" s="7" t="str">
        <v>Positive</v>
      </c>
      <c r="AT5" s="18"/>
      <c r="AU5" s="8"/>
      <c r="AV5" s="7">
        <f>SUMIF($AS$22:$AS$29,AS5,$AV$22:$AV$29)</f>
        <v>132</v>
      </c>
      <c r="AW5" s="18">
        <f>IF(AV5=0,"",AVERAGEIF($AM$3:$AM$266,$AS5,$AP$3:$AP$266))</f>
        <v>2.0378787878787881</v>
      </c>
      <c r="AX5" s="8">
        <f t="array" ref="AX5">IF(AV5&lt;2,"",VAR(IF($AM$3:$AM$266=$AS5,$AP$3:$AP$266,"")))</f>
        <v>0.87641684015729771</v>
      </c>
      <c r="AZ5" t="s">
        <v>18</v>
      </c>
      <c r="BA5">
        <f t="array" ref="BA5:BA12">[1]!SSAnova3(AM3:AP266)</f>
        <v>9.4696969696798305E-2</v>
      </c>
      <c r="BB5">
        <f>COUNT(AW4:AW5)-1</f>
        <v>1</v>
      </c>
      <c r="BC5">
        <f>BA5/BB5</f>
        <v>9.4696969696798305E-2</v>
      </c>
      <c r="BD5">
        <f>BC5/BC12</f>
        <v>0.11392765593827253</v>
      </c>
      <c r="BE5">
        <f>_xlfn.F.DIST.RT(BD5,BB5,BB12)</f>
        <v>0.73599270327366761</v>
      </c>
      <c r="BF5">
        <f>BA5/(BA5+BA12)</f>
        <v>4.4483194249132042E-4</v>
      </c>
    </row>
    <row r="6" spans="1:58" x14ac:dyDescent="0.35">
      <c r="A6" s="13" t="s">
        <v>5</v>
      </c>
      <c r="B6" s="13" t="s">
        <v>2</v>
      </c>
      <c r="C6" s="13" t="s">
        <v>0</v>
      </c>
      <c r="D6" s="13">
        <v>2</v>
      </c>
      <c r="E6" s="13">
        <v>1</v>
      </c>
      <c r="F6" s="13">
        <v>2</v>
      </c>
      <c r="G6" s="13">
        <v>1</v>
      </c>
      <c r="H6" s="13">
        <v>1</v>
      </c>
      <c r="I6" s="13">
        <v>1</v>
      </c>
      <c r="J6" s="13">
        <v>1</v>
      </c>
      <c r="K6" s="13">
        <v>4</v>
      </c>
      <c r="L6" s="13">
        <v>1</v>
      </c>
      <c r="M6" s="13">
        <v>2</v>
      </c>
      <c r="N6" s="13">
        <v>2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2</v>
      </c>
      <c r="V6" s="13">
        <v>2</v>
      </c>
      <c r="W6" s="13">
        <v>2</v>
      </c>
      <c r="X6" s="13">
        <v>2</v>
      </c>
      <c r="Y6" s="13">
        <v>2</v>
      </c>
      <c r="Z6" s="13">
        <v>3</v>
      </c>
      <c r="AA6" s="13">
        <v>2</v>
      </c>
      <c r="AB6" s="13">
        <v>3</v>
      </c>
      <c r="AC6" s="13">
        <v>5</v>
      </c>
      <c r="AD6" s="13">
        <v>2</v>
      </c>
      <c r="AE6" s="13">
        <v>3</v>
      </c>
      <c r="AF6" s="13">
        <v>1</v>
      </c>
      <c r="AG6" s="13">
        <v>2</v>
      </c>
      <c r="AH6" s="13">
        <v>1</v>
      </c>
      <c r="AI6" s="13">
        <v>4</v>
      </c>
      <c r="AJ6" s="13">
        <v>2</v>
      </c>
      <c r="AK6" s="13">
        <f t="shared" si="0"/>
        <v>1.8787878787878789</v>
      </c>
      <c r="AM6" s="7" t="str">
        <v>Positive</v>
      </c>
      <c r="AN6" s="18" t="str">
        <v>Left</v>
      </c>
      <c r="AO6" s="18" t="str">
        <v>12 point</v>
      </c>
      <c r="AP6" s="8">
        <v>2</v>
      </c>
      <c r="AS6" s="7"/>
      <c r="AT6" s="18" t="str">
        <f t="array" ref="AT6:AT7">[1]!SortUnique(AN3:AN266)</f>
        <v>Justified</v>
      </c>
      <c r="AU6" s="8"/>
      <c r="AV6" s="7">
        <f>SUMIF($AT$22:$AT$29,AT6,$AV$22:$AV$29)</f>
        <v>132</v>
      </c>
      <c r="AW6" s="18">
        <f>IF(AV6=0,"",AVERAGEIF($AN$3:$AN$266,$AT6,$AP$3:$AP$266))</f>
        <v>2.0303030303030303</v>
      </c>
      <c r="AX6" s="8">
        <f t="array" ref="AX6">IF(AV6&lt;2,"",VAR(IF($AN$3:$AN$266=$AT6,$AP$3:$AP$266,"")))</f>
        <v>0.83876937312051814</v>
      </c>
      <c r="AZ6" t="s">
        <v>19</v>
      </c>
      <c r="BA6">
        <v>0.18560606060569285</v>
      </c>
      <c r="BB6">
        <f>COUNT(AW6:AW7)-1</f>
        <v>1</v>
      </c>
      <c r="BC6">
        <f>BA6/BB6</f>
        <v>0.18560606060569285</v>
      </c>
      <c r="BD6">
        <f>BC6/BC12</f>
        <v>0.22329820563897587</v>
      </c>
      <c r="BE6">
        <f>_xlfn.F.DIST.RT(BD6,BB6,BB12)</f>
        <v>0.63694085706108061</v>
      </c>
      <c r="BF6">
        <f>BA6/(BA6+BA12)</f>
        <v>8.7149844375105116E-4</v>
      </c>
    </row>
    <row r="7" spans="1:58" x14ac:dyDescent="0.35">
      <c r="A7" s="13" t="s">
        <v>5</v>
      </c>
      <c r="B7" s="13" t="s">
        <v>2</v>
      </c>
      <c r="C7" s="13" t="s">
        <v>1</v>
      </c>
      <c r="D7" s="13">
        <v>2</v>
      </c>
      <c r="E7" s="13">
        <v>3</v>
      </c>
      <c r="F7" s="13">
        <v>3</v>
      </c>
      <c r="G7" s="13">
        <v>1</v>
      </c>
      <c r="H7" s="13">
        <v>2</v>
      </c>
      <c r="I7" s="13">
        <v>2</v>
      </c>
      <c r="J7" s="13">
        <v>2</v>
      </c>
      <c r="K7" s="13">
        <v>4</v>
      </c>
      <c r="L7" s="13">
        <v>2</v>
      </c>
      <c r="M7" s="13">
        <v>2</v>
      </c>
      <c r="N7" s="13">
        <v>3</v>
      </c>
      <c r="O7" s="13">
        <v>1</v>
      </c>
      <c r="P7" s="13">
        <v>3</v>
      </c>
      <c r="Q7" s="13">
        <v>3</v>
      </c>
      <c r="R7" s="13">
        <v>1</v>
      </c>
      <c r="S7" s="13">
        <v>2</v>
      </c>
      <c r="T7" s="13">
        <v>2</v>
      </c>
      <c r="U7" s="13">
        <v>2</v>
      </c>
      <c r="V7" s="13">
        <v>2</v>
      </c>
      <c r="W7" s="13">
        <v>2</v>
      </c>
      <c r="X7" s="13">
        <v>2</v>
      </c>
      <c r="Y7" s="13">
        <v>2</v>
      </c>
      <c r="Z7" s="13">
        <v>3</v>
      </c>
      <c r="AA7" s="13">
        <v>2</v>
      </c>
      <c r="AB7" s="13">
        <v>3</v>
      </c>
      <c r="AC7" s="13">
        <v>2</v>
      </c>
      <c r="AD7" s="13">
        <v>1</v>
      </c>
      <c r="AE7" s="13">
        <v>5</v>
      </c>
      <c r="AF7" s="13">
        <v>1</v>
      </c>
      <c r="AG7" s="13">
        <v>1</v>
      </c>
      <c r="AH7" s="13">
        <v>3</v>
      </c>
      <c r="AI7" s="13">
        <v>3</v>
      </c>
      <c r="AJ7" s="13">
        <v>2</v>
      </c>
      <c r="AK7" s="13">
        <f t="shared" si="0"/>
        <v>2.2424242424242422</v>
      </c>
      <c r="AM7" s="7" t="str">
        <v>Positive</v>
      </c>
      <c r="AN7" s="18" t="str">
        <v>Left</v>
      </c>
      <c r="AO7" s="18" t="str">
        <v>12 point</v>
      </c>
      <c r="AP7" s="8">
        <v>1</v>
      </c>
      <c r="AS7" s="7"/>
      <c r="AT7" s="18" t="str">
        <v>Left</v>
      </c>
      <c r="AU7" s="8"/>
      <c r="AV7" s="7">
        <f>SUMIF($AT$22:$AT$29,AT7,$AV$22:$AV$29)</f>
        <v>132</v>
      </c>
      <c r="AW7" s="18">
        <f>IF(AV7=0,"",AVERAGEIF($AN$3:$AN$266,$AT7,$AP$3:$AP$266))</f>
        <v>2.0833333333333335</v>
      </c>
      <c r="AX7" s="8">
        <f t="array" ref="AX7">IF(AV7&lt;2,"",VAR(IF($AN$3:$AN$266=$AT7,$AP$3:$AP$266,"")))</f>
        <v>0.84033078880407153</v>
      </c>
      <c r="AZ7" t="s">
        <v>20</v>
      </c>
      <c r="BA7">
        <v>3.4090909089854904E-2</v>
      </c>
      <c r="BB7">
        <f>COUNT(AW8:AW9)-1</f>
        <v>1</v>
      </c>
      <c r="BC7">
        <f>BA7/BB7</f>
        <v>3.4090909089854904E-2</v>
      </c>
      <c r="BD7">
        <f>BC7/BC12</f>
        <v>4.1013956136584075E-2</v>
      </c>
      <c r="BE7">
        <f>_xlfn.F.DIST.RT(BD7,BB7,BB12)</f>
        <v>0.83967184137808326</v>
      </c>
      <c r="BF7">
        <f>BA7/(BA7+BA12)</f>
        <v>1.601851027804879E-4</v>
      </c>
    </row>
    <row r="8" spans="1:58" x14ac:dyDescent="0.35">
      <c r="A8" s="13" t="s">
        <v>5</v>
      </c>
      <c r="B8" s="13" t="s">
        <v>3</v>
      </c>
      <c r="C8" s="13" t="s">
        <v>0</v>
      </c>
      <c r="D8" s="13">
        <v>2</v>
      </c>
      <c r="E8" s="13">
        <v>3</v>
      </c>
      <c r="F8" s="13">
        <v>2</v>
      </c>
      <c r="G8" s="13">
        <v>2</v>
      </c>
      <c r="H8" s="13">
        <v>1</v>
      </c>
      <c r="I8" s="13">
        <v>1</v>
      </c>
      <c r="J8" s="13">
        <v>2</v>
      </c>
      <c r="K8" s="13">
        <v>3</v>
      </c>
      <c r="L8" s="13">
        <v>2</v>
      </c>
      <c r="M8" s="13">
        <v>3</v>
      </c>
      <c r="N8" s="13">
        <v>2</v>
      </c>
      <c r="O8" s="13">
        <v>1</v>
      </c>
      <c r="P8" s="13">
        <v>3</v>
      </c>
      <c r="Q8" s="13">
        <v>2</v>
      </c>
      <c r="R8" s="13">
        <v>1</v>
      </c>
      <c r="S8" s="13">
        <v>1</v>
      </c>
      <c r="T8" s="13">
        <v>2</v>
      </c>
      <c r="U8" s="13">
        <v>2</v>
      </c>
      <c r="V8" s="13">
        <v>1</v>
      </c>
      <c r="W8" s="13">
        <v>2</v>
      </c>
      <c r="X8" s="13">
        <v>2</v>
      </c>
      <c r="Y8" s="13">
        <v>1</v>
      </c>
      <c r="Z8" s="13">
        <v>3</v>
      </c>
      <c r="AA8" s="13">
        <v>2</v>
      </c>
      <c r="AB8" s="13">
        <v>2</v>
      </c>
      <c r="AC8" s="13">
        <v>4</v>
      </c>
      <c r="AD8" s="13">
        <v>1</v>
      </c>
      <c r="AE8" s="13">
        <v>2</v>
      </c>
      <c r="AF8" s="13">
        <v>1</v>
      </c>
      <c r="AG8" s="13">
        <v>2</v>
      </c>
      <c r="AH8" s="13">
        <v>1</v>
      </c>
      <c r="AI8" s="13">
        <v>3</v>
      </c>
      <c r="AJ8" s="13">
        <v>2</v>
      </c>
      <c r="AK8" s="13">
        <f t="shared" si="0"/>
        <v>1.9393939393939394</v>
      </c>
      <c r="AM8" s="7" t="str">
        <v>Positive</v>
      </c>
      <c r="AN8" s="18" t="str">
        <v>Left</v>
      </c>
      <c r="AO8" s="18" t="str">
        <v>12 point</v>
      </c>
      <c r="AP8" s="8">
        <v>1</v>
      </c>
      <c r="AS8" s="7"/>
      <c r="AT8" s="18"/>
      <c r="AU8" s="8" t="str">
        <f t="array" ref="AU8:AU9">[1]!SortUnique(AO3:AO266)</f>
        <v>12 point</v>
      </c>
      <c r="AV8" s="7">
        <f>SUMIF($AU$22:$AU$29,AU8,$AV$22:$AV$29)</f>
        <v>132</v>
      </c>
      <c r="AW8" s="18">
        <f>IF(AV8=0,"",AVERAGEIF($AO$3:$AO$266,$AU8,$AP$3:$AP$266))</f>
        <v>2.0454545454545454</v>
      </c>
      <c r="AX8" s="8">
        <f t="array" ref="AX8">IF(AV8&lt;2,"",VAR(IF($AO$3:$AO$266=$AU8,$AP$3:$AP$266,"")))</f>
        <v>0.83761276891047898</v>
      </c>
      <c r="AZ8" t="s">
        <v>21</v>
      </c>
      <c r="BA8">
        <v>0.45833333333231963</v>
      </c>
      <c r="BB8">
        <f>BB6*BB5</f>
        <v>1</v>
      </c>
      <c r="BC8">
        <f>BA8/BB8</f>
        <v>0.45833333333231963</v>
      </c>
      <c r="BD8">
        <f>BC8/BC12</f>
        <v>0.55140985474101756</v>
      </c>
      <c r="BE8">
        <f>_xlfn.F.DIST.RT(BD8,BB8,BB12)</f>
        <v>0.45842301573582089</v>
      </c>
      <c r="BF8">
        <f>BA8/(BA8+BA12)</f>
        <v>2.1493152388179231E-3</v>
      </c>
    </row>
    <row r="9" spans="1:58" x14ac:dyDescent="0.35">
      <c r="A9" s="13" t="s">
        <v>5</v>
      </c>
      <c r="B9" s="13" t="s">
        <v>3</v>
      </c>
      <c r="C9" s="13" t="s">
        <v>1</v>
      </c>
      <c r="D9" s="13">
        <v>2</v>
      </c>
      <c r="E9" s="13">
        <v>3</v>
      </c>
      <c r="F9" s="13">
        <v>3</v>
      </c>
      <c r="G9" s="13">
        <v>2</v>
      </c>
      <c r="H9" s="13">
        <v>1</v>
      </c>
      <c r="I9" s="13">
        <v>1</v>
      </c>
      <c r="J9" s="13">
        <v>2</v>
      </c>
      <c r="K9" s="13">
        <v>3</v>
      </c>
      <c r="L9" s="13">
        <v>3</v>
      </c>
      <c r="M9" s="13">
        <v>3</v>
      </c>
      <c r="N9" s="13">
        <v>2</v>
      </c>
      <c r="O9" s="13">
        <v>1</v>
      </c>
      <c r="P9" s="13">
        <v>3</v>
      </c>
      <c r="Q9" s="13">
        <v>2</v>
      </c>
      <c r="R9" s="13">
        <v>1</v>
      </c>
      <c r="S9" s="13">
        <v>2</v>
      </c>
      <c r="T9" s="13">
        <v>2</v>
      </c>
      <c r="U9" s="13">
        <v>2</v>
      </c>
      <c r="V9" s="13">
        <v>2</v>
      </c>
      <c r="W9" s="13">
        <v>3</v>
      </c>
      <c r="X9" s="13">
        <v>2</v>
      </c>
      <c r="Y9" s="13">
        <v>2</v>
      </c>
      <c r="Z9" s="13">
        <v>4</v>
      </c>
      <c r="AA9" s="13">
        <v>2</v>
      </c>
      <c r="AB9" s="13">
        <v>2</v>
      </c>
      <c r="AC9" s="13">
        <v>4</v>
      </c>
      <c r="AD9" s="13">
        <v>1</v>
      </c>
      <c r="AE9" s="13">
        <v>2</v>
      </c>
      <c r="AF9" s="13">
        <v>1</v>
      </c>
      <c r="AG9" s="13">
        <v>3</v>
      </c>
      <c r="AH9" s="13">
        <v>2</v>
      </c>
      <c r="AI9" s="13">
        <v>3</v>
      </c>
      <c r="AJ9" s="13">
        <v>3</v>
      </c>
      <c r="AK9" s="13">
        <f t="shared" si="0"/>
        <v>2.2424242424242422</v>
      </c>
      <c r="AM9" s="7" t="str">
        <v>Positive</v>
      </c>
      <c r="AN9" s="18" t="str">
        <v>Left</v>
      </c>
      <c r="AO9" s="18" t="str">
        <v>12 point</v>
      </c>
      <c r="AP9" s="8">
        <v>1</v>
      </c>
      <c r="AS9" s="9"/>
      <c r="AT9" s="10"/>
      <c r="AU9" s="11" t="str">
        <v>14 point</v>
      </c>
      <c r="AV9" s="9">
        <f>SUMIF($AU$22:$AU$29,AU9,$AV$22:$AV$29)</f>
        <v>132</v>
      </c>
      <c r="AW9" s="10">
        <f>IF(AV9=0,"",AVERAGEIF($AO$3:$AO$266,$AU9,$AP$3:$AP$266))</f>
        <v>2.0681818181818183</v>
      </c>
      <c r="AX9" s="11">
        <f t="array" ref="AX9">IF(AV9&lt;2,"",VAR(IF($AO$3:$AO$266=$AU9,$AP$3:$AP$266,"")))</f>
        <v>0.84264399722414984</v>
      </c>
      <c r="AZ9" t="s">
        <v>22</v>
      </c>
      <c r="BA9">
        <v>6.3674242424232546</v>
      </c>
      <c r="BB9">
        <f>BB7*BB5</f>
        <v>1</v>
      </c>
      <c r="BC9">
        <f>BA9/BB9</f>
        <v>6.3674242424232546</v>
      </c>
      <c r="BD9">
        <f>BC9/BC12</f>
        <v>7.6604955853021215</v>
      </c>
      <c r="BE9" s="21">
        <f>_xlfn.F.DIST.RT(BD9,BB8,BB12)</f>
        <v>6.0564673681941673E-3</v>
      </c>
      <c r="BF9">
        <f>BA9/(BA9+BA12)</f>
        <v>2.9054392726891164E-2</v>
      </c>
    </row>
    <row r="10" spans="1:58" x14ac:dyDescent="0.35">
      <c r="AM10" s="7" t="str">
        <v>Positive</v>
      </c>
      <c r="AN10" s="18" t="str">
        <v>Left</v>
      </c>
      <c r="AO10" s="18" t="str">
        <v>12 point</v>
      </c>
      <c r="AP10" s="8">
        <v>4</v>
      </c>
      <c r="AS10" s="4" t="str">
        <f>$AS$4</f>
        <v>Negative</v>
      </c>
      <c r="AT10" s="5" t="str">
        <f>$AT6</f>
        <v>Justified</v>
      </c>
      <c r="AU10" s="6"/>
      <c r="AV10" s="4">
        <f>SUMIFS($AV$22:$AV$29,$AS$22:$AS$29,AS10,$AT$22:$AT$29,AT10)</f>
        <v>66</v>
      </c>
      <c r="AW10" s="5">
        <f>IF(AV10=0,"",AVERAGEIFS($AP$3:$AP$266,$AM$3:$AM$266,$AS10,$AN$3:$AN$266,$AT10))</f>
        <v>2.0909090909090908</v>
      </c>
      <c r="AX10" s="6">
        <f t="array" ref="AX10">IF(AV10&lt;2,"",VAR(IF($AM$3:$AM$266=$AS10,IF($AN$3:$AN$266=$AT10,$AP$3:$AP$266,""))))</f>
        <v>0.66853146853146828</v>
      </c>
      <c r="AZ10" t="s">
        <v>23</v>
      </c>
      <c r="BA10">
        <v>0.18560606060532336</v>
      </c>
      <c r="BB10">
        <f>BB7*BB6</f>
        <v>1</v>
      </c>
      <c r="BC10">
        <f>BA10/BB10</f>
        <v>0.18560606060532336</v>
      </c>
      <c r="BD10">
        <f>BC10/BC12</f>
        <v>0.22329820563853137</v>
      </c>
      <c r="BE10">
        <f>_xlfn.F.DIST.RT(BD10,BB10,BB12)</f>
        <v>0.63694085706141601</v>
      </c>
      <c r="BF10">
        <f>BA10/(BA10+BA12)</f>
        <v>8.7149844374931785E-4</v>
      </c>
    </row>
    <row r="11" spans="1:58" x14ac:dyDescent="0.35">
      <c r="AM11" s="7" t="str">
        <v>Positive</v>
      </c>
      <c r="AN11" s="18" t="str">
        <v>Left</v>
      </c>
      <c r="AO11" s="18" t="str">
        <v>12 point</v>
      </c>
      <c r="AP11" s="8">
        <v>3</v>
      </c>
      <c r="AS11" s="7" t="str">
        <f>$AS$4</f>
        <v>Negative</v>
      </c>
      <c r="AT11" s="18" t="str">
        <f>$AT7</f>
        <v>Left</v>
      </c>
      <c r="AU11" s="8"/>
      <c r="AV11" s="7">
        <f t="shared" ref="AV11:AV13" si="1">SUMIFS($AV$22:$AV$29,$AS$22:$AS$29,AS11,$AT$22:$AT$29,AT11)</f>
        <v>66</v>
      </c>
      <c r="AW11" s="18">
        <f t="shared" ref="AW11:AW13" si="2">IF(AV11=0,"",AVERAGEIFS($AP$3:$AP$266,$AM$3:$AM$266,$AS11,$AN$3:$AN$266,$AT11))</f>
        <v>2.0606060606060606</v>
      </c>
      <c r="AX11" s="8">
        <f t="array" ref="AX11">IF(AV11&lt;2,"",VAR(IF($AM$3:$AM$266=$AS11,IF($AN$3:$AN$266=$AT11,$AP$3:$AP$266,""))))</f>
        <v>0.95011655011655005</v>
      </c>
      <c r="AZ11" t="s">
        <v>24</v>
      </c>
      <c r="BA11">
        <v>3.4090909090423338E-2</v>
      </c>
      <c r="BB11">
        <f>BB7*BB6*BB5</f>
        <v>1</v>
      </c>
      <c r="BC11">
        <f>BA11/BB11</f>
        <v>3.4090909090423338E-2</v>
      </c>
      <c r="BD11">
        <f>BC11/BC12</f>
        <v>4.1013956137267944E-2</v>
      </c>
      <c r="BE11">
        <f>_xlfn.F.DIST.RT(BD11,BB11,BB12)</f>
        <v>0.83967184137676487</v>
      </c>
      <c r="BF11">
        <f>BA11/(BA11+BA12)</f>
        <v>1.6018510278315842E-4</v>
      </c>
    </row>
    <row r="12" spans="1:58" x14ac:dyDescent="0.35">
      <c r="AM12" s="7" t="str">
        <v>Positive</v>
      </c>
      <c r="AN12" s="18" t="str">
        <v>Left</v>
      </c>
      <c r="AO12" s="18" t="str">
        <v>12 point</v>
      </c>
      <c r="AP12" s="8">
        <v>2</v>
      </c>
      <c r="AS12" s="7" t="str">
        <f>$AS$5</f>
        <v>Positive</v>
      </c>
      <c r="AT12" s="18" t="str">
        <f>$AT6</f>
        <v>Justified</v>
      </c>
      <c r="AU12" s="8"/>
      <c r="AV12" s="7">
        <f t="shared" si="1"/>
        <v>66</v>
      </c>
      <c r="AW12" s="18">
        <f t="shared" si="2"/>
        <v>1.9696969696969697</v>
      </c>
      <c r="AX12" s="8">
        <f t="array" ref="AX12">IF(AV12&lt;2,"",VAR(IF($AM$3:$AM$266=$AS12,IF($AN$3:$AN$266=$AT12,$AP$3:$AP$266,""))))</f>
        <v>1.0144522144522143</v>
      </c>
      <c r="AZ12" t="s">
        <v>26</v>
      </c>
      <c r="BA12">
        <v>212.78787878787941</v>
      </c>
      <c r="BB12">
        <f>AV30-(BB5+1)*(BB6+1)*(BB7+1)</f>
        <v>256</v>
      </c>
      <c r="BC12">
        <f>BA12/BB12</f>
        <v>0.83120265151515393</v>
      </c>
    </row>
    <row r="13" spans="1:58" x14ac:dyDescent="0.35">
      <c r="A13" s="19" t="s">
        <v>32</v>
      </c>
      <c r="B13" s="20">
        <f>AVERAGE(D2:AJ2,D4:AJ4,D6:AJ6,D8:AJ8)</f>
        <v>2.0454545454545454</v>
      </c>
      <c r="AM13" s="7" t="str">
        <v>Positive</v>
      </c>
      <c r="AN13" s="18" t="str">
        <v>Left</v>
      </c>
      <c r="AO13" s="18" t="str">
        <v>12 point</v>
      </c>
      <c r="AP13" s="8">
        <v>2</v>
      </c>
      <c r="AS13" s="9" t="str">
        <f>$AS$5</f>
        <v>Positive</v>
      </c>
      <c r="AT13" s="10" t="str">
        <f>$AT7</f>
        <v>Left</v>
      </c>
      <c r="AU13" s="11"/>
      <c r="AV13" s="9">
        <f t="shared" si="1"/>
        <v>66</v>
      </c>
      <c r="AW13" s="10">
        <f t="shared" si="2"/>
        <v>2.106060606060606</v>
      </c>
      <c r="AX13" s="11">
        <f t="array" ref="AX13">IF(AV13&lt;2,"",VAR(IF($AM$3:$AM$266=$AS13,IF($AN$3:$AN$266=$AT13,$AP$3:$AP$266,""))))</f>
        <v>0.74242424242424232</v>
      </c>
      <c r="AZ13" s="1" t="s">
        <v>25</v>
      </c>
      <c r="BA13" s="1">
        <f>DEVSQ(AP3:AP266)</f>
        <v>220.14772727272708</v>
      </c>
      <c r="BB13" s="1">
        <f>AV30-1</f>
        <v>263</v>
      </c>
      <c r="BC13" s="1">
        <f>BA13/BB13</f>
        <v>0.83706360179744133</v>
      </c>
      <c r="BD13" s="1"/>
      <c r="BE13" s="1"/>
      <c r="BF13" s="1"/>
    </row>
    <row r="14" spans="1:58" x14ac:dyDescent="0.35">
      <c r="A14" s="19" t="s">
        <v>33</v>
      </c>
      <c r="B14" s="20">
        <f>AVERAGE(D3:AJ3,D5:AJ5,D7:AJ7,D9:AJ9)</f>
        <v>2.0681818181818183</v>
      </c>
      <c r="AM14" s="7" t="str">
        <v>Positive</v>
      </c>
      <c r="AN14" s="18" t="str">
        <v>Left</v>
      </c>
      <c r="AO14" s="18" t="str">
        <v>12 point</v>
      </c>
      <c r="AP14" s="8">
        <v>1</v>
      </c>
      <c r="AS14" s="4" t="str">
        <f>$AS$4</f>
        <v>Negative</v>
      </c>
      <c r="AT14" s="5"/>
      <c r="AU14" s="6" t="str">
        <f>$AU8</f>
        <v>12 point</v>
      </c>
      <c r="AV14" s="4">
        <f>SUMIFS($AV$22:$AV$29,$AS$22:$AS$29,AS14,$AU$22:$AU$29,AU14)</f>
        <v>66</v>
      </c>
      <c r="AW14" s="5">
        <f>IF(AV14=0,"",AVERAGEIFS($AP$3:$AP$266,$AM$3:$AM$266,$AS14,$AO$3:$AO$266,$AU14))</f>
        <v>1.9090909090909092</v>
      </c>
      <c r="AX14" s="6">
        <f t="array" ref="AX14">IF(AV14&lt;2,"",VAR(IF($AM$3:$AM$266=$AS14,IF($AO$3:$AO$266=$AU14,$AP$3:$AP$266,""))))</f>
        <v>0.82237762237762257</v>
      </c>
    </row>
    <row r="15" spans="1:58" x14ac:dyDescent="0.35">
      <c r="AM15" s="7" t="str">
        <v>Positive</v>
      </c>
      <c r="AN15" s="18" t="str">
        <v>Left</v>
      </c>
      <c r="AO15" s="18" t="str">
        <v>12 point</v>
      </c>
      <c r="AP15" s="8">
        <v>2</v>
      </c>
      <c r="AS15" s="7" t="str">
        <f>$AS$4</f>
        <v>Negative</v>
      </c>
      <c r="AT15" s="18"/>
      <c r="AU15" s="8" t="str">
        <f>$AU9</f>
        <v>14 point</v>
      </c>
      <c r="AV15" s="7">
        <f t="shared" ref="AV15:AV17" si="3">SUMIFS($AV$22:$AV$29,$AS$22:$AS$29,AS15,$AU$22:$AU$29,AU15)</f>
        <v>66</v>
      </c>
      <c r="AW15" s="18">
        <f t="shared" ref="AW15:AW17" si="4">IF(AV15=0,"",AVERAGEIFS($AP$3:$AP$266,$AM$3:$AM$266,$AS15,$AO$3:$AO$266,$AU15))</f>
        <v>2.2424242424242422</v>
      </c>
      <c r="AX15" s="8">
        <f t="array" ref="AX15">IF(AV15&lt;2,"",VAR(IF($AM$3:$AM$266=$AS15,IF($AO$3:$AO$266=$AU15,$AP$3:$AP$266,""))))</f>
        <v>0.74032634032634037</v>
      </c>
    </row>
    <row r="16" spans="1:58" x14ac:dyDescent="0.35">
      <c r="A16" s="19" t="s">
        <v>42</v>
      </c>
      <c r="B16" s="20">
        <f>AVERAGE(D2:AJ5)</f>
        <v>2.0378787878787881</v>
      </c>
      <c r="AM16" s="7" t="str">
        <v>Positive</v>
      </c>
      <c r="AN16" s="18" t="str">
        <v>Left</v>
      </c>
      <c r="AO16" s="18" t="str">
        <v>12 point</v>
      </c>
      <c r="AP16" s="8">
        <v>2</v>
      </c>
      <c r="AS16" s="7" t="str">
        <f>$AS$5</f>
        <v>Positive</v>
      </c>
      <c r="AT16" s="18"/>
      <c r="AU16" s="8" t="str">
        <f>$AU8</f>
        <v>12 point</v>
      </c>
      <c r="AV16" s="7">
        <f t="shared" si="3"/>
        <v>66</v>
      </c>
      <c r="AW16" s="18">
        <f t="shared" si="4"/>
        <v>2.1818181818181817</v>
      </c>
      <c r="AX16" s="8">
        <f t="array" ref="AX16">IF(AV16&lt;2,"",VAR(IF($AM$3:$AM$266=$AS16,IF($AO$3:$AO$266=$AU16,$AP$3:$AP$266,""))))</f>
        <v>0.82797202797202785</v>
      </c>
    </row>
    <row r="17" spans="1:50" x14ac:dyDescent="0.35">
      <c r="A17" s="19" t="s">
        <v>43</v>
      </c>
      <c r="B17" s="20">
        <f>AVERAGE(D6:AJ9)</f>
        <v>2.0757575757575757</v>
      </c>
      <c r="AM17" s="7" t="str">
        <v>Positive</v>
      </c>
      <c r="AN17" s="18" t="str">
        <v>Left</v>
      </c>
      <c r="AO17" s="18" t="str">
        <v>12 point</v>
      </c>
      <c r="AP17" s="8">
        <v>3</v>
      </c>
      <c r="AS17" s="9" t="str">
        <f>$AS$5</f>
        <v>Positive</v>
      </c>
      <c r="AT17" s="10"/>
      <c r="AU17" s="11" t="str">
        <f>$AU9</f>
        <v>14 point</v>
      </c>
      <c r="AV17" s="9">
        <f t="shared" si="3"/>
        <v>66</v>
      </c>
      <c r="AW17" s="10">
        <f t="shared" si="4"/>
        <v>1.893939393939394</v>
      </c>
      <c r="AX17" s="11">
        <f t="array" ref="AX17">IF(AV17&lt;2,"",VAR(IF($AM$3:$AM$266=$AS17,IF($AO$3:$AO$266=$AU17,$AP$3:$AP$266,""))))</f>
        <v>0.89627039627039617</v>
      </c>
    </row>
    <row r="18" spans="1:50" x14ac:dyDescent="0.35">
      <c r="AM18" s="7" t="str">
        <v>Positive</v>
      </c>
      <c r="AN18" s="18" t="str">
        <v>Left</v>
      </c>
      <c r="AO18" s="18" t="str">
        <v>12 point</v>
      </c>
      <c r="AP18" s="8">
        <v>2</v>
      </c>
      <c r="AS18" s="4"/>
      <c r="AT18" s="5" t="str">
        <f>$AT$6</f>
        <v>Justified</v>
      </c>
      <c r="AU18" s="6" t="str">
        <f>$AU8</f>
        <v>12 point</v>
      </c>
      <c r="AV18" s="4">
        <f>SUMIFS($AV$22:$AV$29,$AT$22:$AT$29,AT18,$AU$22:$AU$29,AU18)</f>
        <v>66</v>
      </c>
      <c r="AW18" s="5">
        <f>IF(AV18=0,"",AVERAGEIFS($AP$3:$AP$266,$AN$3:$AN$266,$AT18,$AO$3:$AO$266,$AU18))</f>
        <v>2.0454545454545454</v>
      </c>
      <c r="AX18" s="6">
        <f t="array" ref="AX18">IF(AV18&lt;2,"",VAR(IF($AN$3:$AN$266=$AT18,IF($AO$3:$AO$266=$AU18,$AP$3:$AP$266,""))))</f>
        <v>0.75174825174825188</v>
      </c>
    </row>
    <row r="19" spans="1:50" x14ac:dyDescent="0.35">
      <c r="A19" s="19" t="s">
        <v>34</v>
      </c>
      <c r="B19" s="20">
        <f>AVERAGE(D2:AJ3,D6:AJ7)</f>
        <v>2.0833333333333335</v>
      </c>
      <c r="AM19" s="7" t="str">
        <v>Positive</v>
      </c>
      <c r="AN19" s="18" t="str">
        <v>Left</v>
      </c>
      <c r="AO19" s="18" t="str">
        <v>12 point</v>
      </c>
      <c r="AP19" s="8">
        <v>2</v>
      </c>
      <c r="AS19" s="7"/>
      <c r="AT19" s="18" t="str">
        <f>$AT$6</f>
        <v>Justified</v>
      </c>
      <c r="AU19" s="8" t="str">
        <f>$AU9</f>
        <v>14 point</v>
      </c>
      <c r="AV19" s="7">
        <f t="shared" ref="AV19:AV21" si="5">SUMIFS($AV$22:$AV$29,$AT$22:$AT$29,AT19,$AU$22:$AU$29,AU19)</f>
        <v>66</v>
      </c>
      <c r="AW19" s="18">
        <f t="shared" ref="AW19:AW21" si="6">IF(AV19=0,"",AVERAGEIFS($AP$3:$AP$266,$AN$3:$AN$266,$AT19,$AO$3:$AO$266,$AU19))</f>
        <v>2.0151515151515151</v>
      </c>
      <c r="AX19" s="8">
        <f t="array" ref="AX19">IF(AV19&lt;2,"",VAR(IF($AN$3:$AN$266=$AT19,IF($AO$3:$AO$266=$AU19,$AP$3:$AP$266,""))))</f>
        <v>0.93822843822843849</v>
      </c>
    </row>
    <row r="20" spans="1:50" x14ac:dyDescent="0.35">
      <c r="A20" s="19" t="s">
        <v>44</v>
      </c>
      <c r="B20" s="20">
        <f>AVERAGE(D4:AJ5,D8:AJ9)</f>
        <v>2.0303030303030303</v>
      </c>
      <c r="AM20" s="7" t="str">
        <v>Positive</v>
      </c>
      <c r="AN20" s="18" t="str">
        <v>Left</v>
      </c>
      <c r="AO20" s="18" t="str">
        <v>12 point</v>
      </c>
      <c r="AP20" s="8">
        <v>2</v>
      </c>
      <c r="AS20" s="7"/>
      <c r="AT20" s="18" t="str">
        <f>$AT$7</f>
        <v>Left</v>
      </c>
      <c r="AU20" s="8" t="str">
        <f>$AU8</f>
        <v>12 point</v>
      </c>
      <c r="AV20" s="7">
        <f t="shared" si="5"/>
        <v>66</v>
      </c>
      <c r="AW20" s="18">
        <f t="shared" si="6"/>
        <v>2.0454545454545454</v>
      </c>
      <c r="AX20" s="8">
        <f t="array" ref="AX20">IF(AV20&lt;2,"",VAR(IF($AN$3:$AN$266=$AT20,IF($AO$3:$AO$266=$AU20,$AP$3:$AP$266,""))))</f>
        <v>0.93636363636363651</v>
      </c>
    </row>
    <row r="21" spans="1:50" x14ac:dyDescent="0.35">
      <c r="AM21" s="7" t="str">
        <v>Positive</v>
      </c>
      <c r="AN21" s="18" t="str">
        <v>Left</v>
      </c>
      <c r="AO21" s="18" t="str">
        <v>12 point</v>
      </c>
      <c r="AP21" s="8">
        <v>4</v>
      </c>
      <c r="AS21" s="9"/>
      <c r="AT21" s="10" t="str">
        <f>$AT$7</f>
        <v>Left</v>
      </c>
      <c r="AU21" s="11" t="str">
        <f>$AU9</f>
        <v>14 point</v>
      </c>
      <c r="AV21" s="9">
        <f t="shared" si="5"/>
        <v>66</v>
      </c>
      <c r="AW21" s="10">
        <f t="shared" si="6"/>
        <v>2.1212121212121211</v>
      </c>
      <c r="AX21" s="11">
        <f t="array" ref="AX21">IF(AV21&lt;2,"",VAR(IF($AN$3:$AN$266=$AT21,IF($AO$3:$AO$266=$AU21,$AP$3:$AP$266,""))))</f>
        <v>0.75431235431235388</v>
      </c>
    </row>
    <row r="22" spans="1:50" x14ac:dyDescent="0.35">
      <c r="AM22" s="7" t="str">
        <v>Positive</v>
      </c>
      <c r="AN22" s="18" t="str">
        <v>Left</v>
      </c>
      <c r="AO22" s="18" t="str">
        <v>12 point</v>
      </c>
      <c r="AP22" s="8">
        <v>3</v>
      </c>
      <c r="AS22" s="4" t="str">
        <f>$AS$4</f>
        <v>Negative</v>
      </c>
      <c r="AT22" s="5" t="str">
        <f>AT18</f>
        <v>Justified</v>
      </c>
      <c r="AU22" s="6" t="str">
        <f>AU18</f>
        <v>12 point</v>
      </c>
      <c r="AV22" s="4">
        <f>COUNTIFS($AM$3:$AM$266,$AS22,$AN$3:$AN$266,$AT22,$AO$3:$AO$266,$AU22)</f>
        <v>33</v>
      </c>
      <c r="AW22" s="5">
        <f>IF(AV22=0,"",AVERAGEIFS($AP$3:$AP$266,$AM$3:$AM$266,$AS22,$AN$3:$AN$266,$AT22,$AO$3:$AO$266,$AU22))</f>
        <v>1.9393939393939394</v>
      </c>
      <c r="AX22" s="6">
        <f t="array" ref="AX22">IF(AV22&lt;2,"",VAR(IF($AM$3:$AM$266=$AS22,IF($AN$3:$AN$266=$AT22,IF($AO$3:$AO$266=$AU22,$AP$3:$AP$266,"")))))</f>
        <v>0.6212121212121211</v>
      </c>
    </row>
    <row r="23" spans="1:50" x14ac:dyDescent="0.35">
      <c r="AM23" s="7" t="str">
        <v>Positive</v>
      </c>
      <c r="AN23" s="18" t="str">
        <v>Left</v>
      </c>
      <c r="AO23" s="18" t="str">
        <v>12 point</v>
      </c>
      <c r="AP23" s="8">
        <v>3</v>
      </c>
      <c r="AS23" s="7" t="str">
        <f t="shared" ref="AS23:AS25" si="7">$AS$4</f>
        <v>Negative</v>
      </c>
      <c r="AT23" s="18" t="str">
        <f t="shared" ref="AT23:AU23" si="8">AT19</f>
        <v>Justified</v>
      </c>
      <c r="AU23" s="8" t="str">
        <f t="shared" si="8"/>
        <v>14 point</v>
      </c>
      <c r="AV23" s="7">
        <f t="shared" ref="AV23:AV29" si="9">COUNTIFS($AM$3:$AM$266,$AS23,$AN$3:$AN$266,$AT23,$AO$3:$AO$266,$AU23)</f>
        <v>33</v>
      </c>
      <c r="AW23" s="18">
        <f t="shared" ref="AW23:AW29" si="10">IF(AV23=0,"",AVERAGEIFS($AP$3:$AP$266,$AM$3:$AM$266,$AS23,$AN$3:$AN$266,$AT23,$AO$3:$AO$266,$AU23))</f>
        <v>2.2424242424242422</v>
      </c>
      <c r="AX23" s="8">
        <f t="array" ref="AX23">IF(AV23&lt;2,"",VAR(IF($AM$3:$AM$266=$AS23,IF($AN$3:$AN$266=$AT23,IF($AO$3:$AO$266=$AU23,$AP$3:$AP$266,"")))))</f>
        <v>0.68939393939393945</v>
      </c>
    </row>
    <row r="24" spans="1:50" x14ac:dyDescent="0.35">
      <c r="AM24" s="7" t="str">
        <v>Positive</v>
      </c>
      <c r="AN24" s="18" t="str">
        <v>Left</v>
      </c>
      <c r="AO24" s="18" t="str">
        <v>12 point</v>
      </c>
      <c r="AP24" s="8">
        <v>2</v>
      </c>
      <c r="AS24" s="7" t="str">
        <f t="shared" si="7"/>
        <v>Negative</v>
      </c>
      <c r="AT24" s="18" t="str">
        <f t="shared" ref="AT24:AU24" si="11">AT20</f>
        <v>Left</v>
      </c>
      <c r="AU24" s="8" t="str">
        <f t="shared" si="11"/>
        <v>12 point</v>
      </c>
      <c r="AV24" s="7">
        <f t="shared" si="9"/>
        <v>33</v>
      </c>
      <c r="AW24" s="18">
        <f t="shared" si="10"/>
        <v>1.8787878787878789</v>
      </c>
      <c r="AX24" s="8">
        <f t="array" ref="AX24">IF(AV24&lt;2,"",VAR(IF($AM$3:$AM$266=$AS24,IF($AN$3:$AN$266=$AT24,IF($AO$3:$AO$266=$AU24,$AP$3:$AP$266,"")))))</f>
        <v>1.0473484848484849</v>
      </c>
    </row>
    <row r="25" spans="1:50" x14ac:dyDescent="0.35">
      <c r="AM25" s="7" t="str">
        <v>Positive</v>
      </c>
      <c r="AN25" s="18" t="str">
        <v>Left</v>
      </c>
      <c r="AO25" s="18" t="str">
        <v>12 point</v>
      </c>
      <c r="AP25" s="8">
        <v>3</v>
      </c>
      <c r="AS25" s="7" t="str">
        <f t="shared" si="7"/>
        <v>Negative</v>
      </c>
      <c r="AT25" s="18" t="str">
        <f t="shared" ref="AT25:AU25" si="12">AT21</f>
        <v>Left</v>
      </c>
      <c r="AU25" s="8" t="str">
        <f t="shared" si="12"/>
        <v>14 point</v>
      </c>
      <c r="AV25" s="7">
        <f t="shared" si="9"/>
        <v>33</v>
      </c>
      <c r="AW25" s="18">
        <f t="shared" si="10"/>
        <v>2.2424242424242422</v>
      </c>
      <c r="AX25" s="8">
        <f t="array" ref="AX25">IF(AV25&lt;2,"",VAR(IF($AM$3:$AM$266=$AS25,IF($AN$3:$AN$266=$AT25,IF($AO$3:$AO$266=$AU25,$AP$3:$AP$266,"")))))</f>
        <v>0.81439393939393945</v>
      </c>
    </row>
    <row r="26" spans="1:50" x14ac:dyDescent="0.35">
      <c r="AM26" s="7" t="str">
        <v>Positive</v>
      </c>
      <c r="AN26" s="18" t="str">
        <v>Left</v>
      </c>
      <c r="AO26" s="18" t="str">
        <v>12 point</v>
      </c>
      <c r="AP26" s="8">
        <v>2</v>
      </c>
      <c r="AS26" s="7" t="str">
        <f>$AS$5</f>
        <v>Positive</v>
      </c>
      <c r="AT26" s="18" t="str">
        <f t="shared" ref="AT26:AU26" si="13">AT22</f>
        <v>Justified</v>
      </c>
      <c r="AU26" s="8" t="str">
        <f t="shared" si="13"/>
        <v>12 point</v>
      </c>
      <c r="AV26" s="7">
        <f t="shared" si="9"/>
        <v>33</v>
      </c>
      <c r="AW26" s="18">
        <f t="shared" si="10"/>
        <v>2.1515151515151514</v>
      </c>
      <c r="AX26" s="8">
        <f t="array" ref="AX26">IF(AV26&lt;2,"",VAR(IF($AM$3:$AM$266=$AS26,IF($AN$3:$AN$266=$AT26,IF($AO$3:$AO$266=$AU26,$AP$3:$AP$266,"")))))</f>
        <v>0.88257575757575779</v>
      </c>
    </row>
    <row r="27" spans="1:50" x14ac:dyDescent="0.35">
      <c r="AM27" s="7" t="str">
        <v>Positive</v>
      </c>
      <c r="AN27" s="18" t="str">
        <v>Left</v>
      </c>
      <c r="AO27" s="18" t="str">
        <v>12 point</v>
      </c>
      <c r="AP27" s="8">
        <v>1</v>
      </c>
      <c r="AS27" s="7" t="str">
        <f t="shared" ref="AS27:AS29" si="14">$AS$5</f>
        <v>Positive</v>
      </c>
      <c r="AT27" s="18" t="str">
        <f t="shared" ref="AT27:AU27" si="15">AT23</f>
        <v>Justified</v>
      </c>
      <c r="AU27" s="8" t="str">
        <f t="shared" si="15"/>
        <v>14 point</v>
      </c>
      <c r="AV27" s="7">
        <f t="shared" si="9"/>
        <v>33</v>
      </c>
      <c r="AW27" s="18">
        <f t="shared" si="10"/>
        <v>1.7878787878787878</v>
      </c>
      <c r="AX27" s="8">
        <f t="array" ref="AX27">IF(AV27&lt;2,"",VAR(IF($AM$3:$AM$266=$AS27,IF($AN$3:$AN$266=$AT27,IF($AO$3:$AO$266=$AU27,$AP$3:$AP$266,"")))))</f>
        <v>1.1098484848484849</v>
      </c>
    </row>
    <row r="28" spans="1:50" x14ac:dyDescent="0.35">
      <c r="AM28" s="7" t="str">
        <v>Positive</v>
      </c>
      <c r="AN28" s="18" t="str">
        <v>Left</v>
      </c>
      <c r="AO28" s="18" t="str">
        <v>12 point</v>
      </c>
      <c r="AP28" s="8">
        <v>2</v>
      </c>
      <c r="AS28" s="7" t="str">
        <f t="shared" si="14"/>
        <v>Positive</v>
      </c>
      <c r="AT28" s="18" t="str">
        <f t="shared" ref="AT28:AU28" si="16">AT24</f>
        <v>Left</v>
      </c>
      <c r="AU28" s="8" t="str">
        <f t="shared" si="16"/>
        <v>12 point</v>
      </c>
      <c r="AV28" s="7">
        <f t="shared" si="9"/>
        <v>33</v>
      </c>
      <c r="AW28" s="18">
        <f t="shared" si="10"/>
        <v>2.2121212121212119</v>
      </c>
      <c r="AX28" s="8">
        <f t="array" ref="AX28">IF(AV28&lt;2,"",VAR(IF($AM$3:$AM$266=$AS28,IF($AN$3:$AN$266=$AT28,IF($AO$3:$AO$266=$AU28,$AP$3:$AP$266,"")))))</f>
        <v>0.79734848484848442</v>
      </c>
    </row>
    <row r="29" spans="1:50" x14ac:dyDescent="0.35">
      <c r="AM29" s="7" t="str">
        <v>Positive</v>
      </c>
      <c r="AN29" s="18" t="str">
        <v>Left</v>
      </c>
      <c r="AO29" s="18" t="str">
        <v>12 point</v>
      </c>
      <c r="AP29" s="8">
        <v>2</v>
      </c>
      <c r="AS29" s="9" t="str">
        <f t="shared" si="14"/>
        <v>Positive</v>
      </c>
      <c r="AT29" s="10" t="str">
        <f t="shared" ref="AT29:AU29" si="17">AT25</f>
        <v>Left</v>
      </c>
      <c r="AU29" s="11" t="str">
        <f t="shared" si="17"/>
        <v>14 point</v>
      </c>
      <c r="AV29" s="9">
        <f t="shared" si="9"/>
        <v>33</v>
      </c>
      <c r="AW29" s="10">
        <f t="shared" si="10"/>
        <v>2</v>
      </c>
      <c r="AX29" s="11">
        <f t="array" ref="AX29">IF(AV29&lt;2,"",VAR(IF($AM$3:$AM$266=$AS29,IF($AN$3:$AN$266=$AT29,IF($AO$3:$AO$266=$AU29,$AP$3:$AP$266,"")))))</f>
        <v>0.6875</v>
      </c>
    </row>
    <row r="30" spans="1:50" x14ac:dyDescent="0.35">
      <c r="AM30" s="7" t="str">
        <v>Positive</v>
      </c>
      <c r="AN30" s="18" t="str">
        <v>Left</v>
      </c>
      <c r="AO30" s="18" t="str">
        <v>12 point</v>
      </c>
      <c r="AP30" s="8">
        <v>4</v>
      </c>
      <c r="AV30">
        <f>SUM(AV22:AV29)</f>
        <v>264</v>
      </c>
      <c r="AW30">
        <f>AVERAGE(AP3:AP266)</f>
        <v>2.0568181818181817</v>
      </c>
      <c r="AX30">
        <f>_xlfn.VAR.S(AP3:AP266)</f>
        <v>0.83706360179744199</v>
      </c>
    </row>
    <row r="31" spans="1:50" x14ac:dyDescent="0.35">
      <c r="AM31" s="7" t="str">
        <v>Positive</v>
      </c>
      <c r="AN31" s="18" t="str">
        <v>Left</v>
      </c>
      <c r="AO31" s="18" t="str">
        <v>12 point</v>
      </c>
      <c r="AP31" s="8">
        <v>2</v>
      </c>
    </row>
    <row r="32" spans="1:50" x14ac:dyDescent="0.35">
      <c r="AM32" s="7" t="str">
        <v>Positive</v>
      </c>
      <c r="AN32" s="18" t="str">
        <v>Left</v>
      </c>
      <c r="AO32" s="18" t="str">
        <v>12 point</v>
      </c>
      <c r="AP32" s="8">
        <v>1</v>
      </c>
    </row>
    <row r="33" spans="39:42" x14ac:dyDescent="0.35">
      <c r="AM33" s="7" t="str">
        <v>Positive</v>
      </c>
      <c r="AN33" s="18" t="str">
        <v>Left</v>
      </c>
      <c r="AO33" s="18" t="str">
        <v>12 point</v>
      </c>
      <c r="AP33" s="8">
        <v>3</v>
      </c>
    </row>
    <row r="34" spans="39:42" x14ac:dyDescent="0.35">
      <c r="AM34" s="7" t="str">
        <v>Positive</v>
      </c>
      <c r="AN34" s="18" t="str">
        <v>Left</v>
      </c>
      <c r="AO34" s="18" t="str">
        <v>12 point</v>
      </c>
      <c r="AP34" s="8">
        <v>2</v>
      </c>
    </row>
    <row r="35" spans="39:42" x14ac:dyDescent="0.35">
      <c r="AM35" s="7" t="str">
        <v>Positive</v>
      </c>
      <c r="AN35" s="18" t="str">
        <v>Left</v>
      </c>
      <c r="AO35" s="18" t="str">
        <v>12 point</v>
      </c>
      <c r="AP35" s="8">
        <v>2</v>
      </c>
    </row>
    <row r="36" spans="39:42" x14ac:dyDescent="0.35">
      <c r="AM36" s="7" t="str">
        <v>Positive</v>
      </c>
      <c r="AN36" s="18" t="str">
        <v>Left</v>
      </c>
      <c r="AO36" s="18" t="str">
        <v>14 point</v>
      </c>
      <c r="AP36" s="8">
        <v>2</v>
      </c>
    </row>
    <row r="37" spans="39:42" x14ac:dyDescent="0.35">
      <c r="AM37" s="7" t="str">
        <v>Positive</v>
      </c>
      <c r="AN37" s="18" t="str">
        <v>Left</v>
      </c>
      <c r="AO37" s="18" t="str">
        <v>14 point</v>
      </c>
      <c r="AP37" s="8">
        <v>1</v>
      </c>
    </row>
    <row r="38" spans="39:42" x14ac:dyDescent="0.35">
      <c r="AM38" s="7" t="str">
        <v>Positive</v>
      </c>
      <c r="AN38" s="18" t="str">
        <v>Left</v>
      </c>
      <c r="AO38" s="18" t="str">
        <v>14 point</v>
      </c>
      <c r="AP38" s="8">
        <v>3</v>
      </c>
    </row>
    <row r="39" spans="39:42" x14ac:dyDescent="0.35">
      <c r="AM39" s="7" t="str">
        <v>Positive</v>
      </c>
      <c r="AN39" s="18" t="str">
        <v>Left</v>
      </c>
      <c r="AO39" s="18" t="str">
        <v>14 point</v>
      </c>
      <c r="AP39" s="8">
        <v>2</v>
      </c>
    </row>
    <row r="40" spans="39:42" x14ac:dyDescent="0.35">
      <c r="AM40" s="7" t="str">
        <v>Positive</v>
      </c>
      <c r="AN40" s="18" t="str">
        <v>Left</v>
      </c>
      <c r="AO40" s="18" t="str">
        <v>14 point</v>
      </c>
      <c r="AP40" s="8">
        <v>2</v>
      </c>
    </row>
    <row r="41" spans="39:42" x14ac:dyDescent="0.35">
      <c r="AM41" s="7" t="str">
        <v>Positive</v>
      </c>
      <c r="AN41" s="18" t="str">
        <v>Left</v>
      </c>
      <c r="AO41" s="18" t="str">
        <v>14 point</v>
      </c>
      <c r="AP41" s="8">
        <v>1</v>
      </c>
    </row>
    <row r="42" spans="39:42" x14ac:dyDescent="0.35">
      <c r="AM42" s="7" t="str">
        <v>Positive</v>
      </c>
      <c r="AN42" s="18" t="str">
        <v>Left</v>
      </c>
      <c r="AO42" s="18" t="str">
        <v>14 point</v>
      </c>
      <c r="AP42" s="8">
        <v>1</v>
      </c>
    </row>
    <row r="43" spans="39:42" x14ac:dyDescent="0.35">
      <c r="AM43" s="7" t="str">
        <v>Positive</v>
      </c>
      <c r="AN43" s="18" t="str">
        <v>Left</v>
      </c>
      <c r="AO43" s="18" t="str">
        <v>14 point</v>
      </c>
      <c r="AP43" s="8">
        <v>3</v>
      </c>
    </row>
    <row r="44" spans="39:42" x14ac:dyDescent="0.35">
      <c r="AM44" s="7" t="str">
        <v>Positive</v>
      </c>
      <c r="AN44" s="18" t="str">
        <v>Left</v>
      </c>
      <c r="AO44" s="18" t="str">
        <v>14 point</v>
      </c>
      <c r="AP44" s="8">
        <v>2</v>
      </c>
    </row>
    <row r="45" spans="39:42" x14ac:dyDescent="0.35">
      <c r="AM45" s="7" t="str">
        <v>Positive</v>
      </c>
      <c r="AN45" s="18" t="str">
        <v>Left</v>
      </c>
      <c r="AO45" s="18" t="str">
        <v>14 point</v>
      </c>
      <c r="AP45" s="8">
        <v>2</v>
      </c>
    </row>
    <row r="46" spans="39:42" x14ac:dyDescent="0.35">
      <c r="AM46" s="7" t="str">
        <v>Positive</v>
      </c>
      <c r="AN46" s="18" t="str">
        <v>Left</v>
      </c>
      <c r="AO46" s="18" t="str">
        <v>14 point</v>
      </c>
      <c r="AP46" s="8">
        <v>2</v>
      </c>
    </row>
    <row r="47" spans="39:42" x14ac:dyDescent="0.35">
      <c r="AM47" s="7" t="str">
        <v>Positive</v>
      </c>
      <c r="AN47" s="18" t="str">
        <v>Left</v>
      </c>
      <c r="AO47" s="18" t="str">
        <v>14 point</v>
      </c>
      <c r="AP47" s="8">
        <v>2</v>
      </c>
    </row>
    <row r="48" spans="39:42" x14ac:dyDescent="0.35">
      <c r="AM48" s="7" t="str">
        <v>Positive</v>
      </c>
      <c r="AN48" s="18" t="str">
        <v>Left</v>
      </c>
      <c r="AO48" s="18" t="str">
        <v>14 point</v>
      </c>
      <c r="AP48" s="8">
        <v>2</v>
      </c>
    </row>
    <row r="49" spans="39:42" x14ac:dyDescent="0.35">
      <c r="AM49" s="7" t="str">
        <v>Positive</v>
      </c>
      <c r="AN49" s="18" t="str">
        <v>Left</v>
      </c>
      <c r="AO49" s="18" t="str">
        <v>14 point</v>
      </c>
      <c r="AP49" s="8">
        <v>1</v>
      </c>
    </row>
    <row r="50" spans="39:42" x14ac:dyDescent="0.35">
      <c r="AM50" s="7" t="str">
        <v>Positive</v>
      </c>
      <c r="AN50" s="18" t="str">
        <v>Left</v>
      </c>
      <c r="AO50" s="18" t="str">
        <v>14 point</v>
      </c>
      <c r="AP50" s="8">
        <v>2</v>
      </c>
    </row>
    <row r="51" spans="39:42" x14ac:dyDescent="0.35">
      <c r="AM51" s="7" t="str">
        <v>Positive</v>
      </c>
      <c r="AN51" s="18" t="str">
        <v>Left</v>
      </c>
      <c r="AO51" s="18" t="str">
        <v>14 point</v>
      </c>
      <c r="AP51" s="8">
        <v>2</v>
      </c>
    </row>
    <row r="52" spans="39:42" x14ac:dyDescent="0.35">
      <c r="AM52" s="7" t="str">
        <v>Positive</v>
      </c>
      <c r="AN52" s="18" t="str">
        <v>Left</v>
      </c>
      <c r="AO52" s="18" t="str">
        <v>14 point</v>
      </c>
      <c r="AP52" s="8">
        <v>2</v>
      </c>
    </row>
    <row r="53" spans="39:42" x14ac:dyDescent="0.35">
      <c r="AM53" s="7" t="str">
        <v>Positive</v>
      </c>
      <c r="AN53" s="18" t="str">
        <v>Left</v>
      </c>
      <c r="AO53" s="18" t="str">
        <v>14 point</v>
      </c>
      <c r="AP53" s="8">
        <v>1</v>
      </c>
    </row>
    <row r="54" spans="39:42" x14ac:dyDescent="0.35">
      <c r="AM54" s="7" t="str">
        <v>Positive</v>
      </c>
      <c r="AN54" s="18" t="str">
        <v>Left</v>
      </c>
      <c r="AO54" s="18" t="str">
        <v>14 point</v>
      </c>
      <c r="AP54" s="8">
        <v>2</v>
      </c>
    </row>
    <row r="55" spans="39:42" x14ac:dyDescent="0.35">
      <c r="AM55" s="7" t="str">
        <v>Positive</v>
      </c>
      <c r="AN55" s="18" t="str">
        <v>Left</v>
      </c>
      <c r="AO55" s="18" t="str">
        <v>14 point</v>
      </c>
      <c r="AP55" s="8">
        <v>2</v>
      </c>
    </row>
    <row r="56" spans="39:42" x14ac:dyDescent="0.35">
      <c r="AM56" s="7" t="str">
        <v>Positive</v>
      </c>
      <c r="AN56" s="18" t="str">
        <v>Left</v>
      </c>
      <c r="AO56" s="18" t="str">
        <v>14 point</v>
      </c>
      <c r="AP56" s="8">
        <v>3</v>
      </c>
    </row>
    <row r="57" spans="39:42" x14ac:dyDescent="0.35">
      <c r="AM57" s="7" t="str">
        <v>Positive</v>
      </c>
      <c r="AN57" s="18" t="str">
        <v>Left</v>
      </c>
      <c r="AO57" s="18" t="str">
        <v>14 point</v>
      </c>
      <c r="AP57" s="8">
        <v>2</v>
      </c>
    </row>
    <row r="58" spans="39:42" x14ac:dyDescent="0.35">
      <c r="AM58" s="7" t="str">
        <v>Positive</v>
      </c>
      <c r="AN58" s="18" t="str">
        <v>Left</v>
      </c>
      <c r="AO58" s="18" t="str">
        <v>14 point</v>
      </c>
      <c r="AP58" s="8">
        <v>3</v>
      </c>
    </row>
    <row r="59" spans="39:42" x14ac:dyDescent="0.35">
      <c r="AM59" s="7" t="str">
        <v>Positive</v>
      </c>
      <c r="AN59" s="18" t="str">
        <v>Left</v>
      </c>
      <c r="AO59" s="18" t="str">
        <v>14 point</v>
      </c>
      <c r="AP59" s="8">
        <v>2</v>
      </c>
    </row>
    <row r="60" spans="39:42" x14ac:dyDescent="0.35">
      <c r="AM60" s="7" t="str">
        <v>Positive</v>
      </c>
      <c r="AN60" s="18" t="str">
        <v>Left</v>
      </c>
      <c r="AO60" s="18" t="str">
        <v>14 point</v>
      </c>
      <c r="AP60" s="8">
        <v>2</v>
      </c>
    </row>
    <row r="61" spans="39:42" x14ac:dyDescent="0.35">
      <c r="AM61" s="7" t="str">
        <v>Positive</v>
      </c>
      <c r="AN61" s="18" t="str">
        <v>Left</v>
      </c>
      <c r="AO61" s="18" t="str">
        <v>14 point</v>
      </c>
      <c r="AP61" s="8">
        <v>3</v>
      </c>
    </row>
    <row r="62" spans="39:42" x14ac:dyDescent="0.35">
      <c r="AM62" s="7" t="str">
        <v>Positive</v>
      </c>
      <c r="AN62" s="18" t="str">
        <v>Left</v>
      </c>
      <c r="AO62" s="18" t="str">
        <v>14 point</v>
      </c>
      <c r="AP62" s="8">
        <v>2</v>
      </c>
    </row>
    <row r="63" spans="39:42" x14ac:dyDescent="0.35">
      <c r="AM63" s="7" t="str">
        <v>Positive</v>
      </c>
      <c r="AN63" s="18" t="str">
        <v>Left</v>
      </c>
      <c r="AO63" s="18" t="str">
        <v>14 point</v>
      </c>
      <c r="AP63" s="8">
        <v>2</v>
      </c>
    </row>
    <row r="64" spans="39:42" x14ac:dyDescent="0.35">
      <c r="AM64" s="7" t="str">
        <v>Positive</v>
      </c>
      <c r="AN64" s="18" t="str">
        <v>Left</v>
      </c>
      <c r="AO64" s="18" t="str">
        <v>14 point</v>
      </c>
      <c r="AP64" s="8">
        <v>1</v>
      </c>
    </row>
    <row r="65" spans="39:42" x14ac:dyDescent="0.35">
      <c r="AM65" s="7" t="str">
        <v>Positive</v>
      </c>
      <c r="AN65" s="18" t="str">
        <v>Left</v>
      </c>
      <c r="AO65" s="18" t="str">
        <v>14 point</v>
      </c>
      <c r="AP65" s="8">
        <v>1</v>
      </c>
    </row>
    <row r="66" spans="39:42" x14ac:dyDescent="0.35">
      <c r="AM66" s="7" t="str">
        <v>Positive</v>
      </c>
      <c r="AN66" s="18" t="str">
        <v>Left</v>
      </c>
      <c r="AO66" s="18" t="str">
        <v>14 point</v>
      </c>
      <c r="AP66" s="8">
        <v>1</v>
      </c>
    </row>
    <row r="67" spans="39:42" x14ac:dyDescent="0.35">
      <c r="AM67" s="7" t="str">
        <v>Positive</v>
      </c>
      <c r="AN67" s="18" t="str">
        <v>Left</v>
      </c>
      <c r="AO67" s="18" t="str">
        <v>14 point</v>
      </c>
      <c r="AP67" s="8">
        <v>5</v>
      </c>
    </row>
    <row r="68" spans="39:42" x14ac:dyDescent="0.35">
      <c r="AM68" s="7" t="str">
        <v>Positive</v>
      </c>
      <c r="AN68" s="18" t="str">
        <v>Left</v>
      </c>
      <c r="AO68" s="18" t="str">
        <v>14 point</v>
      </c>
      <c r="AP68" s="8">
        <v>2</v>
      </c>
    </row>
    <row r="69" spans="39:42" x14ac:dyDescent="0.35">
      <c r="AM69" s="7" t="str">
        <v>Positive</v>
      </c>
      <c r="AN69" s="18" t="str">
        <v>Justified</v>
      </c>
      <c r="AO69" s="18" t="str">
        <v>12 point</v>
      </c>
      <c r="AP69" s="8">
        <v>2</v>
      </c>
    </row>
    <row r="70" spans="39:42" x14ac:dyDescent="0.35">
      <c r="AM70" s="7" t="str">
        <v>Positive</v>
      </c>
      <c r="AN70" s="18" t="str">
        <v>Justified</v>
      </c>
      <c r="AO70" s="18" t="str">
        <v>12 point</v>
      </c>
      <c r="AP70" s="8">
        <v>1</v>
      </c>
    </row>
    <row r="71" spans="39:42" x14ac:dyDescent="0.35">
      <c r="AM71" s="7" t="str">
        <v>Positive</v>
      </c>
      <c r="AN71" s="18" t="str">
        <v>Justified</v>
      </c>
      <c r="AO71" s="18" t="str">
        <v>12 point</v>
      </c>
      <c r="AP71" s="8">
        <v>3</v>
      </c>
    </row>
    <row r="72" spans="39:42" x14ac:dyDescent="0.35">
      <c r="AM72" s="7" t="str">
        <v>Positive</v>
      </c>
      <c r="AN72" s="18" t="str">
        <v>Justified</v>
      </c>
      <c r="AO72" s="18" t="str">
        <v>12 point</v>
      </c>
      <c r="AP72" s="8">
        <v>1</v>
      </c>
    </row>
    <row r="73" spans="39:42" x14ac:dyDescent="0.35">
      <c r="AM73" s="7" t="str">
        <v>Positive</v>
      </c>
      <c r="AN73" s="18" t="str">
        <v>Justified</v>
      </c>
      <c r="AO73" s="18" t="str">
        <v>12 point</v>
      </c>
      <c r="AP73" s="8">
        <v>2</v>
      </c>
    </row>
    <row r="74" spans="39:42" x14ac:dyDescent="0.35">
      <c r="AM74" s="7" t="str">
        <v>Positive</v>
      </c>
      <c r="AN74" s="18" t="str">
        <v>Justified</v>
      </c>
      <c r="AO74" s="18" t="str">
        <v>12 point</v>
      </c>
      <c r="AP74" s="8">
        <v>1</v>
      </c>
    </row>
    <row r="75" spans="39:42" x14ac:dyDescent="0.35">
      <c r="AM75" s="7" t="str">
        <v>Positive</v>
      </c>
      <c r="AN75" s="18" t="str">
        <v>Justified</v>
      </c>
      <c r="AO75" s="18" t="str">
        <v>12 point</v>
      </c>
      <c r="AP75" s="8">
        <v>2</v>
      </c>
    </row>
    <row r="76" spans="39:42" x14ac:dyDescent="0.35">
      <c r="AM76" s="7" t="str">
        <v>Positive</v>
      </c>
      <c r="AN76" s="18" t="str">
        <v>Justified</v>
      </c>
      <c r="AO76" s="18" t="str">
        <v>12 point</v>
      </c>
      <c r="AP76" s="8">
        <v>3</v>
      </c>
    </row>
    <row r="77" spans="39:42" x14ac:dyDescent="0.35">
      <c r="AM77" s="7" t="str">
        <v>Positive</v>
      </c>
      <c r="AN77" s="18" t="str">
        <v>Justified</v>
      </c>
      <c r="AO77" s="18" t="str">
        <v>12 point</v>
      </c>
      <c r="AP77" s="8">
        <v>2</v>
      </c>
    </row>
    <row r="78" spans="39:42" x14ac:dyDescent="0.35">
      <c r="AM78" s="7" t="str">
        <v>Positive</v>
      </c>
      <c r="AN78" s="18" t="str">
        <v>Justified</v>
      </c>
      <c r="AO78" s="18" t="str">
        <v>12 point</v>
      </c>
      <c r="AP78" s="8">
        <v>3</v>
      </c>
    </row>
    <row r="79" spans="39:42" x14ac:dyDescent="0.35">
      <c r="AM79" s="7" t="str">
        <v>Positive</v>
      </c>
      <c r="AN79" s="18" t="str">
        <v>Justified</v>
      </c>
      <c r="AO79" s="18" t="str">
        <v>12 point</v>
      </c>
      <c r="AP79" s="8">
        <v>2</v>
      </c>
    </row>
    <row r="80" spans="39:42" x14ac:dyDescent="0.35">
      <c r="AM80" s="7" t="str">
        <v>Positive</v>
      </c>
      <c r="AN80" s="18" t="str">
        <v>Justified</v>
      </c>
      <c r="AO80" s="18" t="str">
        <v>12 point</v>
      </c>
      <c r="AP80" s="8">
        <v>2</v>
      </c>
    </row>
    <row r="81" spans="39:42" x14ac:dyDescent="0.35">
      <c r="AM81" s="7" t="str">
        <v>Positive</v>
      </c>
      <c r="AN81" s="18" t="str">
        <v>Justified</v>
      </c>
      <c r="AO81" s="18" t="str">
        <v>12 point</v>
      </c>
      <c r="AP81" s="8">
        <v>3</v>
      </c>
    </row>
    <row r="82" spans="39:42" x14ac:dyDescent="0.35">
      <c r="AM82" s="7" t="str">
        <v>Positive</v>
      </c>
      <c r="AN82" s="18" t="str">
        <v>Justified</v>
      </c>
      <c r="AO82" s="18" t="str">
        <v>12 point</v>
      </c>
      <c r="AP82" s="8">
        <v>2</v>
      </c>
    </row>
    <row r="83" spans="39:42" x14ac:dyDescent="0.35">
      <c r="AM83" s="7" t="str">
        <v>Positive</v>
      </c>
      <c r="AN83" s="18" t="str">
        <v>Justified</v>
      </c>
      <c r="AO83" s="18" t="str">
        <v>12 point</v>
      </c>
      <c r="AP83" s="8">
        <v>1</v>
      </c>
    </row>
    <row r="84" spans="39:42" x14ac:dyDescent="0.35">
      <c r="AM84" s="7" t="str">
        <v>Positive</v>
      </c>
      <c r="AN84" s="18" t="str">
        <v>Justified</v>
      </c>
      <c r="AO84" s="18" t="str">
        <v>12 point</v>
      </c>
      <c r="AP84" s="8">
        <v>1</v>
      </c>
    </row>
    <row r="85" spans="39:42" x14ac:dyDescent="0.35">
      <c r="AM85" s="7" t="str">
        <v>Positive</v>
      </c>
      <c r="AN85" s="18" t="str">
        <v>Justified</v>
      </c>
      <c r="AO85" s="18" t="str">
        <v>12 point</v>
      </c>
      <c r="AP85" s="8">
        <v>2</v>
      </c>
    </row>
    <row r="86" spans="39:42" x14ac:dyDescent="0.35">
      <c r="AM86" s="7" t="str">
        <v>Positive</v>
      </c>
      <c r="AN86" s="18" t="str">
        <v>Justified</v>
      </c>
      <c r="AO86" s="18" t="str">
        <v>12 point</v>
      </c>
      <c r="AP86" s="8">
        <v>2</v>
      </c>
    </row>
    <row r="87" spans="39:42" x14ac:dyDescent="0.35">
      <c r="AM87" s="7" t="str">
        <v>Positive</v>
      </c>
      <c r="AN87" s="18" t="str">
        <v>Justified</v>
      </c>
      <c r="AO87" s="18" t="str">
        <v>12 point</v>
      </c>
      <c r="AP87" s="8">
        <v>2</v>
      </c>
    </row>
    <row r="88" spans="39:42" x14ac:dyDescent="0.35">
      <c r="AM88" s="7" t="str">
        <v>Positive</v>
      </c>
      <c r="AN88" s="18" t="str">
        <v>Justified</v>
      </c>
      <c r="AO88" s="18" t="str">
        <v>12 point</v>
      </c>
      <c r="AP88" s="8">
        <v>3</v>
      </c>
    </row>
    <row r="89" spans="39:42" x14ac:dyDescent="0.35">
      <c r="AM89" s="7" t="str">
        <v>Positive</v>
      </c>
      <c r="AN89" s="18" t="str">
        <v>Justified</v>
      </c>
      <c r="AO89" s="18" t="str">
        <v>12 point</v>
      </c>
      <c r="AP89" s="8">
        <v>2</v>
      </c>
    </row>
    <row r="90" spans="39:42" x14ac:dyDescent="0.35">
      <c r="AM90" s="7" t="str">
        <v>Positive</v>
      </c>
      <c r="AN90" s="18" t="str">
        <v>Justified</v>
      </c>
      <c r="AO90" s="18" t="str">
        <v>12 point</v>
      </c>
      <c r="AP90" s="8">
        <v>1</v>
      </c>
    </row>
    <row r="91" spans="39:42" x14ac:dyDescent="0.35">
      <c r="AM91" s="7" t="str">
        <v>Positive</v>
      </c>
      <c r="AN91" s="18" t="str">
        <v>Justified</v>
      </c>
      <c r="AO91" s="18" t="str">
        <v>12 point</v>
      </c>
      <c r="AP91" s="8">
        <v>4</v>
      </c>
    </row>
    <row r="92" spans="39:42" x14ac:dyDescent="0.35">
      <c r="AM92" s="7" t="str">
        <v>Positive</v>
      </c>
      <c r="AN92" s="18" t="str">
        <v>Justified</v>
      </c>
      <c r="AO92" s="18" t="str">
        <v>12 point</v>
      </c>
      <c r="AP92" s="8">
        <v>2</v>
      </c>
    </row>
    <row r="93" spans="39:42" x14ac:dyDescent="0.35">
      <c r="AM93" s="7" t="str">
        <v>Positive</v>
      </c>
      <c r="AN93" s="18" t="str">
        <v>Justified</v>
      </c>
      <c r="AO93" s="18" t="str">
        <v>12 point</v>
      </c>
      <c r="AP93" s="8">
        <v>3</v>
      </c>
    </row>
    <row r="94" spans="39:42" x14ac:dyDescent="0.35">
      <c r="AM94" s="7" t="str">
        <v>Positive</v>
      </c>
      <c r="AN94" s="18" t="str">
        <v>Justified</v>
      </c>
      <c r="AO94" s="18" t="str">
        <v>12 point</v>
      </c>
      <c r="AP94" s="8">
        <v>5</v>
      </c>
    </row>
    <row r="95" spans="39:42" x14ac:dyDescent="0.35">
      <c r="AM95" s="7" t="str">
        <v>Positive</v>
      </c>
      <c r="AN95" s="18" t="str">
        <v>Justified</v>
      </c>
      <c r="AO95" s="18" t="str">
        <v>12 point</v>
      </c>
      <c r="AP95" s="8">
        <v>2</v>
      </c>
    </row>
    <row r="96" spans="39:42" x14ac:dyDescent="0.35">
      <c r="AM96" s="7" t="str">
        <v>Positive</v>
      </c>
      <c r="AN96" s="18" t="str">
        <v>Justified</v>
      </c>
      <c r="AO96" s="18" t="str">
        <v>12 point</v>
      </c>
      <c r="AP96" s="8">
        <v>3</v>
      </c>
    </row>
    <row r="97" spans="39:42" x14ac:dyDescent="0.35">
      <c r="AM97" s="7" t="str">
        <v>Positive</v>
      </c>
      <c r="AN97" s="18" t="str">
        <v>Justified</v>
      </c>
      <c r="AO97" s="18" t="str">
        <v>12 point</v>
      </c>
      <c r="AP97" s="8">
        <v>1</v>
      </c>
    </row>
    <row r="98" spans="39:42" x14ac:dyDescent="0.35">
      <c r="AM98" s="7" t="str">
        <v>Positive</v>
      </c>
      <c r="AN98" s="18" t="str">
        <v>Justified</v>
      </c>
      <c r="AO98" s="18" t="str">
        <v>12 point</v>
      </c>
      <c r="AP98" s="8">
        <v>2</v>
      </c>
    </row>
    <row r="99" spans="39:42" x14ac:dyDescent="0.35">
      <c r="AM99" s="7" t="str">
        <v>Positive</v>
      </c>
      <c r="AN99" s="18" t="str">
        <v>Justified</v>
      </c>
      <c r="AO99" s="18" t="str">
        <v>12 point</v>
      </c>
      <c r="AP99" s="8">
        <v>3</v>
      </c>
    </row>
    <row r="100" spans="39:42" x14ac:dyDescent="0.35">
      <c r="AM100" s="7" t="str">
        <v>Positive</v>
      </c>
      <c r="AN100" s="18" t="str">
        <v>Justified</v>
      </c>
      <c r="AO100" s="18" t="str">
        <v>12 point</v>
      </c>
      <c r="AP100" s="8">
        <v>1</v>
      </c>
    </row>
    <row r="101" spans="39:42" x14ac:dyDescent="0.35">
      <c r="AM101" s="7" t="str">
        <v>Positive</v>
      </c>
      <c r="AN101" s="18" t="str">
        <v>Justified</v>
      </c>
      <c r="AO101" s="18" t="str">
        <v>12 point</v>
      </c>
      <c r="AP101" s="8">
        <v>2</v>
      </c>
    </row>
    <row r="102" spans="39:42" x14ac:dyDescent="0.35">
      <c r="AM102" s="7" t="str">
        <v>Positive</v>
      </c>
      <c r="AN102" s="18" t="str">
        <v>Justified</v>
      </c>
      <c r="AO102" s="18" t="str">
        <v>14 point</v>
      </c>
      <c r="AP102" s="8">
        <v>2</v>
      </c>
    </row>
    <row r="103" spans="39:42" x14ac:dyDescent="0.35">
      <c r="AM103" s="7" t="str">
        <v>Positive</v>
      </c>
      <c r="AN103" s="18" t="str">
        <v>Justified</v>
      </c>
      <c r="AO103" s="18" t="str">
        <v>14 point</v>
      </c>
      <c r="AP103" s="8">
        <v>1</v>
      </c>
    </row>
    <row r="104" spans="39:42" x14ac:dyDescent="0.35">
      <c r="AM104" s="7" t="str">
        <v>Positive</v>
      </c>
      <c r="AN104" s="18" t="str">
        <v>Justified</v>
      </c>
      <c r="AO104" s="18" t="str">
        <v>14 point</v>
      </c>
      <c r="AP104" s="8">
        <v>2</v>
      </c>
    </row>
    <row r="105" spans="39:42" x14ac:dyDescent="0.35">
      <c r="AM105" s="7" t="str">
        <v>Positive</v>
      </c>
      <c r="AN105" s="18" t="str">
        <v>Justified</v>
      </c>
      <c r="AO105" s="18" t="str">
        <v>14 point</v>
      </c>
      <c r="AP105" s="8">
        <v>2</v>
      </c>
    </row>
    <row r="106" spans="39:42" x14ac:dyDescent="0.35">
      <c r="AM106" s="7" t="str">
        <v>Positive</v>
      </c>
      <c r="AN106" s="18" t="str">
        <v>Justified</v>
      </c>
      <c r="AO106" s="18" t="str">
        <v>14 point</v>
      </c>
      <c r="AP106" s="8">
        <v>2</v>
      </c>
    </row>
    <row r="107" spans="39:42" x14ac:dyDescent="0.35">
      <c r="AM107" s="7" t="str">
        <v>Positive</v>
      </c>
      <c r="AN107" s="18" t="str">
        <v>Justified</v>
      </c>
      <c r="AO107" s="18" t="str">
        <v>14 point</v>
      </c>
      <c r="AP107" s="8">
        <v>1</v>
      </c>
    </row>
    <row r="108" spans="39:42" x14ac:dyDescent="0.35">
      <c r="AM108" s="7" t="str">
        <v>Positive</v>
      </c>
      <c r="AN108" s="18" t="str">
        <v>Justified</v>
      </c>
      <c r="AO108" s="18" t="str">
        <v>14 point</v>
      </c>
      <c r="AP108" s="8">
        <v>1</v>
      </c>
    </row>
    <row r="109" spans="39:42" x14ac:dyDescent="0.35">
      <c r="AM109" s="7" t="str">
        <v>Positive</v>
      </c>
      <c r="AN109" s="18" t="str">
        <v>Justified</v>
      </c>
      <c r="AO109" s="18" t="str">
        <v>14 point</v>
      </c>
      <c r="AP109" s="8">
        <v>3</v>
      </c>
    </row>
    <row r="110" spans="39:42" x14ac:dyDescent="0.35">
      <c r="AM110" s="7" t="str">
        <v>Positive</v>
      </c>
      <c r="AN110" s="18" t="str">
        <v>Justified</v>
      </c>
      <c r="AO110" s="18" t="str">
        <v>14 point</v>
      </c>
      <c r="AP110" s="8">
        <v>1</v>
      </c>
    </row>
    <row r="111" spans="39:42" x14ac:dyDescent="0.35">
      <c r="AM111" s="7" t="str">
        <v>Positive</v>
      </c>
      <c r="AN111" s="18" t="str">
        <v>Justified</v>
      </c>
      <c r="AO111" s="18" t="str">
        <v>14 point</v>
      </c>
      <c r="AP111" s="8">
        <v>3</v>
      </c>
    </row>
    <row r="112" spans="39:42" x14ac:dyDescent="0.35">
      <c r="AM112" s="7" t="str">
        <v>Positive</v>
      </c>
      <c r="AN112" s="18" t="str">
        <v>Justified</v>
      </c>
      <c r="AO112" s="18" t="str">
        <v>14 point</v>
      </c>
      <c r="AP112" s="8">
        <v>1</v>
      </c>
    </row>
    <row r="113" spans="39:42" x14ac:dyDescent="0.35">
      <c r="AM113" s="7" t="str">
        <v>Positive</v>
      </c>
      <c r="AN113" s="18" t="str">
        <v>Justified</v>
      </c>
      <c r="AO113" s="18" t="str">
        <v>14 point</v>
      </c>
      <c r="AP113" s="8">
        <v>2</v>
      </c>
    </row>
    <row r="114" spans="39:42" x14ac:dyDescent="0.35">
      <c r="AM114" s="7" t="str">
        <v>Positive</v>
      </c>
      <c r="AN114" s="18" t="str">
        <v>Justified</v>
      </c>
      <c r="AO114" s="18" t="str">
        <v>14 point</v>
      </c>
      <c r="AP114" s="8">
        <v>2</v>
      </c>
    </row>
    <row r="115" spans="39:42" x14ac:dyDescent="0.35">
      <c r="AM115" s="7" t="str">
        <v>Positive</v>
      </c>
      <c r="AN115" s="18" t="str">
        <v>Justified</v>
      </c>
      <c r="AO115" s="18" t="str">
        <v>14 point</v>
      </c>
      <c r="AP115" s="8">
        <v>2</v>
      </c>
    </row>
    <row r="116" spans="39:42" x14ac:dyDescent="0.35">
      <c r="AM116" s="7" t="str">
        <v>Positive</v>
      </c>
      <c r="AN116" s="18" t="str">
        <v>Justified</v>
      </c>
      <c r="AO116" s="18" t="str">
        <v>14 point</v>
      </c>
      <c r="AP116" s="8">
        <v>1</v>
      </c>
    </row>
    <row r="117" spans="39:42" x14ac:dyDescent="0.35">
      <c r="AM117" s="7" t="str">
        <v>Positive</v>
      </c>
      <c r="AN117" s="18" t="str">
        <v>Justified</v>
      </c>
      <c r="AO117" s="18" t="str">
        <v>14 point</v>
      </c>
      <c r="AP117" s="8">
        <v>1</v>
      </c>
    </row>
    <row r="118" spans="39:42" x14ac:dyDescent="0.35">
      <c r="AM118" s="7" t="str">
        <v>Positive</v>
      </c>
      <c r="AN118" s="18" t="str">
        <v>Justified</v>
      </c>
      <c r="AO118" s="18" t="str">
        <v>14 point</v>
      </c>
      <c r="AP118" s="8">
        <v>2</v>
      </c>
    </row>
    <row r="119" spans="39:42" x14ac:dyDescent="0.35">
      <c r="AM119" s="7" t="str">
        <v>Positive</v>
      </c>
      <c r="AN119" s="18" t="str">
        <v>Justified</v>
      </c>
      <c r="AO119" s="18" t="str">
        <v>14 point</v>
      </c>
      <c r="AP119" s="8">
        <v>1</v>
      </c>
    </row>
    <row r="120" spans="39:42" x14ac:dyDescent="0.35">
      <c r="AM120" s="7" t="str">
        <v>Positive</v>
      </c>
      <c r="AN120" s="18" t="str">
        <v>Justified</v>
      </c>
      <c r="AO120" s="18" t="str">
        <v>14 point</v>
      </c>
      <c r="AP120" s="8">
        <v>2</v>
      </c>
    </row>
    <row r="121" spans="39:42" x14ac:dyDescent="0.35">
      <c r="AM121" s="7" t="str">
        <v>Positive</v>
      </c>
      <c r="AN121" s="18" t="str">
        <v>Justified</v>
      </c>
      <c r="AO121" s="18" t="str">
        <v>14 point</v>
      </c>
      <c r="AP121" s="8">
        <v>2</v>
      </c>
    </row>
    <row r="122" spans="39:42" x14ac:dyDescent="0.35">
      <c r="AM122" s="7" t="str">
        <v>Positive</v>
      </c>
      <c r="AN122" s="18" t="str">
        <v>Justified</v>
      </c>
      <c r="AO122" s="18" t="str">
        <v>14 point</v>
      </c>
      <c r="AP122" s="8">
        <v>1</v>
      </c>
    </row>
    <row r="123" spans="39:42" x14ac:dyDescent="0.35">
      <c r="AM123" s="7" t="str">
        <v>Positive</v>
      </c>
      <c r="AN123" s="18" t="str">
        <v>Justified</v>
      </c>
      <c r="AO123" s="18" t="str">
        <v>14 point</v>
      </c>
      <c r="AP123" s="8">
        <v>1</v>
      </c>
    </row>
    <row r="124" spans="39:42" x14ac:dyDescent="0.35">
      <c r="AM124" s="7" t="str">
        <v>Positive</v>
      </c>
      <c r="AN124" s="18" t="str">
        <v>Justified</v>
      </c>
      <c r="AO124" s="18" t="str">
        <v>14 point</v>
      </c>
      <c r="AP124" s="8">
        <v>2</v>
      </c>
    </row>
    <row r="125" spans="39:42" x14ac:dyDescent="0.35">
      <c r="AM125" s="7" t="str">
        <v>Positive</v>
      </c>
      <c r="AN125" s="18" t="str">
        <v>Justified</v>
      </c>
      <c r="AO125" s="18" t="str">
        <v>14 point</v>
      </c>
      <c r="AP125" s="8">
        <v>2</v>
      </c>
    </row>
    <row r="126" spans="39:42" x14ac:dyDescent="0.35">
      <c r="AM126" s="7" t="str">
        <v>Positive</v>
      </c>
      <c r="AN126" s="18" t="str">
        <v>Justified</v>
      </c>
      <c r="AO126" s="18" t="str">
        <v>14 point</v>
      </c>
      <c r="AP126" s="8">
        <v>2</v>
      </c>
    </row>
    <row r="127" spans="39:42" x14ac:dyDescent="0.35">
      <c r="AM127" s="7" t="str">
        <v>Positive</v>
      </c>
      <c r="AN127" s="18" t="str">
        <v>Justified</v>
      </c>
      <c r="AO127" s="18" t="str">
        <v>14 point</v>
      </c>
      <c r="AP127" s="8">
        <v>6</v>
      </c>
    </row>
    <row r="128" spans="39:42" x14ac:dyDescent="0.35">
      <c r="AM128" s="7" t="str">
        <v>Positive</v>
      </c>
      <c r="AN128" s="18" t="str">
        <v>Justified</v>
      </c>
      <c r="AO128" s="18" t="str">
        <v>14 point</v>
      </c>
      <c r="AP128" s="8">
        <v>1</v>
      </c>
    </row>
    <row r="129" spans="39:42" x14ac:dyDescent="0.35">
      <c r="AM129" s="7" t="str">
        <v>Positive</v>
      </c>
      <c r="AN129" s="18" t="str">
        <v>Justified</v>
      </c>
      <c r="AO129" s="18" t="str">
        <v>14 point</v>
      </c>
      <c r="AP129" s="8">
        <v>2</v>
      </c>
    </row>
    <row r="130" spans="39:42" x14ac:dyDescent="0.35">
      <c r="AM130" s="7" t="str">
        <v>Positive</v>
      </c>
      <c r="AN130" s="18" t="str">
        <v>Justified</v>
      </c>
      <c r="AO130" s="18" t="str">
        <v>14 point</v>
      </c>
      <c r="AP130" s="8">
        <v>1</v>
      </c>
    </row>
    <row r="131" spans="39:42" x14ac:dyDescent="0.35">
      <c r="AM131" s="7" t="str">
        <v>Positive</v>
      </c>
      <c r="AN131" s="18" t="str">
        <v>Justified</v>
      </c>
      <c r="AO131" s="18" t="str">
        <v>14 point</v>
      </c>
      <c r="AP131" s="8">
        <v>1</v>
      </c>
    </row>
    <row r="132" spans="39:42" x14ac:dyDescent="0.35">
      <c r="AM132" s="7" t="str">
        <v>Positive</v>
      </c>
      <c r="AN132" s="18" t="str">
        <v>Justified</v>
      </c>
      <c r="AO132" s="18" t="str">
        <v>14 point</v>
      </c>
      <c r="AP132" s="8">
        <v>1</v>
      </c>
    </row>
    <row r="133" spans="39:42" x14ac:dyDescent="0.35">
      <c r="AM133" s="7" t="str">
        <v>Positive</v>
      </c>
      <c r="AN133" s="18" t="str">
        <v>Justified</v>
      </c>
      <c r="AO133" s="18" t="str">
        <v>14 point</v>
      </c>
      <c r="AP133" s="8">
        <v>4</v>
      </c>
    </row>
    <row r="134" spans="39:42" x14ac:dyDescent="0.35">
      <c r="AM134" s="7" t="str">
        <v>Positive</v>
      </c>
      <c r="AN134" s="18" t="str">
        <v>Justified</v>
      </c>
      <c r="AO134" s="18" t="str">
        <v>14 point</v>
      </c>
      <c r="AP134" s="8">
        <v>1</v>
      </c>
    </row>
    <row r="135" spans="39:42" x14ac:dyDescent="0.35">
      <c r="AM135" s="7" t="str">
        <v>Negative</v>
      </c>
      <c r="AN135" s="18" t="str">
        <v>Left</v>
      </c>
      <c r="AO135" s="18" t="str">
        <v>12 point</v>
      </c>
      <c r="AP135" s="8">
        <v>2</v>
      </c>
    </row>
    <row r="136" spans="39:42" x14ac:dyDescent="0.35">
      <c r="AM136" s="7" t="str">
        <v>Negative</v>
      </c>
      <c r="AN136" s="18" t="str">
        <v>Left</v>
      </c>
      <c r="AO136" s="18" t="str">
        <v>12 point</v>
      </c>
      <c r="AP136" s="8">
        <v>1</v>
      </c>
    </row>
    <row r="137" spans="39:42" x14ac:dyDescent="0.35">
      <c r="AM137" s="7" t="str">
        <v>Negative</v>
      </c>
      <c r="AN137" s="18" t="str">
        <v>Left</v>
      </c>
      <c r="AO137" s="18" t="str">
        <v>12 point</v>
      </c>
      <c r="AP137" s="8">
        <v>2</v>
      </c>
    </row>
    <row r="138" spans="39:42" x14ac:dyDescent="0.35">
      <c r="AM138" s="7" t="str">
        <v>Negative</v>
      </c>
      <c r="AN138" s="18" t="str">
        <v>Left</v>
      </c>
      <c r="AO138" s="18" t="str">
        <v>12 point</v>
      </c>
      <c r="AP138" s="8">
        <v>1</v>
      </c>
    </row>
    <row r="139" spans="39:42" x14ac:dyDescent="0.35">
      <c r="AM139" s="7" t="str">
        <v>Negative</v>
      </c>
      <c r="AN139" s="18" t="str">
        <v>Left</v>
      </c>
      <c r="AO139" s="18" t="str">
        <v>12 point</v>
      </c>
      <c r="AP139" s="8">
        <v>1</v>
      </c>
    </row>
    <row r="140" spans="39:42" x14ac:dyDescent="0.35">
      <c r="AM140" s="7" t="str">
        <v>Negative</v>
      </c>
      <c r="AN140" s="18" t="str">
        <v>Left</v>
      </c>
      <c r="AO140" s="18" t="str">
        <v>12 point</v>
      </c>
      <c r="AP140" s="8">
        <v>1</v>
      </c>
    </row>
    <row r="141" spans="39:42" x14ac:dyDescent="0.35">
      <c r="AM141" s="7" t="str">
        <v>Negative</v>
      </c>
      <c r="AN141" s="18" t="str">
        <v>Left</v>
      </c>
      <c r="AO141" s="18" t="str">
        <v>12 point</v>
      </c>
      <c r="AP141" s="8">
        <v>1</v>
      </c>
    </row>
    <row r="142" spans="39:42" x14ac:dyDescent="0.35">
      <c r="AM142" s="7" t="str">
        <v>Negative</v>
      </c>
      <c r="AN142" s="18" t="str">
        <v>Left</v>
      </c>
      <c r="AO142" s="18" t="str">
        <v>12 point</v>
      </c>
      <c r="AP142" s="8">
        <v>4</v>
      </c>
    </row>
    <row r="143" spans="39:42" x14ac:dyDescent="0.35">
      <c r="AM143" s="7" t="str">
        <v>Negative</v>
      </c>
      <c r="AN143" s="18" t="str">
        <v>Left</v>
      </c>
      <c r="AO143" s="18" t="str">
        <v>12 point</v>
      </c>
      <c r="AP143" s="8">
        <v>1</v>
      </c>
    </row>
    <row r="144" spans="39:42" x14ac:dyDescent="0.35">
      <c r="AM144" s="7" t="str">
        <v>Negative</v>
      </c>
      <c r="AN144" s="18" t="str">
        <v>Left</v>
      </c>
      <c r="AO144" s="18" t="str">
        <v>12 point</v>
      </c>
      <c r="AP144" s="8">
        <v>2</v>
      </c>
    </row>
    <row r="145" spans="39:42" x14ac:dyDescent="0.35">
      <c r="AM145" s="7" t="str">
        <v>Negative</v>
      </c>
      <c r="AN145" s="18" t="str">
        <v>Left</v>
      </c>
      <c r="AO145" s="18" t="str">
        <v>12 point</v>
      </c>
      <c r="AP145" s="8">
        <v>2</v>
      </c>
    </row>
    <row r="146" spans="39:42" x14ac:dyDescent="0.35">
      <c r="AM146" s="7" t="str">
        <v>Negative</v>
      </c>
      <c r="AN146" s="18" t="str">
        <v>Left</v>
      </c>
      <c r="AO146" s="18" t="str">
        <v>12 point</v>
      </c>
      <c r="AP146" s="8">
        <v>1</v>
      </c>
    </row>
    <row r="147" spans="39:42" x14ac:dyDescent="0.35">
      <c r="AM147" s="7" t="str">
        <v>Negative</v>
      </c>
      <c r="AN147" s="18" t="str">
        <v>Left</v>
      </c>
      <c r="AO147" s="18" t="str">
        <v>12 point</v>
      </c>
      <c r="AP147" s="8">
        <v>1</v>
      </c>
    </row>
    <row r="148" spans="39:42" x14ac:dyDescent="0.35">
      <c r="AM148" s="7" t="str">
        <v>Negative</v>
      </c>
      <c r="AN148" s="18" t="str">
        <v>Left</v>
      </c>
      <c r="AO148" s="18" t="str">
        <v>12 point</v>
      </c>
      <c r="AP148" s="8">
        <v>1</v>
      </c>
    </row>
    <row r="149" spans="39:42" x14ac:dyDescent="0.35">
      <c r="AM149" s="7" t="str">
        <v>Negative</v>
      </c>
      <c r="AN149" s="18" t="str">
        <v>Left</v>
      </c>
      <c r="AO149" s="18" t="str">
        <v>12 point</v>
      </c>
      <c r="AP149" s="8">
        <v>1</v>
      </c>
    </row>
    <row r="150" spans="39:42" x14ac:dyDescent="0.35">
      <c r="AM150" s="7" t="str">
        <v>Negative</v>
      </c>
      <c r="AN150" s="18" t="str">
        <v>Left</v>
      </c>
      <c r="AO150" s="18" t="str">
        <v>12 point</v>
      </c>
      <c r="AP150" s="8">
        <v>1</v>
      </c>
    </row>
    <row r="151" spans="39:42" x14ac:dyDescent="0.35">
      <c r="AM151" s="7" t="str">
        <v>Negative</v>
      </c>
      <c r="AN151" s="18" t="str">
        <v>Left</v>
      </c>
      <c r="AO151" s="18" t="str">
        <v>12 point</v>
      </c>
      <c r="AP151" s="8">
        <v>1</v>
      </c>
    </row>
    <row r="152" spans="39:42" x14ac:dyDescent="0.35">
      <c r="AM152" s="7" t="str">
        <v>Negative</v>
      </c>
      <c r="AN152" s="18" t="str">
        <v>Left</v>
      </c>
      <c r="AO152" s="18" t="str">
        <v>12 point</v>
      </c>
      <c r="AP152" s="8">
        <v>2</v>
      </c>
    </row>
    <row r="153" spans="39:42" x14ac:dyDescent="0.35">
      <c r="AM153" s="7" t="str">
        <v>Negative</v>
      </c>
      <c r="AN153" s="18" t="str">
        <v>Left</v>
      </c>
      <c r="AO153" s="18" t="str">
        <v>12 point</v>
      </c>
      <c r="AP153" s="8">
        <v>2</v>
      </c>
    </row>
    <row r="154" spans="39:42" x14ac:dyDescent="0.35">
      <c r="AM154" s="7" t="str">
        <v>Negative</v>
      </c>
      <c r="AN154" s="18" t="str">
        <v>Left</v>
      </c>
      <c r="AO154" s="18" t="str">
        <v>12 point</v>
      </c>
      <c r="AP154" s="8">
        <v>2</v>
      </c>
    </row>
    <row r="155" spans="39:42" x14ac:dyDescent="0.35">
      <c r="AM155" s="7" t="str">
        <v>Negative</v>
      </c>
      <c r="AN155" s="18" t="str">
        <v>Left</v>
      </c>
      <c r="AO155" s="18" t="str">
        <v>12 point</v>
      </c>
      <c r="AP155" s="8">
        <v>2</v>
      </c>
    </row>
    <row r="156" spans="39:42" x14ac:dyDescent="0.35">
      <c r="AM156" s="7" t="str">
        <v>Negative</v>
      </c>
      <c r="AN156" s="18" t="str">
        <v>Left</v>
      </c>
      <c r="AO156" s="18" t="str">
        <v>12 point</v>
      </c>
      <c r="AP156" s="8">
        <v>2</v>
      </c>
    </row>
    <row r="157" spans="39:42" x14ac:dyDescent="0.35">
      <c r="AM157" s="7" t="str">
        <v>Negative</v>
      </c>
      <c r="AN157" s="18" t="str">
        <v>Left</v>
      </c>
      <c r="AO157" s="18" t="str">
        <v>12 point</v>
      </c>
      <c r="AP157" s="8">
        <v>3</v>
      </c>
    </row>
    <row r="158" spans="39:42" x14ac:dyDescent="0.35">
      <c r="AM158" s="7" t="str">
        <v>Negative</v>
      </c>
      <c r="AN158" s="18" t="str">
        <v>Left</v>
      </c>
      <c r="AO158" s="18" t="str">
        <v>12 point</v>
      </c>
      <c r="AP158" s="8">
        <v>2</v>
      </c>
    </row>
    <row r="159" spans="39:42" x14ac:dyDescent="0.35">
      <c r="AM159" s="7" t="str">
        <v>Negative</v>
      </c>
      <c r="AN159" s="18" t="str">
        <v>Left</v>
      </c>
      <c r="AO159" s="18" t="str">
        <v>12 point</v>
      </c>
      <c r="AP159" s="8">
        <v>3</v>
      </c>
    </row>
    <row r="160" spans="39:42" x14ac:dyDescent="0.35">
      <c r="AM160" s="7" t="str">
        <v>Negative</v>
      </c>
      <c r="AN160" s="18" t="str">
        <v>Left</v>
      </c>
      <c r="AO160" s="18" t="str">
        <v>12 point</v>
      </c>
      <c r="AP160" s="8">
        <v>5</v>
      </c>
    </row>
    <row r="161" spans="39:42" x14ac:dyDescent="0.35">
      <c r="AM161" s="7" t="str">
        <v>Negative</v>
      </c>
      <c r="AN161" s="18" t="str">
        <v>Left</v>
      </c>
      <c r="AO161" s="18" t="str">
        <v>12 point</v>
      </c>
      <c r="AP161" s="8">
        <v>2</v>
      </c>
    </row>
    <row r="162" spans="39:42" x14ac:dyDescent="0.35">
      <c r="AM162" s="7" t="str">
        <v>Negative</v>
      </c>
      <c r="AN162" s="18" t="str">
        <v>Left</v>
      </c>
      <c r="AO162" s="18" t="str">
        <v>12 point</v>
      </c>
      <c r="AP162" s="8">
        <v>3</v>
      </c>
    </row>
    <row r="163" spans="39:42" x14ac:dyDescent="0.35">
      <c r="AM163" s="7" t="str">
        <v>Negative</v>
      </c>
      <c r="AN163" s="18" t="str">
        <v>Left</v>
      </c>
      <c r="AO163" s="18" t="str">
        <v>12 point</v>
      </c>
      <c r="AP163" s="8">
        <v>1</v>
      </c>
    </row>
    <row r="164" spans="39:42" x14ac:dyDescent="0.35">
      <c r="AM164" s="7" t="str">
        <v>Negative</v>
      </c>
      <c r="AN164" s="18" t="str">
        <v>Left</v>
      </c>
      <c r="AO164" s="18" t="str">
        <v>12 point</v>
      </c>
      <c r="AP164" s="8">
        <v>2</v>
      </c>
    </row>
    <row r="165" spans="39:42" x14ac:dyDescent="0.35">
      <c r="AM165" s="7" t="str">
        <v>Negative</v>
      </c>
      <c r="AN165" s="18" t="str">
        <v>Left</v>
      </c>
      <c r="AO165" s="18" t="str">
        <v>12 point</v>
      </c>
      <c r="AP165" s="8">
        <v>1</v>
      </c>
    </row>
    <row r="166" spans="39:42" x14ac:dyDescent="0.35">
      <c r="AM166" s="7" t="str">
        <v>Negative</v>
      </c>
      <c r="AN166" s="18" t="str">
        <v>Left</v>
      </c>
      <c r="AO166" s="18" t="str">
        <v>12 point</v>
      </c>
      <c r="AP166" s="8">
        <v>4</v>
      </c>
    </row>
    <row r="167" spans="39:42" x14ac:dyDescent="0.35">
      <c r="AM167" s="7" t="str">
        <v>Negative</v>
      </c>
      <c r="AN167" s="18" t="str">
        <v>Left</v>
      </c>
      <c r="AO167" s="18" t="str">
        <v>12 point</v>
      </c>
      <c r="AP167" s="8">
        <v>2</v>
      </c>
    </row>
    <row r="168" spans="39:42" x14ac:dyDescent="0.35">
      <c r="AM168" s="7" t="str">
        <v>Negative</v>
      </c>
      <c r="AN168" s="18" t="str">
        <v>Left</v>
      </c>
      <c r="AO168" s="18" t="str">
        <v>14 point</v>
      </c>
      <c r="AP168" s="8">
        <v>2</v>
      </c>
    </row>
    <row r="169" spans="39:42" x14ac:dyDescent="0.35">
      <c r="AM169" s="7" t="str">
        <v>Negative</v>
      </c>
      <c r="AN169" s="18" t="str">
        <v>Left</v>
      </c>
      <c r="AO169" s="18" t="str">
        <v>14 point</v>
      </c>
      <c r="AP169" s="8">
        <v>3</v>
      </c>
    </row>
    <row r="170" spans="39:42" x14ac:dyDescent="0.35">
      <c r="AM170" s="7" t="str">
        <v>Negative</v>
      </c>
      <c r="AN170" s="18" t="str">
        <v>Left</v>
      </c>
      <c r="AO170" s="18" t="str">
        <v>14 point</v>
      </c>
      <c r="AP170" s="8">
        <v>3</v>
      </c>
    </row>
    <row r="171" spans="39:42" x14ac:dyDescent="0.35">
      <c r="AM171" s="7" t="str">
        <v>Negative</v>
      </c>
      <c r="AN171" s="18" t="str">
        <v>Left</v>
      </c>
      <c r="AO171" s="18" t="str">
        <v>14 point</v>
      </c>
      <c r="AP171" s="8">
        <v>1</v>
      </c>
    </row>
    <row r="172" spans="39:42" x14ac:dyDescent="0.35">
      <c r="AM172" s="7" t="str">
        <v>Negative</v>
      </c>
      <c r="AN172" s="18" t="str">
        <v>Left</v>
      </c>
      <c r="AO172" s="18" t="str">
        <v>14 point</v>
      </c>
      <c r="AP172" s="8">
        <v>2</v>
      </c>
    </row>
    <row r="173" spans="39:42" x14ac:dyDescent="0.35">
      <c r="AM173" s="7" t="str">
        <v>Negative</v>
      </c>
      <c r="AN173" s="18" t="str">
        <v>Left</v>
      </c>
      <c r="AO173" s="18" t="str">
        <v>14 point</v>
      </c>
      <c r="AP173" s="8">
        <v>2</v>
      </c>
    </row>
    <row r="174" spans="39:42" x14ac:dyDescent="0.35">
      <c r="AM174" s="7" t="str">
        <v>Negative</v>
      </c>
      <c r="AN174" s="18" t="str">
        <v>Left</v>
      </c>
      <c r="AO174" s="18" t="str">
        <v>14 point</v>
      </c>
      <c r="AP174" s="8">
        <v>2</v>
      </c>
    </row>
    <row r="175" spans="39:42" x14ac:dyDescent="0.35">
      <c r="AM175" s="7" t="str">
        <v>Negative</v>
      </c>
      <c r="AN175" s="18" t="str">
        <v>Left</v>
      </c>
      <c r="AO175" s="18" t="str">
        <v>14 point</v>
      </c>
      <c r="AP175" s="8">
        <v>4</v>
      </c>
    </row>
    <row r="176" spans="39:42" x14ac:dyDescent="0.35">
      <c r="AM176" s="7" t="str">
        <v>Negative</v>
      </c>
      <c r="AN176" s="18" t="str">
        <v>Left</v>
      </c>
      <c r="AO176" s="18" t="str">
        <v>14 point</v>
      </c>
      <c r="AP176" s="8">
        <v>2</v>
      </c>
    </row>
    <row r="177" spans="39:42" x14ac:dyDescent="0.35">
      <c r="AM177" s="7" t="str">
        <v>Negative</v>
      </c>
      <c r="AN177" s="18" t="str">
        <v>Left</v>
      </c>
      <c r="AO177" s="18" t="str">
        <v>14 point</v>
      </c>
      <c r="AP177" s="8">
        <v>2</v>
      </c>
    </row>
    <row r="178" spans="39:42" x14ac:dyDescent="0.35">
      <c r="AM178" s="7" t="str">
        <v>Negative</v>
      </c>
      <c r="AN178" s="18" t="str">
        <v>Left</v>
      </c>
      <c r="AO178" s="18" t="str">
        <v>14 point</v>
      </c>
      <c r="AP178" s="8">
        <v>3</v>
      </c>
    </row>
    <row r="179" spans="39:42" x14ac:dyDescent="0.35">
      <c r="AM179" s="7" t="str">
        <v>Negative</v>
      </c>
      <c r="AN179" s="18" t="str">
        <v>Left</v>
      </c>
      <c r="AO179" s="18" t="str">
        <v>14 point</v>
      </c>
      <c r="AP179" s="8">
        <v>1</v>
      </c>
    </row>
    <row r="180" spans="39:42" x14ac:dyDescent="0.35">
      <c r="AM180" s="7" t="str">
        <v>Negative</v>
      </c>
      <c r="AN180" s="18" t="str">
        <v>Left</v>
      </c>
      <c r="AO180" s="18" t="str">
        <v>14 point</v>
      </c>
      <c r="AP180" s="8">
        <v>3</v>
      </c>
    </row>
    <row r="181" spans="39:42" x14ac:dyDescent="0.35">
      <c r="AM181" s="7" t="str">
        <v>Negative</v>
      </c>
      <c r="AN181" s="18" t="str">
        <v>Left</v>
      </c>
      <c r="AO181" s="18" t="str">
        <v>14 point</v>
      </c>
      <c r="AP181" s="8">
        <v>3</v>
      </c>
    </row>
    <row r="182" spans="39:42" x14ac:dyDescent="0.35">
      <c r="AM182" s="7" t="str">
        <v>Negative</v>
      </c>
      <c r="AN182" s="18" t="str">
        <v>Left</v>
      </c>
      <c r="AO182" s="18" t="str">
        <v>14 point</v>
      </c>
      <c r="AP182" s="8">
        <v>1</v>
      </c>
    </row>
    <row r="183" spans="39:42" x14ac:dyDescent="0.35">
      <c r="AM183" s="7" t="str">
        <v>Negative</v>
      </c>
      <c r="AN183" s="18" t="str">
        <v>Left</v>
      </c>
      <c r="AO183" s="18" t="str">
        <v>14 point</v>
      </c>
      <c r="AP183" s="8">
        <v>2</v>
      </c>
    </row>
    <row r="184" spans="39:42" x14ac:dyDescent="0.35">
      <c r="AM184" s="7" t="str">
        <v>Negative</v>
      </c>
      <c r="AN184" s="18" t="str">
        <v>Left</v>
      </c>
      <c r="AO184" s="18" t="str">
        <v>14 point</v>
      </c>
      <c r="AP184" s="8">
        <v>2</v>
      </c>
    </row>
    <row r="185" spans="39:42" x14ac:dyDescent="0.35">
      <c r="AM185" s="7" t="str">
        <v>Negative</v>
      </c>
      <c r="AN185" s="18" t="str">
        <v>Left</v>
      </c>
      <c r="AO185" s="18" t="str">
        <v>14 point</v>
      </c>
      <c r="AP185" s="8">
        <v>2</v>
      </c>
    </row>
    <row r="186" spans="39:42" x14ac:dyDescent="0.35">
      <c r="AM186" s="7" t="str">
        <v>Negative</v>
      </c>
      <c r="AN186" s="18" t="str">
        <v>Left</v>
      </c>
      <c r="AO186" s="18" t="str">
        <v>14 point</v>
      </c>
      <c r="AP186" s="8">
        <v>2</v>
      </c>
    </row>
    <row r="187" spans="39:42" x14ac:dyDescent="0.35">
      <c r="AM187" s="7" t="str">
        <v>Negative</v>
      </c>
      <c r="AN187" s="18" t="str">
        <v>Left</v>
      </c>
      <c r="AO187" s="18" t="str">
        <v>14 point</v>
      </c>
      <c r="AP187" s="8">
        <v>2</v>
      </c>
    </row>
    <row r="188" spans="39:42" x14ac:dyDescent="0.35">
      <c r="AM188" s="7" t="str">
        <v>Negative</v>
      </c>
      <c r="AN188" s="18" t="str">
        <v>Left</v>
      </c>
      <c r="AO188" s="18" t="str">
        <v>14 point</v>
      </c>
      <c r="AP188" s="8">
        <v>2</v>
      </c>
    </row>
    <row r="189" spans="39:42" x14ac:dyDescent="0.35">
      <c r="AM189" s="7" t="str">
        <v>Negative</v>
      </c>
      <c r="AN189" s="18" t="str">
        <v>Left</v>
      </c>
      <c r="AO189" s="18" t="str">
        <v>14 point</v>
      </c>
      <c r="AP189" s="8">
        <v>2</v>
      </c>
    </row>
    <row r="190" spans="39:42" x14ac:dyDescent="0.35">
      <c r="AM190" s="7" t="str">
        <v>Negative</v>
      </c>
      <c r="AN190" s="18" t="str">
        <v>Left</v>
      </c>
      <c r="AO190" s="18" t="str">
        <v>14 point</v>
      </c>
      <c r="AP190" s="8">
        <v>3</v>
      </c>
    </row>
    <row r="191" spans="39:42" x14ac:dyDescent="0.35">
      <c r="AM191" s="7" t="str">
        <v>Negative</v>
      </c>
      <c r="AN191" s="18" t="str">
        <v>Left</v>
      </c>
      <c r="AO191" s="18" t="str">
        <v>14 point</v>
      </c>
      <c r="AP191" s="8">
        <v>2</v>
      </c>
    </row>
    <row r="192" spans="39:42" x14ac:dyDescent="0.35">
      <c r="AM192" s="7" t="str">
        <v>Negative</v>
      </c>
      <c r="AN192" s="18" t="str">
        <v>Left</v>
      </c>
      <c r="AO192" s="18" t="str">
        <v>14 point</v>
      </c>
      <c r="AP192" s="8">
        <v>3</v>
      </c>
    </row>
    <row r="193" spans="39:42" x14ac:dyDescent="0.35">
      <c r="AM193" s="7" t="str">
        <v>Negative</v>
      </c>
      <c r="AN193" s="18" t="str">
        <v>Left</v>
      </c>
      <c r="AO193" s="18" t="str">
        <v>14 point</v>
      </c>
      <c r="AP193" s="8">
        <v>2</v>
      </c>
    </row>
    <row r="194" spans="39:42" x14ac:dyDescent="0.35">
      <c r="AM194" s="7" t="str">
        <v>Negative</v>
      </c>
      <c r="AN194" s="18" t="str">
        <v>Left</v>
      </c>
      <c r="AO194" s="18" t="str">
        <v>14 point</v>
      </c>
      <c r="AP194" s="8">
        <v>1</v>
      </c>
    </row>
    <row r="195" spans="39:42" x14ac:dyDescent="0.35">
      <c r="AM195" s="7" t="str">
        <v>Negative</v>
      </c>
      <c r="AN195" s="18" t="str">
        <v>Left</v>
      </c>
      <c r="AO195" s="18" t="str">
        <v>14 point</v>
      </c>
      <c r="AP195" s="8">
        <v>5</v>
      </c>
    </row>
    <row r="196" spans="39:42" x14ac:dyDescent="0.35">
      <c r="AM196" s="7" t="str">
        <v>Negative</v>
      </c>
      <c r="AN196" s="18" t="str">
        <v>Left</v>
      </c>
      <c r="AO196" s="18" t="str">
        <v>14 point</v>
      </c>
      <c r="AP196" s="8">
        <v>1</v>
      </c>
    </row>
    <row r="197" spans="39:42" x14ac:dyDescent="0.35">
      <c r="AM197" s="7" t="str">
        <v>Negative</v>
      </c>
      <c r="AN197" s="18" t="str">
        <v>Left</v>
      </c>
      <c r="AO197" s="18" t="str">
        <v>14 point</v>
      </c>
      <c r="AP197" s="8">
        <v>1</v>
      </c>
    </row>
    <row r="198" spans="39:42" x14ac:dyDescent="0.35">
      <c r="AM198" s="7" t="str">
        <v>Negative</v>
      </c>
      <c r="AN198" s="18" t="str">
        <v>Left</v>
      </c>
      <c r="AO198" s="18" t="str">
        <v>14 point</v>
      </c>
      <c r="AP198" s="8">
        <v>3</v>
      </c>
    </row>
    <row r="199" spans="39:42" x14ac:dyDescent="0.35">
      <c r="AM199" s="7" t="str">
        <v>Negative</v>
      </c>
      <c r="AN199" s="18" t="str">
        <v>Left</v>
      </c>
      <c r="AO199" s="18" t="str">
        <v>14 point</v>
      </c>
      <c r="AP199" s="8">
        <v>3</v>
      </c>
    </row>
    <row r="200" spans="39:42" x14ac:dyDescent="0.35">
      <c r="AM200" s="7" t="str">
        <v>Negative</v>
      </c>
      <c r="AN200" s="18" t="str">
        <v>Left</v>
      </c>
      <c r="AO200" s="18" t="str">
        <v>14 point</v>
      </c>
      <c r="AP200" s="8">
        <v>2</v>
      </c>
    </row>
    <row r="201" spans="39:42" x14ac:dyDescent="0.35">
      <c r="AM201" s="7" t="str">
        <v>Negative</v>
      </c>
      <c r="AN201" s="18" t="str">
        <v>Justified</v>
      </c>
      <c r="AO201" s="18" t="str">
        <v>12 point</v>
      </c>
      <c r="AP201" s="8">
        <v>2</v>
      </c>
    </row>
    <row r="202" spans="39:42" x14ac:dyDescent="0.35">
      <c r="AM202" s="7" t="str">
        <v>Negative</v>
      </c>
      <c r="AN202" s="18" t="str">
        <v>Justified</v>
      </c>
      <c r="AO202" s="18" t="str">
        <v>12 point</v>
      </c>
      <c r="AP202" s="8">
        <v>3</v>
      </c>
    </row>
    <row r="203" spans="39:42" x14ac:dyDescent="0.35">
      <c r="AM203" s="7" t="str">
        <v>Negative</v>
      </c>
      <c r="AN203" s="18" t="str">
        <v>Justified</v>
      </c>
      <c r="AO203" s="18" t="str">
        <v>12 point</v>
      </c>
      <c r="AP203" s="8">
        <v>2</v>
      </c>
    </row>
    <row r="204" spans="39:42" x14ac:dyDescent="0.35">
      <c r="AM204" s="7" t="str">
        <v>Negative</v>
      </c>
      <c r="AN204" s="18" t="str">
        <v>Justified</v>
      </c>
      <c r="AO204" s="18" t="str">
        <v>12 point</v>
      </c>
      <c r="AP204" s="8">
        <v>2</v>
      </c>
    </row>
    <row r="205" spans="39:42" x14ac:dyDescent="0.35">
      <c r="AM205" s="7" t="str">
        <v>Negative</v>
      </c>
      <c r="AN205" s="18" t="str">
        <v>Justified</v>
      </c>
      <c r="AO205" s="18" t="str">
        <v>12 point</v>
      </c>
      <c r="AP205" s="8">
        <v>1</v>
      </c>
    </row>
    <row r="206" spans="39:42" x14ac:dyDescent="0.35">
      <c r="AM206" s="7" t="str">
        <v>Negative</v>
      </c>
      <c r="AN206" s="18" t="str">
        <v>Justified</v>
      </c>
      <c r="AO206" s="18" t="str">
        <v>12 point</v>
      </c>
      <c r="AP206" s="8">
        <v>1</v>
      </c>
    </row>
    <row r="207" spans="39:42" x14ac:dyDescent="0.35">
      <c r="AM207" s="7" t="str">
        <v>Negative</v>
      </c>
      <c r="AN207" s="18" t="str">
        <v>Justified</v>
      </c>
      <c r="AO207" s="18" t="str">
        <v>12 point</v>
      </c>
      <c r="AP207" s="8">
        <v>2</v>
      </c>
    </row>
    <row r="208" spans="39:42" x14ac:dyDescent="0.35">
      <c r="AM208" s="7" t="str">
        <v>Negative</v>
      </c>
      <c r="AN208" s="18" t="str">
        <v>Justified</v>
      </c>
      <c r="AO208" s="18" t="str">
        <v>12 point</v>
      </c>
      <c r="AP208" s="8">
        <v>3</v>
      </c>
    </row>
    <row r="209" spans="39:42" x14ac:dyDescent="0.35">
      <c r="AM209" s="7" t="str">
        <v>Negative</v>
      </c>
      <c r="AN209" s="18" t="str">
        <v>Justified</v>
      </c>
      <c r="AO209" s="18" t="str">
        <v>12 point</v>
      </c>
      <c r="AP209" s="8">
        <v>2</v>
      </c>
    </row>
    <row r="210" spans="39:42" x14ac:dyDescent="0.35">
      <c r="AM210" s="7" t="str">
        <v>Negative</v>
      </c>
      <c r="AN210" s="18" t="str">
        <v>Justified</v>
      </c>
      <c r="AO210" s="18" t="str">
        <v>12 point</v>
      </c>
      <c r="AP210" s="8">
        <v>3</v>
      </c>
    </row>
    <row r="211" spans="39:42" x14ac:dyDescent="0.35">
      <c r="AM211" s="7" t="str">
        <v>Negative</v>
      </c>
      <c r="AN211" s="18" t="str">
        <v>Justified</v>
      </c>
      <c r="AO211" s="18" t="str">
        <v>12 point</v>
      </c>
      <c r="AP211" s="8">
        <v>2</v>
      </c>
    </row>
    <row r="212" spans="39:42" x14ac:dyDescent="0.35">
      <c r="AM212" s="7" t="str">
        <v>Negative</v>
      </c>
      <c r="AN212" s="18" t="str">
        <v>Justified</v>
      </c>
      <c r="AO212" s="18" t="str">
        <v>12 point</v>
      </c>
      <c r="AP212" s="8">
        <v>1</v>
      </c>
    </row>
    <row r="213" spans="39:42" x14ac:dyDescent="0.35">
      <c r="AM213" s="7" t="str">
        <v>Negative</v>
      </c>
      <c r="AN213" s="18" t="str">
        <v>Justified</v>
      </c>
      <c r="AO213" s="18" t="str">
        <v>12 point</v>
      </c>
      <c r="AP213" s="8">
        <v>3</v>
      </c>
    </row>
    <row r="214" spans="39:42" x14ac:dyDescent="0.35">
      <c r="AM214" s="7" t="str">
        <v>Negative</v>
      </c>
      <c r="AN214" s="18" t="str">
        <v>Justified</v>
      </c>
      <c r="AO214" s="18" t="str">
        <v>12 point</v>
      </c>
      <c r="AP214" s="8">
        <v>2</v>
      </c>
    </row>
    <row r="215" spans="39:42" x14ac:dyDescent="0.35">
      <c r="AM215" s="7" t="str">
        <v>Negative</v>
      </c>
      <c r="AN215" s="18" t="str">
        <v>Justified</v>
      </c>
      <c r="AO215" s="18" t="str">
        <v>12 point</v>
      </c>
      <c r="AP215" s="8">
        <v>1</v>
      </c>
    </row>
    <row r="216" spans="39:42" x14ac:dyDescent="0.35">
      <c r="AM216" s="7" t="str">
        <v>Negative</v>
      </c>
      <c r="AN216" s="18" t="str">
        <v>Justified</v>
      </c>
      <c r="AO216" s="18" t="str">
        <v>12 point</v>
      </c>
      <c r="AP216" s="8">
        <v>1</v>
      </c>
    </row>
    <row r="217" spans="39:42" x14ac:dyDescent="0.35">
      <c r="AM217" s="7" t="str">
        <v>Negative</v>
      </c>
      <c r="AN217" s="18" t="str">
        <v>Justified</v>
      </c>
      <c r="AO217" s="18" t="str">
        <v>12 point</v>
      </c>
      <c r="AP217" s="8">
        <v>2</v>
      </c>
    </row>
    <row r="218" spans="39:42" x14ac:dyDescent="0.35">
      <c r="AM218" s="7" t="str">
        <v>Negative</v>
      </c>
      <c r="AN218" s="18" t="str">
        <v>Justified</v>
      </c>
      <c r="AO218" s="18" t="str">
        <v>12 point</v>
      </c>
      <c r="AP218" s="8">
        <v>2</v>
      </c>
    </row>
    <row r="219" spans="39:42" x14ac:dyDescent="0.35">
      <c r="AM219" s="7" t="str">
        <v>Negative</v>
      </c>
      <c r="AN219" s="18" t="str">
        <v>Justified</v>
      </c>
      <c r="AO219" s="18" t="str">
        <v>12 point</v>
      </c>
      <c r="AP219" s="8">
        <v>1</v>
      </c>
    </row>
    <row r="220" spans="39:42" x14ac:dyDescent="0.35">
      <c r="AM220" s="7" t="str">
        <v>Negative</v>
      </c>
      <c r="AN220" s="18" t="str">
        <v>Justified</v>
      </c>
      <c r="AO220" s="18" t="str">
        <v>12 point</v>
      </c>
      <c r="AP220" s="8">
        <v>2</v>
      </c>
    </row>
    <row r="221" spans="39:42" x14ac:dyDescent="0.35">
      <c r="AM221" s="7" t="str">
        <v>Negative</v>
      </c>
      <c r="AN221" s="18" t="str">
        <v>Justified</v>
      </c>
      <c r="AO221" s="18" t="str">
        <v>12 point</v>
      </c>
      <c r="AP221" s="8">
        <v>2</v>
      </c>
    </row>
    <row r="222" spans="39:42" x14ac:dyDescent="0.35">
      <c r="AM222" s="7" t="str">
        <v>Negative</v>
      </c>
      <c r="AN222" s="18" t="str">
        <v>Justified</v>
      </c>
      <c r="AO222" s="18" t="str">
        <v>12 point</v>
      </c>
      <c r="AP222" s="8">
        <v>1</v>
      </c>
    </row>
    <row r="223" spans="39:42" x14ac:dyDescent="0.35">
      <c r="AM223" s="7" t="str">
        <v>Negative</v>
      </c>
      <c r="AN223" s="18" t="str">
        <v>Justified</v>
      </c>
      <c r="AO223" s="18" t="str">
        <v>12 point</v>
      </c>
      <c r="AP223" s="8">
        <v>3</v>
      </c>
    </row>
    <row r="224" spans="39:42" x14ac:dyDescent="0.35">
      <c r="AM224" s="7" t="str">
        <v>Negative</v>
      </c>
      <c r="AN224" s="18" t="str">
        <v>Justified</v>
      </c>
      <c r="AO224" s="18" t="str">
        <v>12 point</v>
      </c>
      <c r="AP224" s="8">
        <v>2</v>
      </c>
    </row>
    <row r="225" spans="39:42" x14ac:dyDescent="0.35">
      <c r="AM225" s="7" t="str">
        <v>Negative</v>
      </c>
      <c r="AN225" s="18" t="str">
        <v>Justified</v>
      </c>
      <c r="AO225" s="18" t="str">
        <v>12 point</v>
      </c>
      <c r="AP225" s="8">
        <v>2</v>
      </c>
    </row>
    <row r="226" spans="39:42" x14ac:dyDescent="0.35">
      <c r="AM226" s="7" t="str">
        <v>Negative</v>
      </c>
      <c r="AN226" s="18" t="str">
        <v>Justified</v>
      </c>
      <c r="AO226" s="18" t="str">
        <v>12 point</v>
      </c>
      <c r="AP226" s="8">
        <v>4</v>
      </c>
    </row>
    <row r="227" spans="39:42" x14ac:dyDescent="0.35">
      <c r="AM227" s="7" t="str">
        <v>Negative</v>
      </c>
      <c r="AN227" s="18" t="str">
        <v>Justified</v>
      </c>
      <c r="AO227" s="18" t="str">
        <v>12 point</v>
      </c>
      <c r="AP227" s="8">
        <v>1</v>
      </c>
    </row>
    <row r="228" spans="39:42" x14ac:dyDescent="0.35">
      <c r="AM228" s="7" t="str">
        <v>Negative</v>
      </c>
      <c r="AN228" s="18" t="str">
        <v>Justified</v>
      </c>
      <c r="AO228" s="18" t="str">
        <v>12 point</v>
      </c>
      <c r="AP228" s="8">
        <v>2</v>
      </c>
    </row>
    <row r="229" spans="39:42" x14ac:dyDescent="0.35">
      <c r="AM229" s="7" t="str">
        <v>Negative</v>
      </c>
      <c r="AN229" s="18" t="str">
        <v>Justified</v>
      </c>
      <c r="AO229" s="18" t="str">
        <v>12 point</v>
      </c>
      <c r="AP229" s="8">
        <v>1</v>
      </c>
    </row>
    <row r="230" spans="39:42" x14ac:dyDescent="0.35">
      <c r="AM230" s="7" t="str">
        <v>Negative</v>
      </c>
      <c r="AN230" s="18" t="str">
        <v>Justified</v>
      </c>
      <c r="AO230" s="18" t="str">
        <v>12 point</v>
      </c>
      <c r="AP230" s="8">
        <v>2</v>
      </c>
    </row>
    <row r="231" spans="39:42" x14ac:dyDescent="0.35">
      <c r="AM231" s="7" t="str">
        <v>Negative</v>
      </c>
      <c r="AN231" s="18" t="str">
        <v>Justified</v>
      </c>
      <c r="AO231" s="18" t="str">
        <v>12 point</v>
      </c>
      <c r="AP231" s="8">
        <v>1</v>
      </c>
    </row>
    <row r="232" spans="39:42" x14ac:dyDescent="0.35">
      <c r="AM232" s="7" t="str">
        <v>Negative</v>
      </c>
      <c r="AN232" s="18" t="str">
        <v>Justified</v>
      </c>
      <c r="AO232" s="18" t="str">
        <v>12 point</v>
      </c>
      <c r="AP232" s="8">
        <v>3</v>
      </c>
    </row>
    <row r="233" spans="39:42" x14ac:dyDescent="0.35">
      <c r="AM233" s="7" t="str">
        <v>Negative</v>
      </c>
      <c r="AN233" s="18" t="str">
        <v>Justified</v>
      </c>
      <c r="AO233" s="18" t="str">
        <v>12 point</v>
      </c>
      <c r="AP233" s="8">
        <v>2</v>
      </c>
    </row>
    <row r="234" spans="39:42" x14ac:dyDescent="0.35">
      <c r="AM234" s="7" t="str">
        <v>Negative</v>
      </c>
      <c r="AN234" s="18" t="str">
        <v>Justified</v>
      </c>
      <c r="AO234" s="18" t="str">
        <v>14 point</v>
      </c>
      <c r="AP234" s="8">
        <v>2</v>
      </c>
    </row>
    <row r="235" spans="39:42" x14ac:dyDescent="0.35">
      <c r="AM235" s="7" t="str">
        <v>Negative</v>
      </c>
      <c r="AN235" s="18" t="str">
        <v>Justified</v>
      </c>
      <c r="AO235" s="18" t="str">
        <v>14 point</v>
      </c>
      <c r="AP235" s="8">
        <v>3</v>
      </c>
    </row>
    <row r="236" spans="39:42" x14ac:dyDescent="0.35">
      <c r="AM236" s="7" t="str">
        <v>Negative</v>
      </c>
      <c r="AN236" s="18" t="str">
        <v>Justified</v>
      </c>
      <c r="AO236" s="18" t="str">
        <v>14 point</v>
      </c>
      <c r="AP236" s="8">
        <v>3</v>
      </c>
    </row>
    <row r="237" spans="39:42" x14ac:dyDescent="0.35">
      <c r="AM237" s="7" t="str">
        <v>Negative</v>
      </c>
      <c r="AN237" s="18" t="str">
        <v>Justified</v>
      </c>
      <c r="AO237" s="18" t="str">
        <v>14 point</v>
      </c>
      <c r="AP237" s="8">
        <v>2</v>
      </c>
    </row>
    <row r="238" spans="39:42" x14ac:dyDescent="0.35">
      <c r="AM238" s="7" t="str">
        <v>Negative</v>
      </c>
      <c r="AN238" s="18" t="str">
        <v>Justified</v>
      </c>
      <c r="AO238" s="18" t="str">
        <v>14 point</v>
      </c>
      <c r="AP238" s="8">
        <v>1</v>
      </c>
    </row>
    <row r="239" spans="39:42" x14ac:dyDescent="0.35">
      <c r="AM239" s="7" t="str">
        <v>Negative</v>
      </c>
      <c r="AN239" s="18" t="str">
        <v>Justified</v>
      </c>
      <c r="AO239" s="18" t="str">
        <v>14 point</v>
      </c>
      <c r="AP239" s="8">
        <v>1</v>
      </c>
    </row>
    <row r="240" spans="39:42" x14ac:dyDescent="0.35">
      <c r="AM240" s="7" t="str">
        <v>Negative</v>
      </c>
      <c r="AN240" s="18" t="str">
        <v>Justified</v>
      </c>
      <c r="AO240" s="18" t="str">
        <v>14 point</v>
      </c>
      <c r="AP240" s="8">
        <v>2</v>
      </c>
    </row>
    <row r="241" spans="39:42" x14ac:dyDescent="0.35">
      <c r="AM241" s="7" t="str">
        <v>Negative</v>
      </c>
      <c r="AN241" s="18" t="str">
        <v>Justified</v>
      </c>
      <c r="AO241" s="18" t="str">
        <v>14 point</v>
      </c>
      <c r="AP241" s="8">
        <v>3</v>
      </c>
    </row>
    <row r="242" spans="39:42" x14ac:dyDescent="0.35">
      <c r="AM242" s="7" t="str">
        <v>Negative</v>
      </c>
      <c r="AN242" s="18" t="str">
        <v>Justified</v>
      </c>
      <c r="AO242" s="18" t="str">
        <v>14 point</v>
      </c>
      <c r="AP242" s="8">
        <v>3</v>
      </c>
    </row>
    <row r="243" spans="39:42" x14ac:dyDescent="0.35">
      <c r="AM243" s="7" t="str">
        <v>Negative</v>
      </c>
      <c r="AN243" s="18" t="str">
        <v>Justified</v>
      </c>
      <c r="AO243" s="18" t="str">
        <v>14 point</v>
      </c>
      <c r="AP243" s="8">
        <v>3</v>
      </c>
    </row>
    <row r="244" spans="39:42" x14ac:dyDescent="0.35">
      <c r="AM244" s="7" t="str">
        <v>Negative</v>
      </c>
      <c r="AN244" s="18" t="str">
        <v>Justified</v>
      </c>
      <c r="AO244" s="18" t="str">
        <v>14 point</v>
      </c>
      <c r="AP244" s="8">
        <v>2</v>
      </c>
    </row>
    <row r="245" spans="39:42" x14ac:dyDescent="0.35">
      <c r="AM245" s="7" t="str">
        <v>Negative</v>
      </c>
      <c r="AN245" s="18" t="str">
        <v>Justified</v>
      </c>
      <c r="AO245" s="18" t="str">
        <v>14 point</v>
      </c>
      <c r="AP245" s="8">
        <v>1</v>
      </c>
    </row>
    <row r="246" spans="39:42" x14ac:dyDescent="0.35">
      <c r="AM246" s="7" t="str">
        <v>Negative</v>
      </c>
      <c r="AN246" s="18" t="str">
        <v>Justified</v>
      </c>
      <c r="AO246" s="18" t="str">
        <v>14 point</v>
      </c>
      <c r="AP246" s="8">
        <v>3</v>
      </c>
    </row>
    <row r="247" spans="39:42" x14ac:dyDescent="0.35">
      <c r="AM247" s="7" t="str">
        <v>Negative</v>
      </c>
      <c r="AN247" s="18" t="str">
        <v>Justified</v>
      </c>
      <c r="AO247" s="18" t="str">
        <v>14 point</v>
      </c>
      <c r="AP247" s="8">
        <v>2</v>
      </c>
    </row>
    <row r="248" spans="39:42" x14ac:dyDescent="0.35">
      <c r="AM248" s="7" t="str">
        <v>Negative</v>
      </c>
      <c r="AN248" s="18" t="str">
        <v>Justified</v>
      </c>
      <c r="AO248" s="18" t="str">
        <v>14 point</v>
      </c>
      <c r="AP248" s="8">
        <v>1</v>
      </c>
    </row>
    <row r="249" spans="39:42" x14ac:dyDescent="0.35">
      <c r="AM249" s="7" t="str">
        <v>Negative</v>
      </c>
      <c r="AN249" s="18" t="str">
        <v>Justified</v>
      </c>
      <c r="AO249" s="18" t="str">
        <v>14 point</v>
      </c>
      <c r="AP249" s="8">
        <v>2</v>
      </c>
    </row>
    <row r="250" spans="39:42" x14ac:dyDescent="0.35">
      <c r="AM250" s="7" t="str">
        <v>Negative</v>
      </c>
      <c r="AN250" s="18" t="str">
        <v>Justified</v>
      </c>
      <c r="AO250" s="18" t="str">
        <v>14 point</v>
      </c>
      <c r="AP250" s="8">
        <v>2</v>
      </c>
    </row>
    <row r="251" spans="39:42" x14ac:dyDescent="0.35">
      <c r="AM251" s="7" t="str">
        <v>Negative</v>
      </c>
      <c r="AN251" s="18" t="str">
        <v>Justified</v>
      </c>
      <c r="AO251" s="18" t="str">
        <v>14 point</v>
      </c>
      <c r="AP251" s="8">
        <v>2</v>
      </c>
    </row>
    <row r="252" spans="39:42" x14ac:dyDescent="0.35">
      <c r="AM252" s="7" t="str">
        <v>Negative</v>
      </c>
      <c r="AN252" s="18" t="str">
        <v>Justified</v>
      </c>
      <c r="AO252" s="18" t="str">
        <v>14 point</v>
      </c>
      <c r="AP252" s="8">
        <v>2</v>
      </c>
    </row>
    <row r="253" spans="39:42" x14ac:dyDescent="0.35">
      <c r="AM253" s="7" t="str">
        <v>Negative</v>
      </c>
      <c r="AN253" s="18" t="str">
        <v>Justified</v>
      </c>
      <c r="AO253" s="18" t="str">
        <v>14 point</v>
      </c>
      <c r="AP253" s="8">
        <v>3</v>
      </c>
    </row>
    <row r="254" spans="39:42" x14ac:dyDescent="0.35">
      <c r="AM254" s="7" t="str">
        <v>Negative</v>
      </c>
      <c r="AN254" s="18" t="str">
        <v>Justified</v>
      </c>
      <c r="AO254" s="18" t="str">
        <v>14 point</v>
      </c>
      <c r="AP254" s="8">
        <v>2</v>
      </c>
    </row>
    <row r="255" spans="39:42" x14ac:dyDescent="0.35">
      <c r="AM255" s="7" t="str">
        <v>Negative</v>
      </c>
      <c r="AN255" s="18" t="str">
        <v>Justified</v>
      </c>
      <c r="AO255" s="18" t="str">
        <v>14 point</v>
      </c>
      <c r="AP255" s="8">
        <v>2</v>
      </c>
    </row>
    <row r="256" spans="39:42" x14ac:dyDescent="0.35">
      <c r="AM256" s="7" t="str">
        <v>Negative</v>
      </c>
      <c r="AN256" s="18" t="str">
        <v>Justified</v>
      </c>
      <c r="AO256" s="18" t="str">
        <v>14 point</v>
      </c>
      <c r="AP256" s="8">
        <v>4</v>
      </c>
    </row>
    <row r="257" spans="39:42" x14ac:dyDescent="0.35">
      <c r="AM257" s="7" t="str">
        <v>Negative</v>
      </c>
      <c r="AN257" s="18" t="str">
        <v>Justified</v>
      </c>
      <c r="AO257" s="18" t="str">
        <v>14 point</v>
      </c>
      <c r="AP257" s="8">
        <v>2</v>
      </c>
    </row>
    <row r="258" spans="39:42" x14ac:dyDescent="0.35">
      <c r="AM258" s="7" t="str">
        <v>Negative</v>
      </c>
      <c r="AN258" s="18" t="str">
        <v>Justified</v>
      </c>
      <c r="AO258" s="18" t="str">
        <v>14 point</v>
      </c>
      <c r="AP258" s="8">
        <v>2</v>
      </c>
    </row>
    <row r="259" spans="39:42" x14ac:dyDescent="0.35">
      <c r="AM259" s="7" t="str">
        <v>Negative</v>
      </c>
      <c r="AN259" s="18" t="str">
        <v>Justified</v>
      </c>
      <c r="AO259" s="18" t="str">
        <v>14 point</v>
      </c>
      <c r="AP259" s="8">
        <v>4</v>
      </c>
    </row>
    <row r="260" spans="39:42" x14ac:dyDescent="0.35">
      <c r="AM260" s="7" t="str">
        <v>Negative</v>
      </c>
      <c r="AN260" s="18" t="str">
        <v>Justified</v>
      </c>
      <c r="AO260" s="18" t="str">
        <v>14 point</v>
      </c>
      <c r="AP260" s="8">
        <v>1</v>
      </c>
    </row>
    <row r="261" spans="39:42" x14ac:dyDescent="0.35">
      <c r="AM261" s="7" t="str">
        <v>Negative</v>
      </c>
      <c r="AN261" s="18" t="str">
        <v>Justified</v>
      </c>
      <c r="AO261" s="18" t="str">
        <v>14 point</v>
      </c>
      <c r="AP261" s="8">
        <v>2</v>
      </c>
    </row>
    <row r="262" spans="39:42" x14ac:dyDescent="0.35">
      <c r="AM262" s="7" t="str">
        <v>Negative</v>
      </c>
      <c r="AN262" s="18" t="str">
        <v>Justified</v>
      </c>
      <c r="AO262" s="18" t="str">
        <v>14 point</v>
      </c>
      <c r="AP262" s="8">
        <v>1</v>
      </c>
    </row>
    <row r="263" spans="39:42" x14ac:dyDescent="0.35">
      <c r="AM263" s="7" t="str">
        <v>Negative</v>
      </c>
      <c r="AN263" s="18" t="str">
        <v>Justified</v>
      </c>
      <c r="AO263" s="18" t="str">
        <v>14 point</v>
      </c>
      <c r="AP263" s="8">
        <v>3</v>
      </c>
    </row>
    <row r="264" spans="39:42" x14ac:dyDescent="0.35">
      <c r="AM264" s="7" t="str">
        <v>Negative</v>
      </c>
      <c r="AN264" s="18" t="str">
        <v>Justified</v>
      </c>
      <c r="AO264" s="18" t="str">
        <v>14 point</v>
      </c>
      <c r="AP264" s="8">
        <v>2</v>
      </c>
    </row>
    <row r="265" spans="39:42" x14ac:dyDescent="0.35">
      <c r="AM265" s="7" t="str">
        <v>Negative</v>
      </c>
      <c r="AN265" s="18" t="str">
        <v>Justified</v>
      </c>
      <c r="AO265" s="18" t="str">
        <v>14 point</v>
      </c>
      <c r="AP265" s="8">
        <v>3</v>
      </c>
    </row>
    <row r="266" spans="39:42" x14ac:dyDescent="0.35">
      <c r="AM266" s="9" t="str">
        <v>Negative</v>
      </c>
      <c r="AN266" s="10" t="str">
        <v>Justified</v>
      </c>
      <c r="AO266" s="10" t="str">
        <v>14 point</v>
      </c>
      <c r="AP266" s="11">
        <v>3</v>
      </c>
    </row>
  </sheetData>
  <mergeCells count="1">
    <mergeCell ref="D1:A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08C2-FA16-448C-AE94-5AE2AA02801E}">
  <dimension ref="A1:BK266"/>
  <sheetViews>
    <sheetView zoomScale="89" workbookViewId="0">
      <selection activeCell="A2" sqref="A2:A9"/>
    </sheetView>
  </sheetViews>
  <sheetFormatPr defaultRowHeight="14.5" x14ac:dyDescent="0.35"/>
  <cols>
    <col min="1" max="1" width="15.08984375" bestFit="1" customWidth="1"/>
    <col min="2" max="2" width="9.6328125" bestFit="1" customWidth="1"/>
    <col min="3" max="3" width="8.1796875" bestFit="1" customWidth="1"/>
    <col min="4" max="26" width="2.7265625" customWidth="1"/>
    <col min="27" max="27" width="2.81640625" customWidth="1"/>
    <col min="28" max="28" width="2.81640625" bestFit="1" customWidth="1"/>
    <col min="29" max="34" width="2.90625" bestFit="1" customWidth="1"/>
    <col min="35" max="35" width="2.90625" customWidth="1"/>
    <col min="36" max="36" width="2.90625" bestFit="1" customWidth="1"/>
    <col min="37" max="37" width="8.81640625" bestFit="1" customWidth="1"/>
  </cols>
  <sheetData>
    <row r="1" spans="1:58" x14ac:dyDescent="0.35">
      <c r="A1" s="15" t="s">
        <v>29</v>
      </c>
      <c r="B1" s="15" t="s">
        <v>28</v>
      </c>
      <c r="C1" s="15" t="s">
        <v>27</v>
      </c>
      <c r="D1" s="16" t="s">
        <v>9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 t="s">
        <v>7</v>
      </c>
      <c r="AM1" t="s">
        <v>30</v>
      </c>
      <c r="AZ1" t="s">
        <v>31</v>
      </c>
    </row>
    <row r="2" spans="1:58" x14ac:dyDescent="0.35">
      <c r="A2" s="13" t="s">
        <v>4</v>
      </c>
      <c r="B2" s="13" t="s">
        <v>2</v>
      </c>
      <c r="C2" s="13" t="s">
        <v>0</v>
      </c>
      <c r="D2" s="13">
        <v>4</v>
      </c>
      <c r="E2" s="13">
        <v>4</v>
      </c>
      <c r="F2" s="13">
        <v>5</v>
      </c>
      <c r="G2" s="13">
        <v>3</v>
      </c>
      <c r="H2" s="13">
        <v>1</v>
      </c>
      <c r="I2" s="13">
        <v>3</v>
      </c>
      <c r="J2" s="13">
        <v>0</v>
      </c>
      <c r="K2" s="13">
        <v>6</v>
      </c>
      <c r="L2" s="13">
        <v>6</v>
      </c>
      <c r="M2" s="13">
        <v>6</v>
      </c>
      <c r="N2" s="13">
        <v>6</v>
      </c>
      <c r="O2" s="13">
        <v>1</v>
      </c>
      <c r="P2" s="13">
        <v>4</v>
      </c>
      <c r="Q2" s="13">
        <v>5</v>
      </c>
      <c r="R2" s="13">
        <v>6</v>
      </c>
      <c r="S2" s="13">
        <v>5</v>
      </c>
      <c r="T2" s="13">
        <v>4</v>
      </c>
      <c r="U2" s="13">
        <v>6</v>
      </c>
      <c r="V2" s="13">
        <v>5</v>
      </c>
      <c r="W2" s="13">
        <v>5</v>
      </c>
      <c r="X2" s="13">
        <v>6</v>
      </c>
      <c r="Y2" s="13">
        <v>5</v>
      </c>
      <c r="Z2" s="13">
        <v>5</v>
      </c>
      <c r="AA2" s="13">
        <v>6</v>
      </c>
      <c r="AB2" s="13">
        <v>3</v>
      </c>
      <c r="AC2" s="13">
        <v>5</v>
      </c>
      <c r="AD2" s="13">
        <v>5</v>
      </c>
      <c r="AE2" s="13">
        <v>5</v>
      </c>
      <c r="AF2" s="13">
        <v>5</v>
      </c>
      <c r="AG2" s="13">
        <v>2</v>
      </c>
      <c r="AH2" s="13">
        <v>4</v>
      </c>
      <c r="AI2" s="13">
        <v>6</v>
      </c>
      <c r="AJ2" s="13">
        <v>5</v>
      </c>
      <c r="AK2" s="13">
        <f>AVERAGE(D2:AJ2)</f>
        <v>4.4545454545454541</v>
      </c>
    </row>
    <row r="3" spans="1:58" ht="15" thickBot="1" x14ac:dyDescent="0.4">
      <c r="A3" s="13" t="s">
        <v>4</v>
      </c>
      <c r="B3" s="13" t="s">
        <v>2</v>
      </c>
      <c r="C3" s="13" t="s">
        <v>1</v>
      </c>
      <c r="D3" s="13">
        <v>4</v>
      </c>
      <c r="E3" s="13">
        <v>4</v>
      </c>
      <c r="F3" s="13">
        <v>6</v>
      </c>
      <c r="G3" s="13">
        <v>3</v>
      </c>
      <c r="H3" s="13">
        <v>3</v>
      </c>
      <c r="I3" s="13">
        <v>5</v>
      </c>
      <c r="J3" s="13">
        <v>5</v>
      </c>
      <c r="K3" s="13">
        <v>5</v>
      </c>
      <c r="L3" s="13">
        <v>6</v>
      </c>
      <c r="M3" s="13">
        <v>5</v>
      </c>
      <c r="N3" s="13">
        <v>5</v>
      </c>
      <c r="O3" s="13">
        <v>6</v>
      </c>
      <c r="P3" s="13">
        <v>5</v>
      </c>
      <c r="Q3" s="13">
        <v>2</v>
      </c>
      <c r="R3" s="13">
        <v>5</v>
      </c>
      <c r="S3" s="13">
        <v>3</v>
      </c>
      <c r="T3" s="13">
        <v>5</v>
      </c>
      <c r="U3" s="13">
        <v>4</v>
      </c>
      <c r="V3" s="13">
        <v>6</v>
      </c>
      <c r="W3" s="13">
        <v>5</v>
      </c>
      <c r="X3" s="13">
        <v>6</v>
      </c>
      <c r="Y3" s="13">
        <v>5</v>
      </c>
      <c r="Z3" s="13">
        <v>6</v>
      </c>
      <c r="AA3" s="13">
        <v>6</v>
      </c>
      <c r="AB3" s="13">
        <v>4</v>
      </c>
      <c r="AC3" s="13">
        <v>6</v>
      </c>
      <c r="AD3" s="13">
        <v>5</v>
      </c>
      <c r="AE3" s="13">
        <v>6</v>
      </c>
      <c r="AF3" s="13">
        <v>5</v>
      </c>
      <c r="AG3" s="13">
        <v>0</v>
      </c>
      <c r="AH3" s="13">
        <v>0</v>
      </c>
      <c r="AI3" s="13">
        <v>5</v>
      </c>
      <c r="AJ3" s="13">
        <v>5</v>
      </c>
      <c r="AK3" s="13">
        <f t="shared" ref="AK3:AK9" si="0">AVERAGE(D3:AJ3)</f>
        <v>4.5757575757575761</v>
      </c>
      <c r="AM3" s="4" t="str">
        <f t="array" ref="AM3:AP266">[1]!Anova3Cols(A2:AJ9)</f>
        <v>Positive</v>
      </c>
      <c r="AN3" s="5" t="str">
        <v>Left</v>
      </c>
      <c r="AO3" s="5" t="str">
        <v>12 point</v>
      </c>
      <c r="AP3" s="6">
        <v>4</v>
      </c>
      <c r="AV3" s="3" t="s">
        <v>6</v>
      </c>
      <c r="AW3" s="3" t="s">
        <v>7</v>
      </c>
      <c r="AX3" s="3" t="s">
        <v>8</v>
      </c>
      <c r="AZ3" t="s">
        <v>10</v>
      </c>
      <c r="BD3" s="2" t="s">
        <v>11</v>
      </c>
      <c r="BE3" s="2">
        <v>0.05</v>
      </c>
    </row>
    <row r="4" spans="1:58" ht="15" thickTop="1" x14ac:dyDescent="0.35">
      <c r="A4" s="13" t="s">
        <v>4</v>
      </c>
      <c r="B4" s="13" t="s">
        <v>3</v>
      </c>
      <c r="C4" s="13" t="s">
        <v>0</v>
      </c>
      <c r="D4" s="13">
        <v>4</v>
      </c>
      <c r="E4" s="13">
        <v>3</v>
      </c>
      <c r="F4" s="13">
        <v>6</v>
      </c>
      <c r="G4" s="13">
        <v>1</v>
      </c>
      <c r="H4" s="13">
        <v>3</v>
      </c>
      <c r="I4" s="13">
        <v>3</v>
      </c>
      <c r="J4" s="13">
        <v>5</v>
      </c>
      <c r="K4" s="13">
        <v>5</v>
      </c>
      <c r="L4" s="13">
        <v>6</v>
      </c>
      <c r="M4" s="13">
        <v>5</v>
      </c>
      <c r="N4" s="13">
        <v>6</v>
      </c>
      <c r="O4" s="13">
        <v>6</v>
      </c>
      <c r="P4" s="13">
        <v>6</v>
      </c>
      <c r="Q4" s="13">
        <v>4</v>
      </c>
      <c r="R4" s="13">
        <v>3</v>
      </c>
      <c r="S4" s="13">
        <v>3</v>
      </c>
      <c r="T4" s="13">
        <v>6</v>
      </c>
      <c r="U4" s="13">
        <v>5</v>
      </c>
      <c r="V4" s="13">
        <v>6</v>
      </c>
      <c r="W4" s="13">
        <v>6</v>
      </c>
      <c r="X4" s="13">
        <v>6</v>
      </c>
      <c r="Y4" s="13">
        <v>4</v>
      </c>
      <c r="Z4" s="13">
        <v>6</v>
      </c>
      <c r="AA4" s="13">
        <v>5</v>
      </c>
      <c r="AB4" s="13">
        <v>5</v>
      </c>
      <c r="AC4" s="13">
        <v>5</v>
      </c>
      <c r="AD4" s="13">
        <v>6</v>
      </c>
      <c r="AE4" s="13">
        <v>4</v>
      </c>
      <c r="AF4" s="13">
        <v>6</v>
      </c>
      <c r="AG4" s="13">
        <v>5</v>
      </c>
      <c r="AH4" s="13">
        <v>5</v>
      </c>
      <c r="AI4" s="13">
        <v>6</v>
      </c>
      <c r="AJ4" s="13">
        <v>5</v>
      </c>
      <c r="AK4" s="13">
        <f t="shared" si="0"/>
        <v>4.8484848484848486</v>
      </c>
      <c r="AM4" s="7" t="str">
        <v>Positive</v>
      </c>
      <c r="AN4" s="18" t="str">
        <v>Left</v>
      </c>
      <c r="AO4" s="18" t="str">
        <v>12 point</v>
      </c>
      <c r="AP4" s="8">
        <v>4</v>
      </c>
      <c r="AS4" s="4" t="str">
        <f t="array" ref="AS4:AS5">[1]!SortUnique(AM3:AM266)</f>
        <v>Negative</v>
      </c>
      <c r="AT4" s="5"/>
      <c r="AU4" s="6"/>
      <c r="AV4" s="4">
        <f>SUMIF($AS$22:$AS$29,AS4,$AV$22:$AV$29)</f>
        <v>132</v>
      </c>
      <c r="AW4" s="5">
        <f>IF(AV4=0,"",AVERAGEIF($AM$3:$AM$266,$AS4,$AP$3:$AP$266))</f>
        <v>4.2803030303030303</v>
      </c>
      <c r="AX4" s="6">
        <f t="array" ref="AX4">IF(AV4&lt;2,"",VAR(IF($AM$3:$AM$266=$AS4,$AP$3:$AP$266,"")))</f>
        <v>2.8139602128151755</v>
      </c>
      <c r="AZ4" s="12"/>
      <c r="BA4" s="12" t="s">
        <v>12</v>
      </c>
      <c r="BB4" s="12" t="s">
        <v>13</v>
      </c>
      <c r="BC4" s="12" t="s">
        <v>14</v>
      </c>
      <c r="BD4" s="12" t="s">
        <v>15</v>
      </c>
      <c r="BE4" s="12" t="s">
        <v>16</v>
      </c>
      <c r="BF4" s="12" t="s">
        <v>17</v>
      </c>
    </row>
    <row r="5" spans="1:58" x14ac:dyDescent="0.35">
      <c r="A5" s="13" t="s">
        <v>4</v>
      </c>
      <c r="B5" s="13" t="s">
        <v>3</v>
      </c>
      <c r="C5" s="13" t="s">
        <v>1</v>
      </c>
      <c r="D5" s="13">
        <v>4</v>
      </c>
      <c r="E5" s="13">
        <v>3</v>
      </c>
      <c r="F5" s="13">
        <v>6</v>
      </c>
      <c r="G5" s="13">
        <v>4</v>
      </c>
      <c r="H5" s="13">
        <v>5</v>
      </c>
      <c r="I5" s="13">
        <v>4</v>
      </c>
      <c r="J5" s="13">
        <v>5</v>
      </c>
      <c r="K5" s="13">
        <v>5</v>
      </c>
      <c r="L5" s="13">
        <v>4</v>
      </c>
      <c r="M5" s="13">
        <v>6</v>
      </c>
      <c r="N5" s="13">
        <v>3</v>
      </c>
      <c r="O5" s="13">
        <v>5</v>
      </c>
      <c r="P5" s="13">
        <v>6</v>
      </c>
      <c r="Q5" s="13">
        <v>5</v>
      </c>
      <c r="R5" s="13">
        <v>2</v>
      </c>
      <c r="S5" s="13">
        <v>2</v>
      </c>
      <c r="T5" s="13">
        <v>5</v>
      </c>
      <c r="U5" s="13">
        <v>1</v>
      </c>
      <c r="V5" s="13">
        <v>5</v>
      </c>
      <c r="W5" s="13">
        <v>5</v>
      </c>
      <c r="X5" s="13">
        <v>2</v>
      </c>
      <c r="Y5" s="13">
        <v>0</v>
      </c>
      <c r="Z5" s="13">
        <v>4</v>
      </c>
      <c r="AA5" s="13">
        <v>5</v>
      </c>
      <c r="AB5" s="13">
        <v>4</v>
      </c>
      <c r="AC5" s="13">
        <v>4</v>
      </c>
      <c r="AD5" s="13">
        <v>2</v>
      </c>
      <c r="AE5" s="13">
        <v>3</v>
      </c>
      <c r="AF5" s="13">
        <v>4</v>
      </c>
      <c r="AG5" s="13">
        <v>3</v>
      </c>
      <c r="AH5" s="13">
        <v>0</v>
      </c>
      <c r="AI5" s="13">
        <v>6</v>
      </c>
      <c r="AJ5" s="13">
        <v>2</v>
      </c>
      <c r="AK5" s="13">
        <f t="shared" si="0"/>
        <v>3.7575757575757578</v>
      </c>
      <c r="AM5" s="7" t="str">
        <v>Positive</v>
      </c>
      <c r="AN5" s="18" t="str">
        <v>Left</v>
      </c>
      <c r="AO5" s="18" t="str">
        <v>12 point</v>
      </c>
      <c r="AP5" s="8">
        <v>5</v>
      </c>
      <c r="AS5" s="7" t="str">
        <v>Positive</v>
      </c>
      <c r="AT5" s="18"/>
      <c r="AU5" s="8"/>
      <c r="AV5" s="7">
        <f>SUMIF($AS$22:$AS$29,AS5,$AV$22:$AV$29)</f>
        <v>132</v>
      </c>
      <c r="AW5" s="18">
        <f>IF(AV5=0,"",AVERAGEIF($AM$3:$AM$266,$AS5,$AP$3:$AP$266))</f>
        <v>4.4090909090909092</v>
      </c>
      <c r="AX5" s="8">
        <f t="array" ref="AX5">IF(AV5&lt;2,"",VAR(IF($AM$3:$AM$266=$AS5,$AP$3:$AP$266,"")))</f>
        <v>2.4573213046495495</v>
      </c>
      <c r="AZ5" t="s">
        <v>18</v>
      </c>
      <c r="BA5">
        <f t="array" ref="BA5:BA12">[1]!SSAnova3(AM3:AP266)</f>
        <v>1.0946969696951783</v>
      </c>
      <c r="BB5">
        <f>COUNT(AW4:AW5)-1</f>
        <v>1</v>
      </c>
      <c r="BC5">
        <f>BA5/BB5</f>
        <v>1.0946969696951783</v>
      </c>
      <c r="BD5">
        <f>BC5/BC12</f>
        <v>0.43158484226175337</v>
      </c>
      <c r="BE5">
        <f>_xlfn.F.DIST.RT(BD5,BB5,BB12)</f>
        <v>0.51180246661903517</v>
      </c>
      <c r="BF5">
        <f>BA5/(BA5+BA12)</f>
        <v>1.6830408879905854E-3</v>
      </c>
    </row>
    <row r="6" spans="1:58" x14ac:dyDescent="0.35">
      <c r="A6" s="13" t="s">
        <v>5</v>
      </c>
      <c r="B6" s="13" t="s">
        <v>2</v>
      </c>
      <c r="C6" s="13" t="s">
        <v>0</v>
      </c>
      <c r="D6" s="13">
        <v>4</v>
      </c>
      <c r="E6" s="13">
        <v>1</v>
      </c>
      <c r="F6" s="13">
        <v>4</v>
      </c>
      <c r="G6" s="13">
        <v>1</v>
      </c>
      <c r="H6" s="13">
        <v>2</v>
      </c>
      <c r="I6" s="13">
        <v>4</v>
      </c>
      <c r="J6" s="13">
        <v>3</v>
      </c>
      <c r="K6" s="13">
        <v>4</v>
      </c>
      <c r="L6" s="13">
        <v>4</v>
      </c>
      <c r="M6" s="13">
        <v>5</v>
      </c>
      <c r="N6" s="13">
        <v>4</v>
      </c>
      <c r="O6" s="13">
        <v>0</v>
      </c>
      <c r="P6" s="13">
        <v>2</v>
      </c>
      <c r="Q6" s="13">
        <v>3</v>
      </c>
      <c r="R6" s="13">
        <v>0</v>
      </c>
      <c r="S6" s="13">
        <v>1</v>
      </c>
      <c r="T6" s="13">
        <v>3</v>
      </c>
      <c r="U6" s="13">
        <v>6</v>
      </c>
      <c r="V6" s="13">
        <v>5</v>
      </c>
      <c r="W6" s="13">
        <v>6</v>
      </c>
      <c r="X6" s="13">
        <v>6</v>
      </c>
      <c r="Y6" s="13">
        <v>5</v>
      </c>
      <c r="Z6" s="13">
        <v>6</v>
      </c>
      <c r="AA6" s="13">
        <v>4</v>
      </c>
      <c r="AB6" s="13">
        <v>4</v>
      </c>
      <c r="AC6" s="13">
        <v>6</v>
      </c>
      <c r="AD6" s="13">
        <v>4</v>
      </c>
      <c r="AE6" s="13">
        <v>5</v>
      </c>
      <c r="AF6" s="13">
        <v>5</v>
      </c>
      <c r="AG6" s="13">
        <v>5</v>
      </c>
      <c r="AH6" s="13">
        <v>0</v>
      </c>
      <c r="AI6" s="13">
        <v>6</v>
      </c>
      <c r="AJ6" s="13">
        <v>5</v>
      </c>
      <c r="AK6" s="13">
        <f t="shared" si="0"/>
        <v>3.7272727272727271</v>
      </c>
      <c r="AM6" s="7" t="str">
        <v>Positive</v>
      </c>
      <c r="AN6" s="18" t="str">
        <v>Left</v>
      </c>
      <c r="AO6" s="18" t="str">
        <v>12 point</v>
      </c>
      <c r="AP6" s="8">
        <v>3</v>
      </c>
      <c r="AS6" s="7"/>
      <c r="AT6" s="18" t="str">
        <f t="array" ref="AT6:AT7">[1]!SortUnique(AN3:AN266)</f>
        <v>Justified</v>
      </c>
      <c r="AU6" s="8"/>
      <c r="AV6" s="7">
        <f>SUMIF($AT$22:$AT$29,AT6,$AV$22:$AV$29)</f>
        <v>132</v>
      </c>
      <c r="AW6" s="18">
        <f>IF(AV6=0,"",AVERAGEIF($AN$3:$AN$266,$AT6,$AP$3:$AP$266))</f>
        <v>4.3181818181818183</v>
      </c>
      <c r="AX6" s="8">
        <f t="array" ref="AX6">IF(AV6&lt;2,"",VAR(IF($AN$3:$AN$266=$AT6,$AP$3:$AP$266,"")))</f>
        <v>2.4781401804302559</v>
      </c>
      <c r="AZ6" t="s">
        <v>19</v>
      </c>
      <c r="BA6">
        <v>0.18560606060486862</v>
      </c>
      <c r="BB6">
        <f>COUNT(AW6:AW7)-1</f>
        <v>1</v>
      </c>
      <c r="BC6">
        <f>BA6/BB6</f>
        <v>0.18560606060486862</v>
      </c>
      <c r="BD6">
        <f>BC6/BC12</f>
        <v>7.3175284673787921E-2</v>
      </c>
      <c r="BE6">
        <f>_xlfn.F.DIST.RT(BD6,BB6,BB12)</f>
        <v>0.78698641912308742</v>
      </c>
      <c r="BF6">
        <f>BA6/(BA6+BA12)</f>
        <v>2.8575927405297233E-4</v>
      </c>
    </row>
    <row r="7" spans="1:58" x14ac:dyDescent="0.35">
      <c r="A7" s="13" t="s">
        <v>5</v>
      </c>
      <c r="B7" s="13" t="s">
        <v>2</v>
      </c>
      <c r="C7" s="13" t="s">
        <v>1</v>
      </c>
      <c r="D7" s="13">
        <v>5</v>
      </c>
      <c r="E7" s="13">
        <v>4</v>
      </c>
      <c r="F7" s="13">
        <v>6</v>
      </c>
      <c r="G7" s="13">
        <v>3</v>
      </c>
      <c r="H7" s="13">
        <v>5</v>
      </c>
      <c r="I7" s="13">
        <v>6</v>
      </c>
      <c r="J7" s="13">
        <v>5</v>
      </c>
      <c r="K7" s="13">
        <v>4</v>
      </c>
      <c r="L7" s="13">
        <v>6</v>
      </c>
      <c r="M7" s="13">
        <v>6</v>
      </c>
      <c r="N7" s="13">
        <v>6</v>
      </c>
      <c r="O7" s="13">
        <v>1</v>
      </c>
      <c r="P7" s="13">
        <v>5</v>
      </c>
      <c r="Q7" s="13">
        <v>6</v>
      </c>
      <c r="R7" s="13">
        <v>5</v>
      </c>
      <c r="S7" s="13">
        <v>5</v>
      </c>
      <c r="T7" s="13">
        <v>6</v>
      </c>
      <c r="U7" s="13">
        <v>5</v>
      </c>
      <c r="V7" s="13">
        <v>5</v>
      </c>
      <c r="W7" s="13">
        <v>6</v>
      </c>
      <c r="X7" s="13">
        <v>4</v>
      </c>
      <c r="Y7" s="13">
        <v>5</v>
      </c>
      <c r="Z7" s="13">
        <v>6</v>
      </c>
      <c r="AA7" s="13">
        <v>6</v>
      </c>
      <c r="AB7" s="13">
        <v>5</v>
      </c>
      <c r="AC7" s="13">
        <v>3</v>
      </c>
      <c r="AD7" s="13">
        <v>2</v>
      </c>
      <c r="AE7" s="13">
        <v>6</v>
      </c>
      <c r="AF7" s="13">
        <v>4</v>
      </c>
      <c r="AG7" s="13">
        <v>0</v>
      </c>
      <c r="AH7" s="13">
        <v>5</v>
      </c>
      <c r="AI7" s="13">
        <v>6</v>
      </c>
      <c r="AJ7" s="13">
        <v>4</v>
      </c>
      <c r="AK7" s="13">
        <f t="shared" si="0"/>
        <v>4.7272727272727275</v>
      </c>
      <c r="AM7" s="7" t="str">
        <v>Positive</v>
      </c>
      <c r="AN7" s="18" t="str">
        <v>Left</v>
      </c>
      <c r="AO7" s="18" t="str">
        <v>12 point</v>
      </c>
      <c r="AP7" s="8">
        <v>1</v>
      </c>
      <c r="AS7" s="7"/>
      <c r="AT7" s="18" t="str">
        <v>Left</v>
      </c>
      <c r="AU7" s="8"/>
      <c r="AV7" s="7">
        <f>SUMIF($AT$22:$AT$29,AT7,$AV$22:$AV$29)</f>
        <v>132</v>
      </c>
      <c r="AW7" s="18">
        <f>IF(AV7=0,"",AVERAGEIF($AN$3:$AN$266,$AT7,$AP$3:$AP$266))</f>
        <v>4.3712121212121211</v>
      </c>
      <c r="AX7" s="8">
        <f t="array" ref="AX7">IF(AV7&lt;2,"",VAR(IF($AN$3:$AN$266=$AT7,$AP$3:$AP$266,"")))</f>
        <v>2.8000809622947025</v>
      </c>
      <c r="AZ7" t="s">
        <v>20</v>
      </c>
      <c r="BA7">
        <v>0.85227272727024683</v>
      </c>
      <c r="BB7">
        <f>COUNT(AW8:AW9)-1</f>
        <v>1</v>
      </c>
      <c r="BC7">
        <f>BA7/BB7</f>
        <v>0.85227272727024683</v>
      </c>
      <c r="BD7">
        <f>BC7/BC12</f>
        <v>0.33600896023796123</v>
      </c>
      <c r="BE7">
        <f>_xlfn.F.DIST.RT(BD7,BB7,BB12)</f>
        <v>0.5626518084922747</v>
      </c>
      <c r="BF7">
        <f>BA7/(BA7+BA12)</f>
        <v>1.3108145110041168E-3</v>
      </c>
    </row>
    <row r="8" spans="1:58" x14ac:dyDescent="0.35">
      <c r="A8" s="13" t="s">
        <v>5</v>
      </c>
      <c r="B8" s="13" t="s">
        <v>3</v>
      </c>
      <c r="C8" s="13" t="s">
        <v>0</v>
      </c>
      <c r="D8" s="13">
        <v>3</v>
      </c>
      <c r="E8" s="13">
        <v>5</v>
      </c>
      <c r="F8" s="13">
        <v>6</v>
      </c>
      <c r="G8" s="13">
        <v>3</v>
      </c>
      <c r="H8" s="13">
        <v>3</v>
      </c>
      <c r="I8" s="13">
        <v>3</v>
      </c>
      <c r="J8" s="13">
        <v>5</v>
      </c>
      <c r="K8" s="13">
        <v>5</v>
      </c>
      <c r="L8" s="13">
        <v>4</v>
      </c>
      <c r="M8" s="13">
        <v>6</v>
      </c>
      <c r="N8" s="13">
        <v>6</v>
      </c>
      <c r="O8" s="13">
        <v>3</v>
      </c>
      <c r="P8" s="13">
        <v>5</v>
      </c>
      <c r="Q8" s="13">
        <v>5</v>
      </c>
      <c r="R8" s="13">
        <v>0</v>
      </c>
      <c r="S8" s="13">
        <v>1</v>
      </c>
      <c r="T8" s="13">
        <v>6</v>
      </c>
      <c r="U8" s="13">
        <v>4</v>
      </c>
      <c r="V8" s="13">
        <v>2</v>
      </c>
      <c r="W8" s="13">
        <v>5</v>
      </c>
      <c r="X8" s="13">
        <v>4</v>
      </c>
      <c r="Y8" s="13">
        <v>4</v>
      </c>
      <c r="Z8" s="13">
        <v>6</v>
      </c>
      <c r="AA8" s="13">
        <v>6</v>
      </c>
      <c r="AB8" s="13">
        <v>4</v>
      </c>
      <c r="AC8" s="13">
        <v>5</v>
      </c>
      <c r="AD8" s="13">
        <v>1</v>
      </c>
      <c r="AE8" s="13">
        <v>6</v>
      </c>
      <c r="AF8" s="13">
        <v>5</v>
      </c>
      <c r="AG8" s="13">
        <v>4</v>
      </c>
      <c r="AH8" s="13">
        <v>1</v>
      </c>
      <c r="AI8" s="13">
        <v>5</v>
      </c>
      <c r="AJ8" s="13">
        <v>5</v>
      </c>
      <c r="AK8" s="13">
        <f t="shared" si="0"/>
        <v>4.1212121212121211</v>
      </c>
      <c r="AM8" s="7" t="str">
        <v>Positive</v>
      </c>
      <c r="AN8" s="18" t="str">
        <v>Left</v>
      </c>
      <c r="AO8" s="18" t="str">
        <v>12 point</v>
      </c>
      <c r="AP8" s="8">
        <v>3</v>
      </c>
      <c r="AS8" s="7"/>
      <c r="AT8" s="18"/>
      <c r="AU8" s="8" t="str">
        <f t="array" ref="AU8:AU9">[1]!SortUnique(AO3:AO266)</f>
        <v>12 point</v>
      </c>
      <c r="AV8" s="7">
        <f>SUMIF($AU$22:$AU$29,AU8,$AV$22:$AV$29)</f>
        <v>132</v>
      </c>
      <c r="AW8" s="18">
        <f>IF(AV8=0,"",AVERAGEIF($AO$3:$AO$266,$AU8,$AP$3:$AP$266))</f>
        <v>4.2878787878787881</v>
      </c>
      <c r="AX8" s="8">
        <f t="array" ref="AX8">IF(AV8&lt;2,"",VAR(IF($AO$3:$AO$266=$AU8,$AP$3:$AP$266,"")))</f>
        <v>2.7561878325237101</v>
      </c>
      <c r="AZ8" t="s">
        <v>21</v>
      </c>
      <c r="BA8">
        <v>1.6704545454534809</v>
      </c>
      <c r="BB8">
        <f>BB6*BB5</f>
        <v>1</v>
      </c>
      <c r="BC8">
        <f>BA8/BB8</f>
        <v>1.6704545454534809</v>
      </c>
      <c r="BD8">
        <f>BC8/BC12</f>
        <v>0.65857756206790108</v>
      </c>
      <c r="BE8">
        <f>_xlfn.F.DIST.RT(BD8,BB8,BB12)</f>
        <v>0.41781645924881539</v>
      </c>
      <c r="BF8">
        <f>BA8/(BA8+BA12)</f>
        <v>2.5659674744696066E-3</v>
      </c>
    </row>
    <row r="9" spans="1:58" x14ac:dyDescent="0.35">
      <c r="A9" s="13" t="s">
        <v>5</v>
      </c>
      <c r="B9" s="13" t="s">
        <v>3</v>
      </c>
      <c r="C9" s="13" t="s">
        <v>1</v>
      </c>
      <c r="D9" s="13">
        <v>4</v>
      </c>
      <c r="E9" s="13">
        <v>6</v>
      </c>
      <c r="F9" s="13">
        <v>5</v>
      </c>
      <c r="G9" s="13">
        <v>2</v>
      </c>
      <c r="H9" s="13">
        <v>4</v>
      </c>
      <c r="I9" s="13">
        <v>5</v>
      </c>
      <c r="J9" s="13">
        <v>6</v>
      </c>
      <c r="K9" s="13">
        <v>3</v>
      </c>
      <c r="L9" s="13">
        <v>6</v>
      </c>
      <c r="M9" s="13">
        <v>5</v>
      </c>
      <c r="N9" s="13">
        <v>4</v>
      </c>
      <c r="O9" s="13">
        <v>0</v>
      </c>
      <c r="P9" s="13">
        <v>5</v>
      </c>
      <c r="Q9" s="13">
        <v>5</v>
      </c>
      <c r="R9" s="13">
        <v>1</v>
      </c>
      <c r="S9" s="13">
        <v>5</v>
      </c>
      <c r="T9" s="13">
        <v>6</v>
      </c>
      <c r="U9" s="13">
        <v>5</v>
      </c>
      <c r="V9" s="13">
        <v>5</v>
      </c>
      <c r="W9" s="13">
        <v>6</v>
      </c>
      <c r="X9" s="13">
        <v>4</v>
      </c>
      <c r="Y9" s="13">
        <v>6</v>
      </c>
      <c r="Z9" s="13">
        <v>6</v>
      </c>
      <c r="AA9" s="13">
        <v>5</v>
      </c>
      <c r="AB9" s="13">
        <v>4</v>
      </c>
      <c r="AC9" s="13">
        <v>6</v>
      </c>
      <c r="AD9" s="13">
        <v>2</v>
      </c>
      <c r="AE9" s="13">
        <v>4</v>
      </c>
      <c r="AF9" s="13">
        <v>5</v>
      </c>
      <c r="AG9" s="13">
        <v>5</v>
      </c>
      <c r="AH9" s="13">
        <v>4</v>
      </c>
      <c r="AI9" s="13">
        <v>5</v>
      </c>
      <c r="AJ9" s="13">
        <v>6</v>
      </c>
      <c r="AK9" s="13">
        <f t="shared" si="0"/>
        <v>4.5454545454545459</v>
      </c>
      <c r="AM9" s="7" t="str">
        <v>Positive</v>
      </c>
      <c r="AN9" s="18" t="str">
        <v>Left</v>
      </c>
      <c r="AO9" s="18" t="str">
        <v>12 point</v>
      </c>
      <c r="AP9" s="8">
        <v>0</v>
      </c>
      <c r="AS9" s="9"/>
      <c r="AT9" s="10"/>
      <c r="AU9" s="11" t="str">
        <v>14 point</v>
      </c>
      <c r="AV9" s="9">
        <f>SUMIF($AU$22:$AU$29,AU9,$AV$22:$AV$29)</f>
        <v>132</v>
      </c>
      <c r="AW9" s="10">
        <f>IF(AV9=0,"",AVERAGEIF($AO$3:$AO$266,$AU9,$AP$3:$AP$266))</f>
        <v>4.4015151515151514</v>
      </c>
      <c r="AX9" s="11">
        <f t="array" ref="AX9">IF(AV9&lt;2,"",VAR(IF($AO$3:$AO$266=$AU9,$AP$3:$AP$266,"")))</f>
        <v>2.5169442516770761</v>
      </c>
      <c r="AZ9" t="s">
        <v>22</v>
      </c>
      <c r="BA9">
        <v>23.640151515149796</v>
      </c>
      <c r="BB9">
        <f>BB7*BB5</f>
        <v>1</v>
      </c>
      <c r="BC9">
        <f>BA9/BB9</f>
        <v>23.640151515149796</v>
      </c>
      <c r="BD9">
        <f>BC9/BC12</f>
        <v>9.3201418704491861</v>
      </c>
      <c r="BE9" s="21">
        <f>_xlfn.F.DIST.RT(BD9,BB8,BB12)</f>
        <v>2.5053488801715386E-3</v>
      </c>
      <c r="BF9">
        <f>BA9/(BA9+BA12)</f>
        <v>3.5127909267439014E-2</v>
      </c>
    </row>
    <row r="10" spans="1:58" x14ac:dyDescent="0.35">
      <c r="AM10" s="7" t="str">
        <v>Positive</v>
      </c>
      <c r="AN10" s="18" t="str">
        <v>Left</v>
      </c>
      <c r="AO10" s="18" t="str">
        <v>12 point</v>
      </c>
      <c r="AP10" s="8">
        <v>6</v>
      </c>
      <c r="AS10" s="4" t="str">
        <f>$AS$4</f>
        <v>Negative</v>
      </c>
      <c r="AT10" s="5" t="str">
        <f>$AT6</f>
        <v>Justified</v>
      </c>
      <c r="AU10" s="6"/>
      <c r="AV10" s="4">
        <f>SUMIFS($AV$22:$AV$29,$AS$22:$AS$29,AS10,$AT$22:$AT$29,AT10)</f>
        <v>66</v>
      </c>
      <c r="AW10" s="5">
        <f>IF(AV10=0,"",AVERAGEIFS($AP$3:$AP$266,$AM$3:$AM$266,$AS10,$AN$3:$AN$266,$AT10))</f>
        <v>4.333333333333333</v>
      </c>
      <c r="AX10" s="6">
        <f t="array" ref="AX10">IF(AV10&lt;2,"",VAR(IF($AM$3:$AM$266=$AS10,IF($AN$3:$AN$266=$AT10,$AP$3:$AP$266,""))))</f>
        <v>2.5333333333333345</v>
      </c>
      <c r="AZ10" t="s">
        <v>23</v>
      </c>
      <c r="BA10">
        <v>13.185606060606233</v>
      </c>
      <c r="BB10">
        <f>BB7*BB6</f>
        <v>1</v>
      </c>
      <c r="BC10">
        <f>BA10/BB10</f>
        <v>13.185606060606233</v>
      </c>
      <c r="BD10">
        <f>BC10/BC12</f>
        <v>5.1984319581856111</v>
      </c>
      <c r="BE10" s="21">
        <f>_xlfn.F.DIST.RT(BD10,BB10,BB12)</f>
        <v>2.3430124380873069E-2</v>
      </c>
      <c r="BF10">
        <f>BA10/(BA10+BA12)</f>
        <v>1.9902232640576535E-2</v>
      </c>
    </row>
    <row r="11" spans="1:58" x14ac:dyDescent="0.35">
      <c r="AM11" s="7" t="str">
        <v>Positive</v>
      </c>
      <c r="AN11" s="18" t="str">
        <v>Left</v>
      </c>
      <c r="AO11" s="18" t="str">
        <v>12 point</v>
      </c>
      <c r="AP11" s="8">
        <v>6</v>
      </c>
      <c r="AS11" s="7" t="str">
        <f>$AS$4</f>
        <v>Negative</v>
      </c>
      <c r="AT11" s="18" t="str">
        <f>$AT7</f>
        <v>Left</v>
      </c>
      <c r="AU11" s="8"/>
      <c r="AV11" s="7">
        <f t="shared" ref="AV11:AV13" si="1">SUMIFS($AV$22:$AV$29,$AS$22:$AS$29,AS11,$AT$22:$AT$29,AT11)</f>
        <v>66</v>
      </c>
      <c r="AW11" s="18">
        <f t="shared" ref="AW11:AW13" si="2">IF(AV11=0,"",AVERAGEIFS($AP$3:$AP$266,$AM$3:$AM$266,$AS11,$AN$3:$AN$266,$AT11))</f>
        <v>4.2272727272727275</v>
      </c>
      <c r="AX11" s="8">
        <f t="array" ref="AX11">IF(AV11&lt;2,"",VAR(IF($AM$3:$AM$266=$AS11,IF($AN$3:$AN$266=$AT11,$AP$3:$AP$266,""))))</f>
        <v>3.132167832167831</v>
      </c>
      <c r="AZ11" t="s">
        <v>24</v>
      </c>
      <c r="BA11">
        <v>1.6704545454525714</v>
      </c>
      <c r="BB11">
        <f>BB7*BB6*BB5</f>
        <v>1</v>
      </c>
      <c r="BC11">
        <f>BA11/BB11</f>
        <v>1.6704545454525714</v>
      </c>
      <c r="BD11">
        <f>BC11/BC12</f>
        <v>0.65857756206754248</v>
      </c>
      <c r="BE11">
        <f>_xlfn.F.DIST.RT(BD11,BB11,BB12)</f>
        <v>0.41781645924894206</v>
      </c>
      <c r="BF11">
        <f>BA11/(BA11+BA12)</f>
        <v>2.5659674744682131E-3</v>
      </c>
    </row>
    <row r="12" spans="1:58" x14ac:dyDescent="0.35">
      <c r="AM12" s="7" t="str">
        <v>Positive</v>
      </c>
      <c r="AN12" s="18" t="str">
        <v>Left</v>
      </c>
      <c r="AO12" s="18" t="str">
        <v>12 point</v>
      </c>
      <c r="AP12" s="8">
        <v>6</v>
      </c>
      <c r="AS12" s="7" t="str">
        <f>$AS$5</f>
        <v>Positive</v>
      </c>
      <c r="AT12" s="18" t="str">
        <f>$AT6</f>
        <v>Justified</v>
      </c>
      <c r="AU12" s="8"/>
      <c r="AV12" s="7">
        <f t="shared" si="1"/>
        <v>66</v>
      </c>
      <c r="AW12" s="18">
        <f t="shared" si="2"/>
        <v>4.3030303030303028</v>
      </c>
      <c r="AX12" s="8">
        <f t="array" ref="AX12">IF(AV12&lt;2,"",VAR(IF($AM$3:$AM$266=$AS12,IF($AN$3:$AN$266=$AT12,$AP$3:$AP$266,""))))</f>
        <v>2.4606060606060614</v>
      </c>
      <c r="AZ12" t="s">
        <v>26</v>
      </c>
      <c r="BA12">
        <v>649.33333333333439</v>
      </c>
      <c r="BB12">
        <f>AV30-(BB5+1)*(BB6+1)*(BB7+1)</f>
        <v>256</v>
      </c>
      <c r="BC12">
        <f>BA12/BB12</f>
        <v>2.5364583333333375</v>
      </c>
    </row>
    <row r="13" spans="1:58" x14ac:dyDescent="0.35">
      <c r="A13" s="19" t="s">
        <v>32</v>
      </c>
      <c r="B13" s="20">
        <f>AVERAGE(D2:AJ2,D4:AJ4,D6:AJ6,D8:AJ8)</f>
        <v>4.2878787878787881</v>
      </c>
      <c r="AM13" s="7" t="str">
        <v>Positive</v>
      </c>
      <c r="AN13" s="18" t="str">
        <v>Left</v>
      </c>
      <c r="AO13" s="18" t="str">
        <v>12 point</v>
      </c>
      <c r="AP13" s="8">
        <v>6</v>
      </c>
      <c r="AS13" s="9" t="str">
        <f>$AS$5</f>
        <v>Positive</v>
      </c>
      <c r="AT13" s="10" t="str">
        <f>$AT7</f>
        <v>Left</v>
      </c>
      <c r="AU13" s="11"/>
      <c r="AV13" s="9">
        <f t="shared" si="1"/>
        <v>66</v>
      </c>
      <c r="AW13" s="10">
        <f t="shared" si="2"/>
        <v>4.5151515151515156</v>
      </c>
      <c r="AX13" s="11">
        <f t="array" ref="AX13">IF(AV13&lt;2,"",VAR(IF($AM$3:$AM$266=$AS13,IF($AN$3:$AN$266=$AT13,$AP$3:$AP$266,""))))</f>
        <v>2.4689976689976691</v>
      </c>
      <c r="AZ13" s="1" t="s">
        <v>25</v>
      </c>
      <c r="BA13" s="1">
        <f>DEVSQ(AP3:AP266)</f>
        <v>691.63257575757564</v>
      </c>
      <c r="BB13" s="1">
        <f>AV30-1</f>
        <v>263</v>
      </c>
      <c r="BC13" s="1">
        <f>BA13/BB13</f>
        <v>2.6297816568729111</v>
      </c>
      <c r="BD13" s="1"/>
      <c r="BE13" s="1"/>
      <c r="BF13" s="1"/>
    </row>
    <row r="14" spans="1:58" x14ac:dyDescent="0.35">
      <c r="A14" s="19" t="s">
        <v>33</v>
      </c>
      <c r="B14" s="20">
        <f>AVERAGE(D3:AJ3,D5:AJ5,D7:AJ7,D9:AJ9)</f>
        <v>4.4015151515151514</v>
      </c>
      <c r="AM14" s="7" t="str">
        <v>Positive</v>
      </c>
      <c r="AN14" s="18" t="str">
        <v>Left</v>
      </c>
      <c r="AO14" s="18" t="str">
        <v>12 point</v>
      </c>
      <c r="AP14" s="8">
        <v>1</v>
      </c>
      <c r="AS14" s="4" t="str">
        <f>$AS$4</f>
        <v>Negative</v>
      </c>
      <c r="AT14" s="5"/>
      <c r="AU14" s="6" t="str">
        <f>$AU8</f>
        <v>12 point</v>
      </c>
      <c r="AV14" s="4">
        <f>SUMIFS($AV$22:$AV$29,$AS$22:$AS$29,AS14,$AU$22:$AU$29,AU14)</f>
        <v>66</v>
      </c>
      <c r="AW14" s="5">
        <f>IF(AV14=0,"",AVERAGEIFS($AP$3:$AP$266,$AM$3:$AM$266,$AS14,$AO$3:$AO$266,$AU14))</f>
        <v>3.9242424242424243</v>
      </c>
      <c r="AX14" s="6">
        <f t="array" ref="AX14">IF(AV14&lt;2,"",VAR(IF($AM$3:$AM$266=$AS14,IF($AO$3:$AO$266=$AU14,$AP$3:$AP$266,""))))</f>
        <v>3.1787878787878787</v>
      </c>
    </row>
    <row r="15" spans="1:58" x14ac:dyDescent="0.35">
      <c r="AM15" s="7" t="str">
        <v>Positive</v>
      </c>
      <c r="AN15" s="18" t="str">
        <v>Left</v>
      </c>
      <c r="AO15" s="18" t="str">
        <v>12 point</v>
      </c>
      <c r="AP15" s="8">
        <v>4</v>
      </c>
      <c r="AS15" s="7" t="str">
        <f>$AS$4</f>
        <v>Negative</v>
      </c>
      <c r="AT15" s="18"/>
      <c r="AU15" s="8" t="str">
        <f>$AU9</f>
        <v>14 point</v>
      </c>
      <c r="AV15" s="7">
        <f t="shared" ref="AV15:AV17" si="3">SUMIFS($AV$22:$AV$29,$AS$22:$AS$29,AS15,$AU$22:$AU$29,AU15)</f>
        <v>66</v>
      </c>
      <c r="AW15" s="18">
        <f t="shared" ref="AW15:AW17" si="4">IF(AV15=0,"",AVERAGEIFS($AP$3:$AP$266,$AM$3:$AM$266,$AS15,$AO$3:$AO$266,$AU15))</f>
        <v>4.6363636363636367</v>
      </c>
      <c r="AX15" s="8">
        <f t="array" ref="AX15">IF(AV15&lt;2,"",VAR(IF($AM$3:$AM$266=$AS15,IF($AO$3:$AO$266=$AU15,$AP$3:$AP$266,""))))</f>
        <v>2.2349650349650347</v>
      </c>
    </row>
    <row r="16" spans="1:58" x14ac:dyDescent="0.35">
      <c r="A16" s="19" t="s">
        <v>42</v>
      </c>
      <c r="B16" s="20">
        <f>AVERAGE(D2:AJ5)</f>
        <v>4.4090909090909092</v>
      </c>
      <c r="AM16" s="7" t="str">
        <v>Positive</v>
      </c>
      <c r="AN16" s="18" t="str">
        <v>Left</v>
      </c>
      <c r="AO16" s="18" t="str">
        <v>12 point</v>
      </c>
      <c r="AP16" s="8">
        <v>5</v>
      </c>
      <c r="AS16" s="7" t="str">
        <f>$AS$5</f>
        <v>Positive</v>
      </c>
      <c r="AT16" s="18"/>
      <c r="AU16" s="8" t="str">
        <f>$AU8</f>
        <v>12 point</v>
      </c>
      <c r="AV16" s="7">
        <f t="shared" si="3"/>
        <v>66</v>
      </c>
      <c r="AW16" s="18">
        <f t="shared" si="4"/>
        <v>4.6515151515151514</v>
      </c>
      <c r="AX16" s="8">
        <f t="array" ref="AX16">IF(AV16&lt;2,"",VAR(IF($AM$3:$AM$266=$AS16,IF($AO$3:$AO$266=$AU16,$AP$3:$AP$266,""))))</f>
        <v>2.1074592074592076</v>
      </c>
    </row>
    <row r="17" spans="1:50" x14ac:dyDescent="0.35">
      <c r="A17" s="19" t="s">
        <v>43</v>
      </c>
      <c r="B17" s="20">
        <f>AVERAGE(D6:AJ9)</f>
        <v>4.2803030303030303</v>
      </c>
      <c r="AM17" s="7" t="str">
        <v>Positive</v>
      </c>
      <c r="AN17" s="18" t="str">
        <v>Left</v>
      </c>
      <c r="AO17" s="18" t="str">
        <v>12 point</v>
      </c>
      <c r="AP17" s="8">
        <v>6</v>
      </c>
      <c r="AS17" s="9" t="str">
        <f>$AS$5</f>
        <v>Positive</v>
      </c>
      <c r="AT17" s="10"/>
      <c r="AU17" s="11" t="str">
        <f>$AU9</f>
        <v>14 point</v>
      </c>
      <c r="AV17" s="9">
        <f t="shared" si="3"/>
        <v>66</v>
      </c>
      <c r="AW17" s="10">
        <f t="shared" si="4"/>
        <v>4.166666666666667</v>
      </c>
      <c r="AX17" s="11">
        <f t="array" ref="AX17">IF(AV17&lt;2,"",VAR(IF($AM$3:$AM$266=$AS17,IF($AO$3:$AO$266=$AU17,$AP$3:$AP$266,""))))</f>
        <v>2.7256410256410266</v>
      </c>
    </row>
    <row r="18" spans="1:50" x14ac:dyDescent="0.35">
      <c r="AM18" s="7" t="str">
        <v>Positive</v>
      </c>
      <c r="AN18" s="18" t="str">
        <v>Left</v>
      </c>
      <c r="AO18" s="18" t="str">
        <v>12 point</v>
      </c>
      <c r="AP18" s="8">
        <v>5</v>
      </c>
      <c r="AS18" s="4"/>
      <c r="AT18" s="5" t="str">
        <f>$AT$6</f>
        <v>Justified</v>
      </c>
      <c r="AU18" s="6" t="str">
        <f>$AU8</f>
        <v>12 point</v>
      </c>
      <c r="AV18" s="4">
        <f>SUMIFS($AV$22:$AV$29,$AT$22:$AT$29,AT18,$AU$22:$AU$29,AU18)</f>
        <v>66</v>
      </c>
      <c r="AW18" s="5">
        <f>IF(AV18=0,"",AVERAGEIFS($AP$3:$AP$266,$AN$3:$AN$266,$AT18,$AO$3:$AO$266,$AU18))</f>
        <v>4.4848484848484844</v>
      </c>
      <c r="AX18" s="6">
        <f t="array" ref="AX18">IF(AV18&lt;2,"",VAR(IF($AN$3:$AN$266=$AT18,IF($AO$3:$AO$266=$AU18,$AP$3:$AP$266,""))))</f>
        <v>2.3151515151515154</v>
      </c>
    </row>
    <row r="19" spans="1:50" x14ac:dyDescent="0.35">
      <c r="A19" s="19" t="s">
        <v>34</v>
      </c>
      <c r="B19" s="20">
        <f>AVERAGE(D2:AJ3,D6:AJ7)</f>
        <v>4.3712121212121211</v>
      </c>
      <c r="AM19" s="7" t="str">
        <v>Positive</v>
      </c>
      <c r="AN19" s="18" t="str">
        <v>Left</v>
      </c>
      <c r="AO19" s="18" t="str">
        <v>12 point</v>
      </c>
      <c r="AP19" s="8">
        <v>4</v>
      </c>
      <c r="AS19" s="7"/>
      <c r="AT19" s="18" t="str">
        <f>$AT$6</f>
        <v>Justified</v>
      </c>
      <c r="AU19" s="8" t="str">
        <f>$AU9</f>
        <v>14 point</v>
      </c>
      <c r="AV19" s="7">
        <f t="shared" ref="AV19:AV21" si="5">SUMIFS($AV$22:$AV$29,$AT$22:$AT$29,AT19,$AU$22:$AU$29,AU19)</f>
        <v>66</v>
      </c>
      <c r="AW19" s="18">
        <f t="shared" ref="AW19:AW21" si="6">IF(AV19=0,"",AVERAGEIFS($AP$3:$AP$266,$AN$3:$AN$266,$AT19,$AO$3:$AO$266,$AU19))</f>
        <v>4.1515151515151514</v>
      </c>
      <c r="AX19" s="8">
        <f t="array" ref="AX19">IF(AV19&lt;2,"",VAR(IF($AN$3:$AN$266=$AT19,IF($AO$3:$AO$266=$AU19,$AP$3:$AP$266,""))))</f>
        <v>2.6228438228438229</v>
      </c>
    </row>
    <row r="20" spans="1:50" x14ac:dyDescent="0.35">
      <c r="A20" s="19" t="s">
        <v>44</v>
      </c>
      <c r="B20" s="20">
        <f>AVERAGE(D4:AJ5,D8:AJ9)</f>
        <v>4.3181818181818183</v>
      </c>
      <c r="AM20" s="7" t="str">
        <v>Positive</v>
      </c>
      <c r="AN20" s="18" t="str">
        <v>Left</v>
      </c>
      <c r="AO20" s="18" t="str">
        <v>12 point</v>
      </c>
      <c r="AP20" s="8">
        <v>6</v>
      </c>
      <c r="AS20" s="7"/>
      <c r="AT20" s="18" t="str">
        <f>$AT$7</f>
        <v>Left</v>
      </c>
      <c r="AU20" s="8" t="str">
        <f>$AU8</f>
        <v>12 point</v>
      </c>
      <c r="AV20" s="7">
        <f t="shared" si="5"/>
        <v>66</v>
      </c>
      <c r="AW20" s="18">
        <f t="shared" si="6"/>
        <v>4.0909090909090908</v>
      </c>
      <c r="AX20" s="8">
        <f t="array" ref="AX20">IF(AV20&lt;2,"",VAR(IF($AN$3:$AN$266=$AT20,IF($AO$3:$AO$266=$AU20,$AP$3:$AP$266,""))))</f>
        <v>3.1608391608391613</v>
      </c>
    </row>
    <row r="21" spans="1:50" x14ac:dyDescent="0.35">
      <c r="AM21" s="7" t="str">
        <v>Positive</v>
      </c>
      <c r="AN21" s="18" t="str">
        <v>Left</v>
      </c>
      <c r="AO21" s="18" t="str">
        <v>12 point</v>
      </c>
      <c r="AP21" s="8">
        <v>5</v>
      </c>
      <c r="AS21" s="9"/>
      <c r="AT21" s="10" t="str">
        <f>$AT$7</f>
        <v>Left</v>
      </c>
      <c r="AU21" s="11" t="str">
        <f>$AU9</f>
        <v>14 point</v>
      </c>
      <c r="AV21" s="9">
        <f t="shared" si="5"/>
        <v>66</v>
      </c>
      <c r="AW21" s="10">
        <f t="shared" si="6"/>
        <v>4.6515151515151514</v>
      </c>
      <c r="AX21" s="11">
        <f t="array" ref="AX21">IF(AV21&lt;2,"",VAR(IF($AN$3:$AN$266=$AT21,IF($AO$3:$AO$266=$AU21,$AP$3:$AP$266,""))))</f>
        <v>2.3228438228438231</v>
      </c>
    </row>
    <row r="22" spans="1:50" x14ac:dyDescent="0.35">
      <c r="AM22" s="7" t="str">
        <v>Positive</v>
      </c>
      <c r="AN22" s="18" t="str">
        <v>Left</v>
      </c>
      <c r="AO22" s="18" t="str">
        <v>12 point</v>
      </c>
      <c r="AP22" s="8">
        <v>5</v>
      </c>
      <c r="AS22" s="4" t="str">
        <f>$AS$4</f>
        <v>Negative</v>
      </c>
      <c r="AT22" s="5" t="str">
        <f>AT18</f>
        <v>Justified</v>
      </c>
      <c r="AU22" s="6" t="str">
        <f>AU18</f>
        <v>12 point</v>
      </c>
      <c r="AV22" s="4">
        <f>COUNTIFS($AM$3:$AM$266,$AS22,$AN$3:$AN$266,$AT22,$AO$3:$AO$266,$AU22)</f>
        <v>33</v>
      </c>
      <c r="AW22" s="5">
        <f>IF(AV22=0,"",AVERAGEIFS($AP$3:$AP$266,$AM$3:$AM$266,$AS22,$AN$3:$AN$266,$AT22,$AO$3:$AO$266,$AU22))</f>
        <v>4.1212121212121211</v>
      </c>
      <c r="AX22" s="6">
        <f t="array" ref="AX22">IF(AV22&lt;2,"",VAR(IF($AM$3:$AM$266=$AS22,IF($AN$3:$AN$266=$AT22,IF($AO$3:$AO$266=$AU22,$AP$3:$AP$266,"")))))</f>
        <v>2.7973484848484844</v>
      </c>
    </row>
    <row r="23" spans="1:50" x14ac:dyDescent="0.35">
      <c r="AM23" s="7" t="str">
        <v>Positive</v>
      </c>
      <c r="AN23" s="18" t="str">
        <v>Left</v>
      </c>
      <c r="AO23" s="18" t="str">
        <v>12 point</v>
      </c>
      <c r="AP23" s="8">
        <v>6</v>
      </c>
      <c r="AS23" s="7" t="str">
        <f t="shared" ref="AS23:AS25" si="7">$AS$4</f>
        <v>Negative</v>
      </c>
      <c r="AT23" s="18" t="str">
        <f t="shared" ref="AT23:AU23" si="8">AT19</f>
        <v>Justified</v>
      </c>
      <c r="AU23" s="8" t="str">
        <f t="shared" si="8"/>
        <v>14 point</v>
      </c>
      <c r="AV23" s="7">
        <f t="shared" ref="AV23:AV29" si="9">COUNTIFS($AM$3:$AM$266,$AS23,$AN$3:$AN$266,$AT23,$AO$3:$AO$266,$AU23)</f>
        <v>33</v>
      </c>
      <c r="AW23" s="18">
        <f t="shared" ref="AW23:AW29" si="10">IF(AV23=0,"",AVERAGEIFS($AP$3:$AP$266,$AM$3:$AM$266,$AS23,$AN$3:$AN$266,$AT23,$AO$3:$AO$266,$AU23))</f>
        <v>4.5454545454545459</v>
      </c>
      <c r="AX23" s="8">
        <f t="array" ref="AX23">IF(AV23&lt;2,"",VAR(IF($AM$3:$AM$266=$AS23,IF($AN$3:$AN$266=$AT23,IF($AO$3:$AO$266=$AU23,$AP$3:$AP$266,"")))))</f>
        <v>2.2556818181818166</v>
      </c>
    </row>
    <row r="24" spans="1:50" x14ac:dyDescent="0.35">
      <c r="AM24" s="7" t="str">
        <v>Positive</v>
      </c>
      <c r="AN24" s="18" t="str">
        <v>Left</v>
      </c>
      <c r="AO24" s="18" t="str">
        <v>12 point</v>
      </c>
      <c r="AP24" s="8">
        <v>5</v>
      </c>
      <c r="AS24" s="7" t="str">
        <f t="shared" si="7"/>
        <v>Negative</v>
      </c>
      <c r="AT24" s="18" t="str">
        <f t="shared" ref="AT24:AU24" si="11">AT20</f>
        <v>Left</v>
      </c>
      <c r="AU24" s="8" t="str">
        <f t="shared" si="11"/>
        <v>12 point</v>
      </c>
      <c r="AV24" s="7">
        <f t="shared" si="9"/>
        <v>33</v>
      </c>
      <c r="AW24" s="18">
        <f t="shared" si="10"/>
        <v>3.7272727272727271</v>
      </c>
      <c r="AX24" s="8">
        <f t="array" ref="AX24">IF(AV24&lt;2,"",VAR(IF($AM$3:$AM$266=$AS24,IF($AN$3:$AN$266=$AT24,IF($AO$3:$AO$266=$AU24,$AP$3:$AP$266,"")))))</f>
        <v>3.579545454545455</v>
      </c>
    </row>
    <row r="25" spans="1:50" x14ac:dyDescent="0.35">
      <c r="AM25" s="7" t="str">
        <v>Positive</v>
      </c>
      <c r="AN25" s="18" t="str">
        <v>Left</v>
      </c>
      <c r="AO25" s="18" t="str">
        <v>12 point</v>
      </c>
      <c r="AP25" s="8">
        <v>5</v>
      </c>
      <c r="AS25" s="7" t="str">
        <f t="shared" si="7"/>
        <v>Negative</v>
      </c>
      <c r="AT25" s="18" t="str">
        <f t="shared" ref="AT25:AU25" si="12">AT21</f>
        <v>Left</v>
      </c>
      <c r="AU25" s="8" t="str">
        <f t="shared" si="12"/>
        <v>14 point</v>
      </c>
      <c r="AV25" s="7">
        <f t="shared" si="9"/>
        <v>33</v>
      </c>
      <c r="AW25" s="18">
        <f t="shared" si="10"/>
        <v>4.7272727272727275</v>
      </c>
      <c r="AX25" s="8">
        <f t="array" ref="AX25">IF(AV25&lt;2,"",VAR(IF($AM$3:$AM$266=$AS25,IF($AN$3:$AN$266=$AT25,IF($AO$3:$AO$266=$AU25,$AP$3:$AP$266,"")))))</f>
        <v>2.2670454545454533</v>
      </c>
    </row>
    <row r="26" spans="1:50" x14ac:dyDescent="0.35">
      <c r="AM26" s="7" t="str">
        <v>Positive</v>
      </c>
      <c r="AN26" s="18" t="str">
        <v>Left</v>
      </c>
      <c r="AO26" s="18" t="str">
        <v>12 point</v>
      </c>
      <c r="AP26" s="8">
        <v>6</v>
      </c>
      <c r="AS26" s="7" t="str">
        <f>$AS$5</f>
        <v>Positive</v>
      </c>
      <c r="AT26" s="18" t="str">
        <f t="shared" ref="AT26:AU26" si="13">AT22</f>
        <v>Justified</v>
      </c>
      <c r="AU26" s="8" t="str">
        <f t="shared" si="13"/>
        <v>12 point</v>
      </c>
      <c r="AV26" s="7">
        <f t="shared" si="9"/>
        <v>33</v>
      </c>
      <c r="AW26" s="18">
        <f t="shared" si="10"/>
        <v>4.8484848484848486</v>
      </c>
      <c r="AX26" s="8">
        <f t="array" ref="AX26">IF(AV26&lt;2,"",VAR(IF($AM$3:$AM$266=$AS26,IF($AN$3:$AN$266=$AT26,IF($AO$3:$AO$266=$AU26,$AP$3:$AP$266,"")))))</f>
        <v>1.6325757575757578</v>
      </c>
    </row>
    <row r="27" spans="1:50" x14ac:dyDescent="0.35">
      <c r="AM27" s="7" t="str">
        <v>Positive</v>
      </c>
      <c r="AN27" s="18" t="str">
        <v>Left</v>
      </c>
      <c r="AO27" s="18" t="str">
        <v>12 point</v>
      </c>
      <c r="AP27" s="8">
        <v>3</v>
      </c>
      <c r="AS27" s="7" t="str">
        <f t="shared" ref="AS27:AS29" si="14">$AS$5</f>
        <v>Positive</v>
      </c>
      <c r="AT27" s="18" t="str">
        <f t="shared" ref="AT27:AU27" si="15">AT23</f>
        <v>Justified</v>
      </c>
      <c r="AU27" s="8" t="str">
        <f t="shared" si="15"/>
        <v>14 point</v>
      </c>
      <c r="AV27" s="7">
        <f t="shared" si="9"/>
        <v>33</v>
      </c>
      <c r="AW27" s="18">
        <f t="shared" si="10"/>
        <v>3.7575757575757578</v>
      </c>
      <c r="AX27" s="8">
        <f t="array" ref="AX27">IF(AV27&lt;2,"",VAR(IF($AM$3:$AM$266=$AS27,IF($AN$3:$AN$266=$AT27,IF($AO$3:$AO$266=$AU27,$AP$3:$AP$266,"")))))</f>
        <v>2.7518939393939394</v>
      </c>
    </row>
    <row r="28" spans="1:50" x14ac:dyDescent="0.35">
      <c r="AM28" s="7" t="str">
        <v>Positive</v>
      </c>
      <c r="AN28" s="18" t="str">
        <v>Left</v>
      </c>
      <c r="AO28" s="18" t="str">
        <v>12 point</v>
      </c>
      <c r="AP28" s="8">
        <v>5</v>
      </c>
      <c r="AS28" s="7" t="str">
        <f t="shared" si="14"/>
        <v>Positive</v>
      </c>
      <c r="AT28" s="18" t="str">
        <f t="shared" ref="AT28:AU28" si="16">AT24</f>
        <v>Left</v>
      </c>
      <c r="AU28" s="8" t="str">
        <f t="shared" si="16"/>
        <v>12 point</v>
      </c>
      <c r="AV28" s="7">
        <f t="shared" si="9"/>
        <v>33</v>
      </c>
      <c r="AW28" s="18">
        <f t="shared" si="10"/>
        <v>4.4545454545454541</v>
      </c>
      <c r="AX28" s="8">
        <f t="array" ref="AX28">IF(AV28&lt;2,"",VAR(IF($AM$3:$AM$266=$AS28,IF($AN$3:$AN$266=$AT28,IF($AO$3:$AO$266=$AU28,$AP$3:$AP$266,"")))))</f>
        <v>2.5681818181818166</v>
      </c>
    </row>
    <row r="29" spans="1:50" x14ac:dyDescent="0.35">
      <c r="AM29" s="7" t="str">
        <v>Positive</v>
      </c>
      <c r="AN29" s="18" t="str">
        <v>Left</v>
      </c>
      <c r="AO29" s="18" t="str">
        <v>12 point</v>
      </c>
      <c r="AP29" s="8">
        <v>5</v>
      </c>
      <c r="AS29" s="9" t="str">
        <f t="shared" si="14"/>
        <v>Positive</v>
      </c>
      <c r="AT29" s="10" t="str">
        <f t="shared" ref="AT29:AU29" si="17">AT25</f>
        <v>Left</v>
      </c>
      <c r="AU29" s="11" t="str">
        <f t="shared" si="17"/>
        <v>14 point</v>
      </c>
      <c r="AV29" s="9">
        <f t="shared" si="9"/>
        <v>33</v>
      </c>
      <c r="AW29" s="10">
        <f t="shared" si="10"/>
        <v>4.5757575757575761</v>
      </c>
      <c r="AX29" s="11">
        <f t="array" ref="AX29">IF(AV29&lt;2,"",VAR(IF($AM$3:$AM$266=$AS29,IF($AN$3:$AN$266=$AT29,IF($AO$3:$AO$266=$AU29,$AP$3:$AP$266,"")))))</f>
        <v>2.4393939393939377</v>
      </c>
    </row>
    <row r="30" spans="1:50" x14ac:dyDescent="0.35">
      <c r="AM30" s="7" t="str">
        <v>Positive</v>
      </c>
      <c r="AN30" s="18" t="str">
        <v>Left</v>
      </c>
      <c r="AO30" s="18" t="str">
        <v>12 point</v>
      </c>
      <c r="AP30" s="8">
        <v>5</v>
      </c>
      <c r="AV30">
        <f>SUM(AV22:AV29)</f>
        <v>264</v>
      </c>
      <c r="AW30">
        <f>AVERAGE(AP3:AP266)</f>
        <v>4.3446969696969697</v>
      </c>
      <c r="AX30">
        <f>_xlfn.VAR.S(AP3:AP266)</f>
        <v>2.6297816568729124</v>
      </c>
    </row>
    <row r="31" spans="1:50" x14ac:dyDescent="0.35">
      <c r="AM31" s="7" t="str">
        <v>Positive</v>
      </c>
      <c r="AN31" s="18" t="str">
        <v>Left</v>
      </c>
      <c r="AO31" s="18" t="str">
        <v>12 point</v>
      </c>
      <c r="AP31" s="8">
        <v>5</v>
      </c>
    </row>
    <row r="32" spans="1:50" x14ac:dyDescent="0.35">
      <c r="AM32" s="7" t="str">
        <v>Positive</v>
      </c>
      <c r="AN32" s="18" t="str">
        <v>Left</v>
      </c>
      <c r="AO32" s="18" t="str">
        <v>12 point</v>
      </c>
      <c r="AP32" s="8">
        <v>2</v>
      </c>
    </row>
    <row r="33" spans="39:42" x14ac:dyDescent="0.35">
      <c r="AM33" s="7" t="str">
        <v>Positive</v>
      </c>
      <c r="AN33" s="18" t="str">
        <v>Left</v>
      </c>
      <c r="AO33" s="18" t="str">
        <v>12 point</v>
      </c>
      <c r="AP33" s="8">
        <v>4</v>
      </c>
    </row>
    <row r="34" spans="39:42" x14ac:dyDescent="0.35">
      <c r="AM34" s="7" t="str">
        <v>Positive</v>
      </c>
      <c r="AN34" s="18" t="str">
        <v>Left</v>
      </c>
      <c r="AO34" s="18" t="str">
        <v>12 point</v>
      </c>
      <c r="AP34" s="8">
        <v>6</v>
      </c>
    </row>
    <row r="35" spans="39:42" x14ac:dyDescent="0.35">
      <c r="AM35" s="7" t="str">
        <v>Positive</v>
      </c>
      <c r="AN35" s="18" t="str">
        <v>Left</v>
      </c>
      <c r="AO35" s="18" t="str">
        <v>12 point</v>
      </c>
      <c r="AP35" s="8">
        <v>5</v>
      </c>
    </row>
    <row r="36" spans="39:42" x14ac:dyDescent="0.35">
      <c r="AM36" s="7" t="str">
        <v>Positive</v>
      </c>
      <c r="AN36" s="18" t="str">
        <v>Left</v>
      </c>
      <c r="AO36" s="18" t="str">
        <v>14 point</v>
      </c>
      <c r="AP36" s="8">
        <v>4</v>
      </c>
    </row>
    <row r="37" spans="39:42" x14ac:dyDescent="0.35">
      <c r="AM37" s="7" t="str">
        <v>Positive</v>
      </c>
      <c r="AN37" s="18" t="str">
        <v>Left</v>
      </c>
      <c r="AO37" s="18" t="str">
        <v>14 point</v>
      </c>
      <c r="AP37" s="8">
        <v>4</v>
      </c>
    </row>
    <row r="38" spans="39:42" x14ac:dyDescent="0.35">
      <c r="AM38" s="7" t="str">
        <v>Positive</v>
      </c>
      <c r="AN38" s="18" t="str">
        <v>Left</v>
      </c>
      <c r="AO38" s="18" t="str">
        <v>14 point</v>
      </c>
      <c r="AP38" s="8">
        <v>6</v>
      </c>
    </row>
    <row r="39" spans="39:42" x14ac:dyDescent="0.35">
      <c r="AM39" s="7" t="str">
        <v>Positive</v>
      </c>
      <c r="AN39" s="18" t="str">
        <v>Left</v>
      </c>
      <c r="AO39" s="18" t="str">
        <v>14 point</v>
      </c>
      <c r="AP39" s="8">
        <v>3</v>
      </c>
    </row>
    <row r="40" spans="39:42" x14ac:dyDescent="0.35">
      <c r="AM40" s="7" t="str">
        <v>Positive</v>
      </c>
      <c r="AN40" s="18" t="str">
        <v>Left</v>
      </c>
      <c r="AO40" s="18" t="str">
        <v>14 point</v>
      </c>
      <c r="AP40" s="8">
        <v>3</v>
      </c>
    </row>
    <row r="41" spans="39:42" x14ac:dyDescent="0.35">
      <c r="AM41" s="7" t="str">
        <v>Positive</v>
      </c>
      <c r="AN41" s="18" t="str">
        <v>Left</v>
      </c>
      <c r="AO41" s="18" t="str">
        <v>14 point</v>
      </c>
      <c r="AP41" s="8">
        <v>5</v>
      </c>
    </row>
    <row r="42" spans="39:42" x14ac:dyDescent="0.35">
      <c r="AM42" s="7" t="str">
        <v>Positive</v>
      </c>
      <c r="AN42" s="18" t="str">
        <v>Left</v>
      </c>
      <c r="AO42" s="18" t="str">
        <v>14 point</v>
      </c>
      <c r="AP42" s="8">
        <v>5</v>
      </c>
    </row>
    <row r="43" spans="39:42" x14ac:dyDescent="0.35">
      <c r="AM43" s="7" t="str">
        <v>Positive</v>
      </c>
      <c r="AN43" s="18" t="str">
        <v>Left</v>
      </c>
      <c r="AO43" s="18" t="str">
        <v>14 point</v>
      </c>
      <c r="AP43" s="8">
        <v>5</v>
      </c>
    </row>
    <row r="44" spans="39:42" x14ac:dyDescent="0.35">
      <c r="AM44" s="7" t="str">
        <v>Positive</v>
      </c>
      <c r="AN44" s="18" t="str">
        <v>Left</v>
      </c>
      <c r="AO44" s="18" t="str">
        <v>14 point</v>
      </c>
      <c r="AP44" s="8">
        <v>6</v>
      </c>
    </row>
    <row r="45" spans="39:42" x14ac:dyDescent="0.35">
      <c r="AM45" s="7" t="str">
        <v>Positive</v>
      </c>
      <c r="AN45" s="18" t="str">
        <v>Left</v>
      </c>
      <c r="AO45" s="18" t="str">
        <v>14 point</v>
      </c>
      <c r="AP45" s="8">
        <v>5</v>
      </c>
    </row>
    <row r="46" spans="39:42" x14ac:dyDescent="0.35">
      <c r="AM46" s="7" t="str">
        <v>Positive</v>
      </c>
      <c r="AN46" s="18" t="str">
        <v>Left</v>
      </c>
      <c r="AO46" s="18" t="str">
        <v>14 point</v>
      </c>
      <c r="AP46" s="8">
        <v>5</v>
      </c>
    </row>
    <row r="47" spans="39:42" x14ac:dyDescent="0.35">
      <c r="AM47" s="7" t="str">
        <v>Positive</v>
      </c>
      <c r="AN47" s="18" t="str">
        <v>Left</v>
      </c>
      <c r="AO47" s="18" t="str">
        <v>14 point</v>
      </c>
      <c r="AP47" s="8">
        <v>6</v>
      </c>
    </row>
    <row r="48" spans="39:42" x14ac:dyDescent="0.35">
      <c r="AM48" s="7" t="str">
        <v>Positive</v>
      </c>
      <c r="AN48" s="18" t="str">
        <v>Left</v>
      </c>
      <c r="AO48" s="18" t="str">
        <v>14 point</v>
      </c>
      <c r="AP48" s="8">
        <v>5</v>
      </c>
    </row>
    <row r="49" spans="39:42" x14ac:dyDescent="0.35">
      <c r="AM49" s="7" t="str">
        <v>Positive</v>
      </c>
      <c r="AN49" s="18" t="str">
        <v>Left</v>
      </c>
      <c r="AO49" s="18" t="str">
        <v>14 point</v>
      </c>
      <c r="AP49" s="8">
        <v>2</v>
      </c>
    </row>
    <row r="50" spans="39:42" x14ac:dyDescent="0.35">
      <c r="AM50" s="7" t="str">
        <v>Positive</v>
      </c>
      <c r="AN50" s="18" t="str">
        <v>Left</v>
      </c>
      <c r="AO50" s="18" t="str">
        <v>14 point</v>
      </c>
      <c r="AP50" s="8">
        <v>5</v>
      </c>
    </row>
    <row r="51" spans="39:42" x14ac:dyDescent="0.35">
      <c r="AM51" s="7" t="str">
        <v>Positive</v>
      </c>
      <c r="AN51" s="18" t="str">
        <v>Left</v>
      </c>
      <c r="AO51" s="18" t="str">
        <v>14 point</v>
      </c>
      <c r="AP51" s="8">
        <v>3</v>
      </c>
    </row>
    <row r="52" spans="39:42" x14ac:dyDescent="0.35">
      <c r="AM52" s="7" t="str">
        <v>Positive</v>
      </c>
      <c r="AN52" s="18" t="str">
        <v>Left</v>
      </c>
      <c r="AO52" s="18" t="str">
        <v>14 point</v>
      </c>
      <c r="AP52" s="8">
        <v>5</v>
      </c>
    </row>
    <row r="53" spans="39:42" x14ac:dyDescent="0.35">
      <c r="AM53" s="7" t="str">
        <v>Positive</v>
      </c>
      <c r="AN53" s="18" t="str">
        <v>Left</v>
      </c>
      <c r="AO53" s="18" t="str">
        <v>14 point</v>
      </c>
      <c r="AP53" s="8">
        <v>4</v>
      </c>
    </row>
    <row r="54" spans="39:42" x14ac:dyDescent="0.35">
      <c r="AM54" s="7" t="str">
        <v>Positive</v>
      </c>
      <c r="AN54" s="18" t="str">
        <v>Left</v>
      </c>
      <c r="AO54" s="18" t="str">
        <v>14 point</v>
      </c>
      <c r="AP54" s="8">
        <v>6</v>
      </c>
    </row>
    <row r="55" spans="39:42" x14ac:dyDescent="0.35">
      <c r="AM55" s="7" t="str">
        <v>Positive</v>
      </c>
      <c r="AN55" s="18" t="str">
        <v>Left</v>
      </c>
      <c r="AO55" s="18" t="str">
        <v>14 point</v>
      </c>
      <c r="AP55" s="8">
        <v>5</v>
      </c>
    </row>
    <row r="56" spans="39:42" x14ac:dyDescent="0.35">
      <c r="AM56" s="7" t="str">
        <v>Positive</v>
      </c>
      <c r="AN56" s="18" t="str">
        <v>Left</v>
      </c>
      <c r="AO56" s="18" t="str">
        <v>14 point</v>
      </c>
      <c r="AP56" s="8">
        <v>6</v>
      </c>
    </row>
    <row r="57" spans="39:42" x14ac:dyDescent="0.35">
      <c r="AM57" s="7" t="str">
        <v>Positive</v>
      </c>
      <c r="AN57" s="18" t="str">
        <v>Left</v>
      </c>
      <c r="AO57" s="18" t="str">
        <v>14 point</v>
      </c>
      <c r="AP57" s="8">
        <v>5</v>
      </c>
    </row>
    <row r="58" spans="39:42" x14ac:dyDescent="0.35">
      <c r="AM58" s="7" t="str">
        <v>Positive</v>
      </c>
      <c r="AN58" s="18" t="str">
        <v>Left</v>
      </c>
      <c r="AO58" s="18" t="str">
        <v>14 point</v>
      </c>
      <c r="AP58" s="8">
        <v>6</v>
      </c>
    </row>
    <row r="59" spans="39:42" x14ac:dyDescent="0.35">
      <c r="AM59" s="7" t="str">
        <v>Positive</v>
      </c>
      <c r="AN59" s="18" t="str">
        <v>Left</v>
      </c>
      <c r="AO59" s="18" t="str">
        <v>14 point</v>
      </c>
      <c r="AP59" s="8">
        <v>6</v>
      </c>
    </row>
    <row r="60" spans="39:42" x14ac:dyDescent="0.35">
      <c r="AM60" s="7" t="str">
        <v>Positive</v>
      </c>
      <c r="AN60" s="18" t="str">
        <v>Left</v>
      </c>
      <c r="AO60" s="18" t="str">
        <v>14 point</v>
      </c>
      <c r="AP60" s="8">
        <v>4</v>
      </c>
    </row>
    <row r="61" spans="39:42" x14ac:dyDescent="0.35">
      <c r="AM61" s="7" t="str">
        <v>Positive</v>
      </c>
      <c r="AN61" s="18" t="str">
        <v>Left</v>
      </c>
      <c r="AO61" s="18" t="str">
        <v>14 point</v>
      </c>
      <c r="AP61" s="8">
        <v>6</v>
      </c>
    </row>
    <row r="62" spans="39:42" x14ac:dyDescent="0.35">
      <c r="AM62" s="7" t="str">
        <v>Positive</v>
      </c>
      <c r="AN62" s="18" t="str">
        <v>Left</v>
      </c>
      <c r="AO62" s="18" t="str">
        <v>14 point</v>
      </c>
      <c r="AP62" s="8">
        <v>5</v>
      </c>
    </row>
    <row r="63" spans="39:42" x14ac:dyDescent="0.35">
      <c r="AM63" s="7" t="str">
        <v>Positive</v>
      </c>
      <c r="AN63" s="18" t="str">
        <v>Left</v>
      </c>
      <c r="AO63" s="18" t="str">
        <v>14 point</v>
      </c>
      <c r="AP63" s="8">
        <v>6</v>
      </c>
    </row>
    <row r="64" spans="39:42" x14ac:dyDescent="0.35">
      <c r="AM64" s="7" t="str">
        <v>Positive</v>
      </c>
      <c r="AN64" s="18" t="str">
        <v>Left</v>
      </c>
      <c r="AO64" s="18" t="str">
        <v>14 point</v>
      </c>
      <c r="AP64" s="8">
        <v>5</v>
      </c>
    </row>
    <row r="65" spans="39:42" x14ac:dyDescent="0.35">
      <c r="AM65" s="7" t="str">
        <v>Positive</v>
      </c>
      <c r="AN65" s="18" t="str">
        <v>Left</v>
      </c>
      <c r="AO65" s="18" t="str">
        <v>14 point</v>
      </c>
      <c r="AP65" s="8">
        <v>0</v>
      </c>
    </row>
    <row r="66" spans="39:42" x14ac:dyDescent="0.35">
      <c r="AM66" s="7" t="str">
        <v>Positive</v>
      </c>
      <c r="AN66" s="18" t="str">
        <v>Left</v>
      </c>
      <c r="AO66" s="18" t="str">
        <v>14 point</v>
      </c>
      <c r="AP66" s="8">
        <v>0</v>
      </c>
    </row>
    <row r="67" spans="39:42" x14ac:dyDescent="0.35">
      <c r="AM67" s="7" t="str">
        <v>Positive</v>
      </c>
      <c r="AN67" s="18" t="str">
        <v>Left</v>
      </c>
      <c r="AO67" s="18" t="str">
        <v>14 point</v>
      </c>
      <c r="AP67" s="8">
        <v>5</v>
      </c>
    </row>
    <row r="68" spans="39:42" x14ac:dyDescent="0.35">
      <c r="AM68" s="7" t="str">
        <v>Positive</v>
      </c>
      <c r="AN68" s="18" t="str">
        <v>Left</v>
      </c>
      <c r="AO68" s="18" t="str">
        <v>14 point</v>
      </c>
      <c r="AP68" s="8">
        <v>5</v>
      </c>
    </row>
    <row r="69" spans="39:42" x14ac:dyDescent="0.35">
      <c r="AM69" s="7" t="str">
        <v>Positive</v>
      </c>
      <c r="AN69" s="18" t="str">
        <v>Justified</v>
      </c>
      <c r="AO69" s="18" t="str">
        <v>12 point</v>
      </c>
      <c r="AP69" s="8">
        <v>4</v>
      </c>
    </row>
    <row r="70" spans="39:42" x14ac:dyDescent="0.35">
      <c r="AM70" s="7" t="str">
        <v>Positive</v>
      </c>
      <c r="AN70" s="18" t="str">
        <v>Justified</v>
      </c>
      <c r="AO70" s="18" t="str">
        <v>12 point</v>
      </c>
      <c r="AP70" s="8">
        <v>3</v>
      </c>
    </row>
    <row r="71" spans="39:42" x14ac:dyDescent="0.35">
      <c r="AM71" s="7" t="str">
        <v>Positive</v>
      </c>
      <c r="AN71" s="18" t="str">
        <v>Justified</v>
      </c>
      <c r="AO71" s="18" t="str">
        <v>12 point</v>
      </c>
      <c r="AP71" s="8">
        <v>6</v>
      </c>
    </row>
    <row r="72" spans="39:42" x14ac:dyDescent="0.35">
      <c r="AM72" s="7" t="str">
        <v>Positive</v>
      </c>
      <c r="AN72" s="18" t="str">
        <v>Justified</v>
      </c>
      <c r="AO72" s="18" t="str">
        <v>12 point</v>
      </c>
      <c r="AP72" s="8">
        <v>1</v>
      </c>
    </row>
    <row r="73" spans="39:42" x14ac:dyDescent="0.35">
      <c r="AM73" s="7" t="str">
        <v>Positive</v>
      </c>
      <c r="AN73" s="18" t="str">
        <v>Justified</v>
      </c>
      <c r="AO73" s="18" t="str">
        <v>12 point</v>
      </c>
      <c r="AP73" s="8">
        <v>3</v>
      </c>
    </row>
    <row r="74" spans="39:42" x14ac:dyDescent="0.35">
      <c r="AM74" s="7" t="str">
        <v>Positive</v>
      </c>
      <c r="AN74" s="18" t="str">
        <v>Justified</v>
      </c>
      <c r="AO74" s="18" t="str">
        <v>12 point</v>
      </c>
      <c r="AP74" s="8">
        <v>3</v>
      </c>
    </row>
    <row r="75" spans="39:42" x14ac:dyDescent="0.35">
      <c r="AM75" s="7" t="str">
        <v>Positive</v>
      </c>
      <c r="AN75" s="18" t="str">
        <v>Justified</v>
      </c>
      <c r="AO75" s="18" t="str">
        <v>12 point</v>
      </c>
      <c r="AP75" s="8">
        <v>5</v>
      </c>
    </row>
    <row r="76" spans="39:42" x14ac:dyDescent="0.35">
      <c r="AM76" s="7" t="str">
        <v>Positive</v>
      </c>
      <c r="AN76" s="18" t="str">
        <v>Justified</v>
      </c>
      <c r="AO76" s="18" t="str">
        <v>12 point</v>
      </c>
      <c r="AP76" s="8">
        <v>5</v>
      </c>
    </row>
    <row r="77" spans="39:42" x14ac:dyDescent="0.35">
      <c r="AM77" s="7" t="str">
        <v>Positive</v>
      </c>
      <c r="AN77" s="18" t="str">
        <v>Justified</v>
      </c>
      <c r="AO77" s="18" t="str">
        <v>12 point</v>
      </c>
      <c r="AP77" s="8">
        <v>6</v>
      </c>
    </row>
    <row r="78" spans="39:42" x14ac:dyDescent="0.35">
      <c r="AM78" s="7" t="str">
        <v>Positive</v>
      </c>
      <c r="AN78" s="18" t="str">
        <v>Justified</v>
      </c>
      <c r="AO78" s="18" t="str">
        <v>12 point</v>
      </c>
      <c r="AP78" s="8">
        <v>5</v>
      </c>
    </row>
    <row r="79" spans="39:42" x14ac:dyDescent="0.35">
      <c r="AM79" s="7" t="str">
        <v>Positive</v>
      </c>
      <c r="AN79" s="18" t="str">
        <v>Justified</v>
      </c>
      <c r="AO79" s="18" t="str">
        <v>12 point</v>
      </c>
      <c r="AP79" s="8">
        <v>6</v>
      </c>
    </row>
    <row r="80" spans="39:42" x14ac:dyDescent="0.35">
      <c r="AM80" s="7" t="str">
        <v>Positive</v>
      </c>
      <c r="AN80" s="18" t="str">
        <v>Justified</v>
      </c>
      <c r="AO80" s="18" t="str">
        <v>12 point</v>
      </c>
      <c r="AP80" s="8">
        <v>6</v>
      </c>
    </row>
    <row r="81" spans="39:42" x14ac:dyDescent="0.35">
      <c r="AM81" s="7" t="str">
        <v>Positive</v>
      </c>
      <c r="AN81" s="18" t="str">
        <v>Justified</v>
      </c>
      <c r="AO81" s="18" t="str">
        <v>12 point</v>
      </c>
      <c r="AP81" s="8">
        <v>6</v>
      </c>
    </row>
    <row r="82" spans="39:42" x14ac:dyDescent="0.35">
      <c r="AM82" s="7" t="str">
        <v>Positive</v>
      </c>
      <c r="AN82" s="18" t="str">
        <v>Justified</v>
      </c>
      <c r="AO82" s="18" t="str">
        <v>12 point</v>
      </c>
      <c r="AP82" s="8">
        <v>4</v>
      </c>
    </row>
    <row r="83" spans="39:42" x14ac:dyDescent="0.35">
      <c r="AM83" s="7" t="str">
        <v>Positive</v>
      </c>
      <c r="AN83" s="18" t="str">
        <v>Justified</v>
      </c>
      <c r="AO83" s="18" t="str">
        <v>12 point</v>
      </c>
      <c r="AP83" s="8">
        <v>3</v>
      </c>
    </row>
    <row r="84" spans="39:42" x14ac:dyDescent="0.35">
      <c r="AM84" s="7" t="str">
        <v>Positive</v>
      </c>
      <c r="AN84" s="18" t="str">
        <v>Justified</v>
      </c>
      <c r="AO84" s="18" t="str">
        <v>12 point</v>
      </c>
      <c r="AP84" s="8">
        <v>3</v>
      </c>
    </row>
    <row r="85" spans="39:42" x14ac:dyDescent="0.35">
      <c r="AM85" s="7" t="str">
        <v>Positive</v>
      </c>
      <c r="AN85" s="18" t="str">
        <v>Justified</v>
      </c>
      <c r="AO85" s="18" t="str">
        <v>12 point</v>
      </c>
      <c r="AP85" s="8">
        <v>6</v>
      </c>
    </row>
    <row r="86" spans="39:42" x14ac:dyDescent="0.35">
      <c r="AM86" s="7" t="str">
        <v>Positive</v>
      </c>
      <c r="AN86" s="18" t="str">
        <v>Justified</v>
      </c>
      <c r="AO86" s="18" t="str">
        <v>12 point</v>
      </c>
      <c r="AP86" s="8">
        <v>5</v>
      </c>
    </row>
    <row r="87" spans="39:42" x14ac:dyDescent="0.35">
      <c r="AM87" s="7" t="str">
        <v>Positive</v>
      </c>
      <c r="AN87" s="18" t="str">
        <v>Justified</v>
      </c>
      <c r="AO87" s="18" t="str">
        <v>12 point</v>
      </c>
      <c r="AP87" s="8">
        <v>6</v>
      </c>
    </row>
    <row r="88" spans="39:42" x14ac:dyDescent="0.35">
      <c r="AM88" s="7" t="str">
        <v>Positive</v>
      </c>
      <c r="AN88" s="18" t="str">
        <v>Justified</v>
      </c>
      <c r="AO88" s="18" t="str">
        <v>12 point</v>
      </c>
      <c r="AP88" s="8">
        <v>6</v>
      </c>
    </row>
    <row r="89" spans="39:42" x14ac:dyDescent="0.35">
      <c r="AM89" s="7" t="str">
        <v>Positive</v>
      </c>
      <c r="AN89" s="18" t="str">
        <v>Justified</v>
      </c>
      <c r="AO89" s="18" t="str">
        <v>12 point</v>
      </c>
      <c r="AP89" s="8">
        <v>6</v>
      </c>
    </row>
    <row r="90" spans="39:42" x14ac:dyDescent="0.35">
      <c r="AM90" s="7" t="str">
        <v>Positive</v>
      </c>
      <c r="AN90" s="18" t="str">
        <v>Justified</v>
      </c>
      <c r="AO90" s="18" t="str">
        <v>12 point</v>
      </c>
      <c r="AP90" s="8">
        <v>4</v>
      </c>
    </row>
    <row r="91" spans="39:42" x14ac:dyDescent="0.35">
      <c r="AM91" s="7" t="str">
        <v>Positive</v>
      </c>
      <c r="AN91" s="18" t="str">
        <v>Justified</v>
      </c>
      <c r="AO91" s="18" t="str">
        <v>12 point</v>
      </c>
      <c r="AP91" s="8">
        <v>6</v>
      </c>
    </row>
    <row r="92" spans="39:42" x14ac:dyDescent="0.35">
      <c r="AM92" s="7" t="str">
        <v>Positive</v>
      </c>
      <c r="AN92" s="18" t="str">
        <v>Justified</v>
      </c>
      <c r="AO92" s="18" t="str">
        <v>12 point</v>
      </c>
      <c r="AP92" s="8">
        <v>5</v>
      </c>
    </row>
    <row r="93" spans="39:42" x14ac:dyDescent="0.35">
      <c r="AM93" s="7" t="str">
        <v>Positive</v>
      </c>
      <c r="AN93" s="18" t="str">
        <v>Justified</v>
      </c>
      <c r="AO93" s="18" t="str">
        <v>12 point</v>
      </c>
      <c r="AP93" s="8">
        <v>5</v>
      </c>
    </row>
    <row r="94" spans="39:42" x14ac:dyDescent="0.35">
      <c r="AM94" s="7" t="str">
        <v>Positive</v>
      </c>
      <c r="AN94" s="18" t="str">
        <v>Justified</v>
      </c>
      <c r="AO94" s="18" t="str">
        <v>12 point</v>
      </c>
      <c r="AP94" s="8">
        <v>5</v>
      </c>
    </row>
    <row r="95" spans="39:42" x14ac:dyDescent="0.35">
      <c r="AM95" s="7" t="str">
        <v>Positive</v>
      </c>
      <c r="AN95" s="18" t="str">
        <v>Justified</v>
      </c>
      <c r="AO95" s="18" t="str">
        <v>12 point</v>
      </c>
      <c r="AP95" s="8">
        <v>6</v>
      </c>
    </row>
    <row r="96" spans="39:42" x14ac:dyDescent="0.35">
      <c r="AM96" s="7" t="str">
        <v>Positive</v>
      </c>
      <c r="AN96" s="18" t="str">
        <v>Justified</v>
      </c>
      <c r="AO96" s="18" t="str">
        <v>12 point</v>
      </c>
      <c r="AP96" s="8">
        <v>4</v>
      </c>
    </row>
    <row r="97" spans="39:42" x14ac:dyDescent="0.35">
      <c r="AM97" s="7" t="str">
        <v>Positive</v>
      </c>
      <c r="AN97" s="18" t="str">
        <v>Justified</v>
      </c>
      <c r="AO97" s="18" t="str">
        <v>12 point</v>
      </c>
      <c r="AP97" s="8">
        <v>6</v>
      </c>
    </row>
    <row r="98" spans="39:42" x14ac:dyDescent="0.35">
      <c r="AM98" s="7" t="str">
        <v>Positive</v>
      </c>
      <c r="AN98" s="18" t="str">
        <v>Justified</v>
      </c>
      <c r="AO98" s="18" t="str">
        <v>12 point</v>
      </c>
      <c r="AP98" s="8">
        <v>5</v>
      </c>
    </row>
    <row r="99" spans="39:42" x14ac:dyDescent="0.35">
      <c r="AM99" s="7" t="str">
        <v>Positive</v>
      </c>
      <c r="AN99" s="18" t="str">
        <v>Justified</v>
      </c>
      <c r="AO99" s="18" t="str">
        <v>12 point</v>
      </c>
      <c r="AP99" s="8">
        <v>5</v>
      </c>
    </row>
    <row r="100" spans="39:42" x14ac:dyDescent="0.35">
      <c r="AM100" s="7" t="str">
        <v>Positive</v>
      </c>
      <c r="AN100" s="18" t="str">
        <v>Justified</v>
      </c>
      <c r="AO100" s="18" t="str">
        <v>12 point</v>
      </c>
      <c r="AP100" s="8">
        <v>6</v>
      </c>
    </row>
    <row r="101" spans="39:42" x14ac:dyDescent="0.35">
      <c r="AM101" s="7" t="str">
        <v>Positive</v>
      </c>
      <c r="AN101" s="18" t="str">
        <v>Justified</v>
      </c>
      <c r="AO101" s="18" t="str">
        <v>12 point</v>
      </c>
      <c r="AP101" s="8">
        <v>5</v>
      </c>
    </row>
    <row r="102" spans="39:42" x14ac:dyDescent="0.35">
      <c r="AM102" s="7" t="str">
        <v>Positive</v>
      </c>
      <c r="AN102" s="18" t="str">
        <v>Justified</v>
      </c>
      <c r="AO102" s="18" t="str">
        <v>14 point</v>
      </c>
      <c r="AP102" s="8">
        <v>4</v>
      </c>
    </row>
    <row r="103" spans="39:42" x14ac:dyDescent="0.35">
      <c r="AM103" s="7" t="str">
        <v>Positive</v>
      </c>
      <c r="AN103" s="18" t="str">
        <v>Justified</v>
      </c>
      <c r="AO103" s="18" t="str">
        <v>14 point</v>
      </c>
      <c r="AP103" s="8">
        <v>3</v>
      </c>
    </row>
    <row r="104" spans="39:42" x14ac:dyDescent="0.35">
      <c r="AM104" s="7" t="str">
        <v>Positive</v>
      </c>
      <c r="AN104" s="18" t="str">
        <v>Justified</v>
      </c>
      <c r="AO104" s="18" t="str">
        <v>14 point</v>
      </c>
      <c r="AP104" s="8">
        <v>6</v>
      </c>
    </row>
    <row r="105" spans="39:42" x14ac:dyDescent="0.35">
      <c r="AM105" s="7" t="str">
        <v>Positive</v>
      </c>
      <c r="AN105" s="18" t="str">
        <v>Justified</v>
      </c>
      <c r="AO105" s="18" t="str">
        <v>14 point</v>
      </c>
      <c r="AP105" s="8">
        <v>4</v>
      </c>
    </row>
    <row r="106" spans="39:42" x14ac:dyDescent="0.35">
      <c r="AM106" s="7" t="str">
        <v>Positive</v>
      </c>
      <c r="AN106" s="18" t="str">
        <v>Justified</v>
      </c>
      <c r="AO106" s="18" t="str">
        <v>14 point</v>
      </c>
      <c r="AP106" s="8">
        <v>5</v>
      </c>
    </row>
    <row r="107" spans="39:42" x14ac:dyDescent="0.35">
      <c r="AM107" s="7" t="str">
        <v>Positive</v>
      </c>
      <c r="AN107" s="18" t="str">
        <v>Justified</v>
      </c>
      <c r="AO107" s="18" t="str">
        <v>14 point</v>
      </c>
      <c r="AP107" s="8">
        <v>4</v>
      </c>
    </row>
    <row r="108" spans="39:42" x14ac:dyDescent="0.35">
      <c r="AM108" s="7" t="str">
        <v>Positive</v>
      </c>
      <c r="AN108" s="18" t="str">
        <v>Justified</v>
      </c>
      <c r="AO108" s="18" t="str">
        <v>14 point</v>
      </c>
      <c r="AP108" s="8">
        <v>5</v>
      </c>
    </row>
    <row r="109" spans="39:42" x14ac:dyDescent="0.35">
      <c r="AM109" s="7" t="str">
        <v>Positive</v>
      </c>
      <c r="AN109" s="18" t="str">
        <v>Justified</v>
      </c>
      <c r="AO109" s="18" t="str">
        <v>14 point</v>
      </c>
      <c r="AP109" s="8">
        <v>5</v>
      </c>
    </row>
    <row r="110" spans="39:42" x14ac:dyDescent="0.35">
      <c r="AM110" s="7" t="str">
        <v>Positive</v>
      </c>
      <c r="AN110" s="18" t="str">
        <v>Justified</v>
      </c>
      <c r="AO110" s="18" t="str">
        <v>14 point</v>
      </c>
      <c r="AP110" s="8">
        <v>4</v>
      </c>
    </row>
    <row r="111" spans="39:42" x14ac:dyDescent="0.35">
      <c r="AM111" s="7" t="str">
        <v>Positive</v>
      </c>
      <c r="AN111" s="18" t="str">
        <v>Justified</v>
      </c>
      <c r="AO111" s="18" t="str">
        <v>14 point</v>
      </c>
      <c r="AP111" s="8">
        <v>6</v>
      </c>
    </row>
    <row r="112" spans="39:42" x14ac:dyDescent="0.35">
      <c r="AM112" s="7" t="str">
        <v>Positive</v>
      </c>
      <c r="AN112" s="18" t="str">
        <v>Justified</v>
      </c>
      <c r="AO112" s="18" t="str">
        <v>14 point</v>
      </c>
      <c r="AP112" s="8">
        <v>3</v>
      </c>
    </row>
    <row r="113" spans="39:42" x14ac:dyDescent="0.35">
      <c r="AM113" s="7" t="str">
        <v>Positive</v>
      </c>
      <c r="AN113" s="18" t="str">
        <v>Justified</v>
      </c>
      <c r="AO113" s="18" t="str">
        <v>14 point</v>
      </c>
      <c r="AP113" s="8">
        <v>5</v>
      </c>
    </row>
    <row r="114" spans="39:42" x14ac:dyDescent="0.35">
      <c r="AM114" s="7" t="str">
        <v>Positive</v>
      </c>
      <c r="AN114" s="18" t="str">
        <v>Justified</v>
      </c>
      <c r="AO114" s="18" t="str">
        <v>14 point</v>
      </c>
      <c r="AP114" s="8">
        <v>6</v>
      </c>
    </row>
    <row r="115" spans="39:42" x14ac:dyDescent="0.35">
      <c r="AM115" s="7" t="str">
        <v>Positive</v>
      </c>
      <c r="AN115" s="18" t="str">
        <v>Justified</v>
      </c>
      <c r="AO115" s="18" t="str">
        <v>14 point</v>
      </c>
      <c r="AP115" s="8">
        <v>5</v>
      </c>
    </row>
    <row r="116" spans="39:42" x14ac:dyDescent="0.35">
      <c r="AM116" s="7" t="str">
        <v>Positive</v>
      </c>
      <c r="AN116" s="18" t="str">
        <v>Justified</v>
      </c>
      <c r="AO116" s="18" t="str">
        <v>14 point</v>
      </c>
      <c r="AP116" s="8">
        <v>2</v>
      </c>
    </row>
    <row r="117" spans="39:42" x14ac:dyDescent="0.35">
      <c r="AM117" s="7" t="str">
        <v>Positive</v>
      </c>
      <c r="AN117" s="18" t="str">
        <v>Justified</v>
      </c>
      <c r="AO117" s="18" t="str">
        <v>14 point</v>
      </c>
      <c r="AP117" s="8">
        <v>2</v>
      </c>
    </row>
    <row r="118" spans="39:42" x14ac:dyDescent="0.35">
      <c r="AM118" s="7" t="str">
        <v>Positive</v>
      </c>
      <c r="AN118" s="18" t="str">
        <v>Justified</v>
      </c>
      <c r="AO118" s="18" t="str">
        <v>14 point</v>
      </c>
      <c r="AP118" s="8">
        <v>5</v>
      </c>
    </row>
    <row r="119" spans="39:42" x14ac:dyDescent="0.35">
      <c r="AM119" s="7" t="str">
        <v>Positive</v>
      </c>
      <c r="AN119" s="18" t="str">
        <v>Justified</v>
      </c>
      <c r="AO119" s="18" t="str">
        <v>14 point</v>
      </c>
      <c r="AP119" s="8">
        <v>1</v>
      </c>
    </row>
    <row r="120" spans="39:42" x14ac:dyDescent="0.35">
      <c r="AM120" s="7" t="str">
        <v>Positive</v>
      </c>
      <c r="AN120" s="18" t="str">
        <v>Justified</v>
      </c>
      <c r="AO120" s="18" t="str">
        <v>14 point</v>
      </c>
      <c r="AP120" s="8">
        <v>5</v>
      </c>
    </row>
    <row r="121" spans="39:42" x14ac:dyDescent="0.35">
      <c r="AM121" s="7" t="str">
        <v>Positive</v>
      </c>
      <c r="AN121" s="18" t="str">
        <v>Justified</v>
      </c>
      <c r="AO121" s="18" t="str">
        <v>14 point</v>
      </c>
      <c r="AP121" s="8">
        <v>5</v>
      </c>
    </row>
    <row r="122" spans="39:42" x14ac:dyDescent="0.35">
      <c r="AM122" s="7" t="str">
        <v>Positive</v>
      </c>
      <c r="AN122" s="18" t="str">
        <v>Justified</v>
      </c>
      <c r="AO122" s="18" t="str">
        <v>14 point</v>
      </c>
      <c r="AP122" s="8">
        <v>2</v>
      </c>
    </row>
    <row r="123" spans="39:42" x14ac:dyDescent="0.35">
      <c r="AM123" s="7" t="str">
        <v>Positive</v>
      </c>
      <c r="AN123" s="18" t="str">
        <v>Justified</v>
      </c>
      <c r="AO123" s="18" t="str">
        <v>14 point</v>
      </c>
      <c r="AP123" s="8">
        <v>0</v>
      </c>
    </row>
    <row r="124" spans="39:42" x14ac:dyDescent="0.35">
      <c r="AM124" s="7" t="str">
        <v>Positive</v>
      </c>
      <c r="AN124" s="18" t="str">
        <v>Justified</v>
      </c>
      <c r="AO124" s="18" t="str">
        <v>14 point</v>
      </c>
      <c r="AP124" s="8">
        <v>4</v>
      </c>
    </row>
    <row r="125" spans="39:42" x14ac:dyDescent="0.35">
      <c r="AM125" s="7" t="str">
        <v>Positive</v>
      </c>
      <c r="AN125" s="18" t="str">
        <v>Justified</v>
      </c>
      <c r="AO125" s="18" t="str">
        <v>14 point</v>
      </c>
      <c r="AP125" s="8">
        <v>5</v>
      </c>
    </row>
    <row r="126" spans="39:42" x14ac:dyDescent="0.35">
      <c r="AM126" s="7" t="str">
        <v>Positive</v>
      </c>
      <c r="AN126" s="18" t="str">
        <v>Justified</v>
      </c>
      <c r="AO126" s="18" t="str">
        <v>14 point</v>
      </c>
      <c r="AP126" s="8">
        <v>4</v>
      </c>
    </row>
    <row r="127" spans="39:42" x14ac:dyDescent="0.35">
      <c r="AM127" s="7" t="str">
        <v>Positive</v>
      </c>
      <c r="AN127" s="18" t="str">
        <v>Justified</v>
      </c>
      <c r="AO127" s="18" t="str">
        <v>14 point</v>
      </c>
      <c r="AP127" s="8">
        <v>4</v>
      </c>
    </row>
    <row r="128" spans="39:42" x14ac:dyDescent="0.35">
      <c r="AM128" s="7" t="str">
        <v>Positive</v>
      </c>
      <c r="AN128" s="18" t="str">
        <v>Justified</v>
      </c>
      <c r="AO128" s="18" t="str">
        <v>14 point</v>
      </c>
      <c r="AP128" s="8">
        <v>2</v>
      </c>
    </row>
    <row r="129" spans="39:42" x14ac:dyDescent="0.35">
      <c r="AM129" s="7" t="str">
        <v>Positive</v>
      </c>
      <c r="AN129" s="18" t="str">
        <v>Justified</v>
      </c>
      <c r="AO129" s="18" t="str">
        <v>14 point</v>
      </c>
      <c r="AP129" s="8">
        <v>3</v>
      </c>
    </row>
    <row r="130" spans="39:42" x14ac:dyDescent="0.35">
      <c r="AM130" s="7" t="str">
        <v>Positive</v>
      </c>
      <c r="AN130" s="18" t="str">
        <v>Justified</v>
      </c>
      <c r="AO130" s="18" t="str">
        <v>14 point</v>
      </c>
      <c r="AP130" s="8">
        <v>4</v>
      </c>
    </row>
    <row r="131" spans="39:42" x14ac:dyDescent="0.35">
      <c r="AM131" s="7" t="str">
        <v>Positive</v>
      </c>
      <c r="AN131" s="18" t="str">
        <v>Justified</v>
      </c>
      <c r="AO131" s="18" t="str">
        <v>14 point</v>
      </c>
      <c r="AP131" s="8">
        <v>3</v>
      </c>
    </row>
    <row r="132" spans="39:42" x14ac:dyDescent="0.35">
      <c r="AM132" s="7" t="str">
        <v>Positive</v>
      </c>
      <c r="AN132" s="18" t="str">
        <v>Justified</v>
      </c>
      <c r="AO132" s="18" t="str">
        <v>14 point</v>
      </c>
      <c r="AP132" s="8">
        <v>0</v>
      </c>
    </row>
    <row r="133" spans="39:42" x14ac:dyDescent="0.35">
      <c r="AM133" s="7" t="str">
        <v>Positive</v>
      </c>
      <c r="AN133" s="18" t="str">
        <v>Justified</v>
      </c>
      <c r="AO133" s="18" t="str">
        <v>14 point</v>
      </c>
      <c r="AP133" s="8">
        <v>6</v>
      </c>
    </row>
    <row r="134" spans="39:42" x14ac:dyDescent="0.35">
      <c r="AM134" s="7" t="str">
        <v>Positive</v>
      </c>
      <c r="AN134" s="18" t="str">
        <v>Justified</v>
      </c>
      <c r="AO134" s="18" t="str">
        <v>14 point</v>
      </c>
      <c r="AP134" s="8">
        <v>2</v>
      </c>
    </row>
    <row r="135" spans="39:42" x14ac:dyDescent="0.35">
      <c r="AM135" s="7" t="str">
        <v>Negative</v>
      </c>
      <c r="AN135" s="18" t="str">
        <v>Left</v>
      </c>
      <c r="AO135" s="18" t="str">
        <v>12 point</v>
      </c>
      <c r="AP135" s="8">
        <v>4</v>
      </c>
    </row>
    <row r="136" spans="39:42" x14ac:dyDescent="0.35">
      <c r="AM136" s="7" t="str">
        <v>Negative</v>
      </c>
      <c r="AN136" s="18" t="str">
        <v>Left</v>
      </c>
      <c r="AO136" s="18" t="str">
        <v>12 point</v>
      </c>
      <c r="AP136" s="8">
        <v>1</v>
      </c>
    </row>
    <row r="137" spans="39:42" x14ac:dyDescent="0.35">
      <c r="AM137" s="7" t="str">
        <v>Negative</v>
      </c>
      <c r="AN137" s="18" t="str">
        <v>Left</v>
      </c>
      <c r="AO137" s="18" t="str">
        <v>12 point</v>
      </c>
      <c r="AP137" s="8">
        <v>4</v>
      </c>
    </row>
    <row r="138" spans="39:42" x14ac:dyDescent="0.35">
      <c r="AM138" s="7" t="str">
        <v>Negative</v>
      </c>
      <c r="AN138" s="18" t="str">
        <v>Left</v>
      </c>
      <c r="AO138" s="18" t="str">
        <v>12 point</v>
      </c>
      <c r="AP138" s="8">
        <v>1</v>
      </c>
    </row>
    <row r="139" spans="39:42" x14ac:dyDescent="0.35">
      <c r="AM139" s="7" t="str">
        <v>Negative</v>
      </c>
      <c r="AN139" s="18" t="str">
        <v>Left</v>
      </c>
      <c r="AO139" s="18" t="str">
        <v>12 point</v>
      </c>
      <c r="AP139" s="8">
        <v>2</v>
      </c>
    </row>
    <row r="140" spans="39:42" x14ac:dyDescent="0.35">
      <c r="AM140" s="7" t="str">
        <v>Negative</v>
      </c>
      <c r="AN140" s="18" t="str">
        <v>Left</v>
      </c>
      <c r="AO140" s="18" t="str">
        <v>12 point</v>
      </c>
      <c r="AP140" s="8">
        <v>4</v>
      </c>
    </row>
    <row r="141" spans="39:42" x14ac:dyDescent="0.35">
      <c r="AM141" s="7" t="str">
        <v>Negative</v>
      </c>
      <c r="AN141" s="18" t="str">
        <v>Left</v>
      </c>
      <c r="AO141" s="18" t="str">
        <v>12 point</v>
      </c>
      <c r="AP141" s="8">
        <v>3</v>
      </c>
    </row>
    <row r="142" spans="39:42" x14ac:dyDescent="0.35">
      <c r="AM142" s="7" t="str">
        <v>Negative</v>
      </c>
      <c r="AN142" s="18" t="str">
        <v>Left</v>
      </c>
      <c r="AO142" s="18" t="str">
        <v>12 point</v>
      </c>
      <c r="AP142" s="8">
        <v>4</v>
      </c>
    </row>
    <row r="143" spans="39:42" x14ac:dyDescent="0.35">
      <c r="AM143" s="7" t="str">
        <v>Negative</v>
      </c>
      <c r="AN143" s="18" t="str">
        <v>Left</v>
      </c>
      <c r="AO143" s="18" t="str">
        <v>12 point</v>
      </c>
      <c r="AP143" s="8">
        <v>4</v>
      </c>
    </row>
    <row r="144" spans="39:42" x14ac:dyDescent="0.35">
      <c r="AM144" s="7" t="str">
        <v>Negative</v>
      </c>
      <c r="AN144" s="18" t="str">
        <v>Left</v>
      </c>
      <c r="AO144" s="18" t="str">
        <v>12 point</v>
      </c>
      <c r="AP144" s="8">
        <v>5</v>
      </c>
    </row>
    <row r="145" spans="39:42" x14ac:dyDescent="0.35">
      <c r="AM145" s="7" t="str">
        <v>Negative</v>
      </c>
      <c r="AN145" s="18" t="str">
        <v>Left</v>
      </c>
      <c r="AO145" s="18" t="str">
        <v>12 point</v>
      </c>
      <c r="AP145" s="8">
        <v>4</v>
      </c>
    </row>
    <row r="146" spans="39:42" x14ac:dyDescent="0.35">
      <c r="AM146" s="7" t="str">
        <v>Negative</v>
      </c>
      <c r="AN146" s="18" t="str">
        <v>Left</v>
      </c>
      <c r="AO146" s="18" t="str">
        <v>12 point</v>
      </c>
      <c r="AP146" s="8">
        <v>0</v>
      </c>
    </row>
    <row r="147" spans="39:42" x14ac:dyDescent="0.35">
      <c r="AM147" s="7" t="str">
        <v>Negative</v>
      </c>
      <c r="AN147" s="18" t="str">
        <v>Left</v>
      </c>
      <c r="AO147" s="18" t="str">
        <v>12 point</v>
      </c>
      <c r="AP147" s="8">
        <v>2</v>
      </c>
    </row>
    <row r="148" spans="39:42" x14ac:dyDescent="0.35">
      <c r="AM148" s="7" t="str">
        <v>Negative</v>
      </c>
      <c r="AN148" s="18" t="str">
        <v>Left</v>
      </c>
      <c r="AO148" s="18" t="str">
        <v>12 point</v>
      </c>
      <c r="AP148" s="8">
        <v>3</v>
      </c>
    </row>
    <row r="149" spans="39:42" x14ac:dyDescent="0.35">
      <c r="AM149" s="7" t="str">
        <v>Negative</v>
      </c>
      <c r="AN149" s="18" t="str">
        <v>Left</v>
      </c>
      <c r="AO149" s="18" t="str">
        <v>12 point</v>
      </c>
      <c r="AP149" s="8">
        <v>0</v>
      </c>
    </row>
    <row r="150" spans="39:42" x14ac:dyDescent="0.35">
      <c r="AM150" s="7" t="str">
        <v>Negative</v>
      </c>
      <c r="AN150" s="18" t="str">
        <v>Left</v>
      </c>
      <c r="AO150" s="18" t="str">
        <v>12 point</v>
      </c>
      <c r="AP150" s="8">
        <v>1</v>
      </c>
    </row>
    <row r="151" spans="39:42" x14ac:dyDescent="0.35">
      <c r="AM151" s="7" t="str">
        <v>Negative</v>
      </c>
      <c r="AN151" s="18" t="str">
        <v>Left</v>
      </c>
      <c r="AO151" s="18" t="str">
        <v>12 point</v>
      </c>
      <c r="AP151" s="8">
        <v>3</v>
      </c>
    </row>
    <row r="152" spans="39:42" x14ac:dyDescent="0.35">
      <c r="AM152" s="7" t="str">
        <v>Negative</v>
      </c>
      <c r="AN152" s="18" t="str">
        <v>Left</v>
      </c>
      <c r="AO152" s="18" t="str">
        <v>12 point</v>
      </c>
      <c r="AP152" s="8">
        <v>6</v>
      </c>
    </row>
    <row r="153" spans="39:42" x14ac:dyDescent="0.35">
      <c r="AM153" s="7" t="str">
        <v>Negative</v>
      </c>
      <c r="AN153" s="18" t="str">
        <v>Left</v>
      </c>
      <c r="AO153" s="18" t="str">
        <v>12 point</v>
      </c>
      <c r="AP153" s="8">
        <v>5</v>
      </c>
    </row>
    <row r="154" spans="39:42" x14ac:dyDescent="0.35">
      <c r="AM154" s="7" t="str">
        <v>Negative</v>
      </c>
      <c r="AN154" s="18" t="str">
        <v>Left</v>
      </c>
      <c r="AO154" s="18" t="str">
        <v>12 point</v>
      </c>
      <c r="AP154" s="8">
        <v>6</v>
      </c>
    </row>
    <row r="155" spans="39:42" x14ac:dyDescent="0.35">
      <c r="AM155" s="7" t="str">
        <v>Negative</v>
      </c>
      <c r="AN155" s="18" t="str">
        <v>Left</v>
      </c>
      <c r="AO155" s="18" t="str">
        <v>12 point</v>
      </c>
      <c r="AP155" s="8">
        <v>6</v>
      </c>
    </row>
    <row r="156" spans="39:42" x14ac:dyDescent="0.35">
      <c r="AM156" s="7" t="str">
        <v>Negative</v>
      </c>
      <c r="AN156" s="18" t="str">
        <v>Left</v>
      </c>
      <c r="AO156" s="18" t="str">
        <v>12 point</v>
      </c>
      <c r="AP156" s="8">
        <v>5</v>
      </c>
    </row>
    <row r="157" spans="39:42" x14ac:dyDescent="0.35">
      <c r="AM157" s="7" t="str">
        <v>Negative</v>
      </c>
      <c r="AN157" s="18" t="str">
        <v>Left</v>
      </c>
      <c r="AO157" s="18" t="str">
        <v>12 point</v>
      </c>
      <c r="AP157" s="8">
        <v>6</v>
      </c>
    </row>
    <row r="158" spans="39:42" x14ac:dyDescent="0.35">
      <c r="AM158" s="7" t="str">
        <v>Negative</v>
      </c>
      <c r="AN158" s="18" t="str">
        <v>Left</v>
      </c>
      <c r="AO158" s="18" t="str">
        <v>12 point</v>
      </c>
      <c r="AP158" s="8">
        <v>4</v>
      </c>
    </row>
    <row r="159" spans="39:42" x14ac:dyDescent="0.35">
      <c r="AM159" s="7" t="str">
        <v>Negative</v>
      </c>
      <c r="AN159" s="18" t="str">
        <v>Left</v>
      </c>
      <c r="AO159" s="18" t="str">
        <v>12 point</v>
      </c>
      <c r="AP159" s="8">
        <v>4</v>
      </c>
    </row>
    <row r="160" spans="39:42" x14ac:dyDescent="0.35">
      <c r="AM160" s="7" t="str">
        <v>Negative</v>
      </c>
      <c r="AN160" s="18" t="str">
        <v>Left</v>
      </c>
      <c r="AO160" s="18" t="str">
        <v>12 point</v>
      </c>
      <c r="AP160" s="8">
        <v>6</v>
      </c>
    </row>
    <row r="161" spans="39:42" x14ac:dyDescent="0.35">
      <c r="AM161" s="7" t="str">
        <v>Negative</v>
      </c>
      <c r="AN161" s="18" t="str">
        <v>Left</v>
      </c>
      <c r="AO161" s="18" t="str">
        <v>12 point</v>
      </c>
      <c r="AP161" s="8">
        <v>4</v>
      </c>
    </row>
    <row r="162" spans="39:42" x14ac:dyDescent="0.35">
      <c r="AM162" s="7" t="str">
        <v>Negative</v>
      </c>
      <c r="AN162" s="18" t="str">
        <v>Left</v>
      </c>
      <c r="AO162" s="18" t="str">
        <v>12 point</v>
      </c>
      <c r="AP162" s="8">
        <v>5</v>
      </c>
    </row>
    <row r="163" spans="39:42" x14ac:dyDescent="0.35">
      <c r="AM163" s="7" t="str">
        <v>Negative</v>
      </c>
      <c r="AN163" s="18" t="str">
        <v>Left</v>
      </c>
      <c r="AO163" s="18" t="str">
        <v>12 point</v>
      </c>
      <c r="AP163" s="8">
        <v>5</v>
      </c>
    </row>
    <row r="164" spans="39:42" x14ac:dyDescent="0.35">
      <c r="AM164" s="7" t="str">
        <v>Negative</v>
      </c>
      <c r="AN164" s="18" t="str">
        <v>Left</v>
      </c>
      <c r="AO164" s="18" t="str">
        <v>12 point</v>
      </c>
      <c r="AP164" s="8">
        <v>5</v>
      </c>
    </row>
    <row r="165" spans="39:42" x14ac:dyDescent="0.35">
      <c r="AM165" s="7" t="str">
        <v>Negative</v>
      </c>
      <c r="AN165" s="18" t="str">
        <v>Left</v>
      </c>
      <c r="AO165" s="18" t="str">
        <v>12 point</v>
      </c>
      <c r="AP165" s="8">
        <v>0</v>
      </c>
    </row>
    <row r="166" spans="39:42" x14ac:dyDescent="0.35">
      <c r="AM166" s="7" t="str">
        <v>Negative</v>
      </c>
      <c r="AN166" s="18" t="str">
        <v>Left</v>
      </c>
      <c r="AO166" s="18" t="str">
        <v>12 point</v>
      </c>
      <c r="AP166" s="8">
        <v>6</v>
      </c>
    </row>
    <row r="167" spans="39:42" x14ac:dyDescent="0.35">
      <c r="AM167" s="7" t="str">
        <v>Negative</v>
      </c>
      <c r="AN167" s="18" t="str">
        <v>Left</v>
      </c>
      <c r="AO167" s="18" t="str">
        <v>12 point</v>
      </c>
      <c r="AP167" s="8">
        <v>5</v>
      </c>
    </row>
    <row r="168" spans="39:42" x14ac:dyDescent="0.35">
      <c r="AM168" s="7" t="str">
        <v>Negative</v>
      </c>
      <c r="AN168" s="18" t="str">
        <v>Left</v>
      </c>
      <c r="AO168" s="18" t="str">
        <v>14 point</v>
      </c>
      <c r="AP168" s="8">
        <v>5</v>
      </c>
    </row>
    <row r="169" spans="39:42" x14ac:dyDescent="0.35">
      <c r="AM169" s="7" t="str">
        <v>Negative</v>
      </c>
      <c r="AN169" s="18" t="str">
        <v>Left</v>
      </c>
      <c r="AO169" s="18" t="str">
        <v>14 point</v>
      </c>
      <c r="AP169" s="8">
        <v>4</v>
      </c>
    </row>
    <row r="170" spans="39:42" x14ac:dyDescent="0.35">
      <c r="AM170" s="7" t="str">
        <v>Negative</v>
      </c>
      <c r="AN170" s="18" t="str">
        <v>Left</v>
      </c>
      <c r="AO170" s="18" t="str">
        <v>14 point</v>
      </c>
      <c r="AP170" s="8">
        <v>6</v>
      </c>
    </row>
    <row r="171" spans="39:42" x14ac:dyDescent="0.35">
      <c r="AM171" s="7" t="str">
        <v>Negative</v>
      </c>
      <c r="AN171" s="18" t="str">
        <v>Left</v>
      </c>
      <c r="AO171" s="18" t="str">
        <v>14 point</v>
      </c>
      <c r="AP171" s="8">
        <v>3</v>
      </c>
    </row>
    <row r="172" spans="39:42" x14ac:dyDescent="0.35">
      <c r="AM172" s="7" t="str">
        <v>Negative</v>
      </c>
      <c r="AN172" s="18" t="str">
        <v>Left</v>
      </c>
      <c r="AO172" s="18" t="str">
        <v>14 point</v>
      </c>
      <c r="AP172" s="8">
        <v>5</v>
      </c>
    </row>
    <row r="173" spans="39:42" x14ac:dyDescent="0.35">
      <c r="AM173" s="7" t="str">
        <v>Negative</v>
      </c>
      <c r="AN173" s="18" t="str">
        <v>Left</v>
      </c>
      <c r="AO173" s="18" t="str">
        <v>14 point</v>
      </c>
      <c r="AP173" s="8">
        <v>6</v>
      </c>
    </row>
    <row r="174" spans="39:42" x14ac:dyDescent="0.35">
      <c r="AM174" s="7" t="str">
        <v>Negative</v>
      </c>
      <c r="AN174" s="18" t="str">
        <v>Left</v>
      </c>
      <c r="AO174" s="18" t="str">
        <v>14 point</v>
      </c>
      <c r="AP174" s="8">
        <v>5</v>
      </c>
    </row>
    <row r="175" spans="39:42" x14ac:dyDescent="0.35">
      <c r="AM175" s="7" t="str">
        <v>Negative</v>
      </c>
      <c r="AN175" s="18" t="str">
        <v>Left</v>
      </c>
      <c r="AO175" s="18" t="str">
        <v>14 point</v>
      </c>
      <c r="AP175" s="8">
        <v>4</v>
      </c>
    </row>
    <row r="176" spans="39:42" x14ac:dyDescent="0.35">
      <c r="AM176" s="7" t="str">
        <v>Negative</v>
      </c>
      <c r="AN176" s="18" t="str">
        <v>Left</v>
      </c>
      <c r="AO176" s="18" t="str">
        <v>14 point</v>
      </c>
      <c r="AP176" s="8">
        <v>6</v>
      </c>
    </row>
    <row r="177" spans="39:42" x14ac:dyDescent="0.35">
      <c r="AM177" s="7" t="str">
        <v>Negative</v>
      </c>
      <c r="AN177" s="18" t="str">
        <v>Left</v>
      </c>
      <c r="AO177" s="18" t="str">
        <v>14 point</v>
      </c>
      <c r="AP177" s="8">
        <v>6</v>
      </c>
    </row>
    <row r="178" spans="39:42" x14ac:dyDescent="0.35">
      <c r="AM178" s="7" t="str">
        <v>Negative</v>
      </c>
      <c r="AN178" s="18" t="str">
        <v>Left</v>
      </c>
      <c r="AO178" s="18" t="str">
        <v>14 point</v>
      </c>
      <c r="AP178" s="8">
        <v>6</v>
      </c>
    </row>
    <row r="179" spans="39:42" x14ac:dyDescent="0.35">
      <c r="AM179" s="7" t="str">
        <v>Negative</v>
      </c>
      <c r="AN179" s="18" t="str">
        <v>Left</v>
      </c>
      <c r="AO179" s="18" t="str">
        <v>14 point</v>
      </c>
      <c r="AP179" s="8">
        <v>1</v>
      </c>
    </row>
    <row r="180" spans="39:42" x14ac:dyDescent="0.35">
      <c r="AM180" s="7" t="str">
        <v>Negative</v>
      </c>
      <c r="AN180" s="18" t="str">
        <v>Left</v>
      </c>
      <c r="AO180" s="18" t="str">
        <v>14 point</v>
      </c>
      <c r="AP180" s="8">
        <v>5</v>
      </c>
    </row>
    <row r="181" spans="39:42" x14ac:dyDescent="0.35">
      <c r="AM181" s="7" t="str">
        <v>Negative</v>
      </c>
      <c r="AN181" s="18" t="str">
        <v>Left</v>
      </c>
      <c r="AO181" s="18" t="str">
        <v>14 point</v>
      </c>
      <c r="AP181" s="8">
        <v>6</v>
      </c>
    </row>
    <row r="182" spans="39:42" x14ac:dyDescent="0.35">
      <c r="AM182" s="7" t="str">
        <v>Negative</v>
      </c>
      <c r="AN182" s="18" t="str">
        <v>Left</v>
      </c>
      <c r="AO182" s="18" t="str">
        <v>14 point</v>
      </c>
      <c r="AP182" s="8">
        <v>5</v>
      </c>
    </row>
    <row r="183" spans="39:42" x14ac:dyDescent="0.35">
      <c r="AM183" s="7" t="str">
        <v>Negative</v>
      </c>
      <c r="AN183" s="18" t="str">
        <v>Left</v>
      </c>
      <c r="AO183" s="18" t="str">
        <v>14 point</v>
      </c>
      <c r="AP183" s="8">
        <v>5</v>
      </c>
    </row>
    <row r="184" spans="39:42" x14ac:dyDescent="0.35">
      <c r="AM184" s="7" t="str">
        <v>Negative</v>
      </c>
      <c r="AN184" s="18" t="str">
        <v>Left</v>
      </c>
      <c r="AO184" s="18" t="str">
        <v>14 point</v>
      </c>
      <c r="AP184" s="8">
        <v>6</v>
      </c>
    </row>
    <row r="185" spans="39:42" x14ac:dyDescent="0.35">
      <c r="AM185" s="7" t="str">
        <v>Negative</v>
      </c>
      <c r="AN185" s="18" t="str">
        <v>Left</v>
      </c>
      <c r="AO185" s="18" t="str">
        <v>14 point</v>
      </c>
      <c r="AP185" s="8">
        <v>5</v>
      </c>
    </row>
    <row r="186" spans="39:42" x14ac:dyDescent="0.35">
      <c r="AM186" s="7" t="str">
        <v>Negative</v>
      </c>
      <c r="AN186" s="18" t="str">
        <v>Left</v>
      </c>
      <c r="AO186" s="18" t="str">
        <v>14 point</v>
      </c>
      <c r="AP186" s="8">
        <v>5</v>
      </c>
    </row>
    <row r="187" spans="39:42" x14ac:dyDescent="0.35">
      <c r="AM187" s="7" t="str">
        <v>Negative</v>
      </c>
      <c r="AN187" s="18" t="str">
        <v>Left</v>
      </c>
      <c r="AO187" s="18" t="str">
        <v>14 point</v>
      </c>
      <c r="AP187" s="8">
        <v>6</v>
      </c>
    </row>
    <row r="188" spans="39:42" x14ac:dyDescent="0.35">
      <c r="AM188" s="7" t="str">
        <v>Negative</v>
      </c>
      <c r="AN188" s="18" t="str">
        <v>Left</v>
      </c>
      <c r="AO188" s="18" t="str">
        <v>14 point</v>
      </c>
      <c r="AP188" s="8">
        <v>4</v>
      </c>
    </row>
    <row r="189" spans="39:42" x14ac:dyDescent="0.35">
      <c r="AM189" s="7" t="str">
        <v>Negative</v>
      </c>
      <c r="AN189" s="18" t="str">
        <v>Left</v>
      </c>
      <c r="AO189" s="18" t="str">
        <v>14 point</v>
      </c>
      <c r="AP189" s="8">
        <v>5</v>
      </c>
    </row>
    <row r="190" spans="39:42" x14ac:dyDescent="0.35">
      <c r="AM190" s="7" t="str">
        <v>Negative</v>
      </c>
      <c r="AN190" s="18" t="str">
        <v>Left</v>
      </c>
      <c r="AO190" s="18" t="str">
        <v>14 point</v>
      </c>
      <c r="AP190" s="8">
        <v>6</v>
      </c>
    </row>
    <row r="191" spans="39:42" x14ac:dyDescent="0.35">
      <c r="AM191" s="7" t="str">
        <v>Negative</v>
      </c>
      <c r="AN191" s="18" t="str">
        <v>Left</v>
      </c>
      <c r="AO191" s="18" t="str">
        <v>14 point</v>
      </c>
      <c r="AP191" s="8">
        <v>6</v>
      </c>
    </row>
    <row r="192" spans="39:42" x14ac:dyDescent="0.35">
      <c r="AM192" s="7" t="str">
        <v>Negative</v>
      </c>
      <c r="AN192" s="18" t="str">
        <v>Left</v>
      </c>
      <c r="AO192" s="18" t="str">
        <v>14 point</v>
      </c>
      <c r="AP192" s="8">
        <v>5</v>
      </c>
    </row>
    <row r="193" spans="39:42" x14ac:dyDescent="0.35">
      <c r="AM193" s="7" t="str">
        <v>Negative</v>
      </c>
      <c r="AN193" s="18" t="str">
        <v>Left</v>
      </c>
      <c r="AO193" s="18" t="str">
        <v>14 point</v>
      </c>
      <c r="AP193" s="8">
        <v>3</v>
      </c>
    </row>
    <row r="194" spans="39:42" x14ac:dyDescent="0.35">
      <c r="AM194" s="7" t="str">
        <v>Negative</v>
      </c>
      <c r="AN194" s="18" t="str">
        <v>Left</v>
      </c>
      <c r="AO194" s="18" t="str">
        <v>14 point</v>
      </c>
      <c r="AP194" s="8">
        <v>2</v>
      </c>
    </row>
    <row r="195" spans="39:42" x14ac:dyDescent="0.35">
      <c r="AM195" s="7" t="str">
        <v>Negative</v>
      </c>
      <c r="AN195" s="18" t="str">
        <v>Left</v>
      </c>
      <c r="AO195" s="18" t="str">
        <v>14 point</v>
      </c>
      <c r="AP195" s="8">
        <v>6</v>
      </c>
    </row>
    <row r="196" spans="39:42" x14ac:dyDescent="0.35">
      <c r="AM196" s="7" t="str">
        <v>Negative</v>
      </c>
      <c r="AN196" s="18" t="str">
        <v>Left</v>
      </c>
      <c r="AO196" s="18" t="str">
        <v>14 point</v>
      </c>
      <c r="AP196" s="8">
        <v>4</v>
      </c>
    </row>
    <row r="197" spans="39:42" x14ac:dyDescent="0.35">
      <c r="AM197" s="7" t="str">
        <v>Negative</v>
      </c>
      <c r="AN197" s="18" t="str">
        <v>Left</v>
      </c>
      <c r="AO197" s="18" t="str">
        <v>14 point</v>
      </c>
      <c r="AP197" s="8">
        <v>0</v>
      </c>
    </row>
    <row r="198" spans="39:42" x14ac:dyDescent="0.35">
      <c r="AM198" s="7" t="str">
        <v>Negative</v>
      </c>
      <c r="AN198" s="18" t="str">
        <v>Left</v>
      </c>
      <c r="AO198" s="18" t="str">
        <v>14 point</v>
      </c>
      <c r="AP198" s="8">
        <v>5</v>
      </c>
    </row>
    <row r="199" spans="39:42" x14ac:dyDescent="0.35">
      <c r="AM199" s="7" t="str">
        <v>Negative</v>
      </c>
      <c r="AN199" s="18" t="str">
        <v>Left</v>
      </c>
      <c r="AO199" s="18" t="str">
        <v>14 point</v>
      </c>
      <c r="AP199" s="8">
        <v>6</v>
      </c>
    </row>
    <row r="200" spans="39:42" x14ac:dyDescent="0.35">
      <c r="AM200" s="7" t="str">
        <v>Negative</v>
      </c>
      <c r="AN200" s="18" t="str">
        <v>Left</v>
      </c>
      <c r="AO200" s="18" t="str">
        <v>14 point</v>
      </c>
      <c r="AP200" s="8">
        <v>4</v>
      </c>
    </row>
    <row r="201" spans="39:42" x14ac:dyDescent="0.35">
      <c r="AM201" s="7" t="str">
        <v>Negative</v>
      </c>
      <c r="AN201" s="18" t="str">
        <v>Justified</v>
      </c>
      <c r="AO201" s="18" t="str">
        <v>12 point</v>
      </c>
      <c r="AP201" s="8">
        <v>3</v>
      </c>
    </row>
    <row r="202" spans="39:42" x14ac:dyDescent="0.35">
      <c r="AM202" s="7" t="str">
        <v>Negative</v>
      </c>
      <c r="AN202" s="18" t="str">
        <v>Justified</v>
      </c>
      <c r="AO202" s="18" t="str">
        <v>12 point</v>
      </c>
      <c r="AP202" s="8">
        <v>5</v>
      </c>
    </row>
    <row r="203" spans="39:42" x14ac:dyDescent="0.35">
      <c r="AM203" s="7" t="str">
        <v>Negative</v>
      </c>
      <c r="AN203" s="18" t="str">
        <v>Justified</v>
      </c>
      <c r="AO203" s="18" t="str">
        <v>12 point</v>
      </c>
      <c r="AP203" s="8">
        <v>6</v>
      </c>
    </row>
    <row r="204" spans="39:42" x14ac:dyDescent="0.35">
      <c r="AM204" s="7" t="str">
        <v>Negative</v>
      </c>
      <c r="AN204" s="18" t="str">
        <v>Justified</v>
      </c>
      <c r="AO204" s="18" t="str">
        <v>12 point</v>
      </c>
      <c r="AP204" s="8">
        <v>3</v>
      </c>
    </row>
    <row r="205" spans="39:42" x14ac:dyDescent="0.35">
      <c r="AM205" s="7" t="str">
        <v>Negative</v>
      </c>
      <c r="AN205" s="18" t="str">
        <v>Justified</v>
      </c>
      <c r="AO205" s="18" t="str">
        <v>12 point</v>
      </c>
      <c r="AP205" s="8">
        <v>3</v>
      </c>
    </row>
    <row r="206" spans="39:42" x14ac:dyDescent="0.35">
      <c r="AM206" s="7" t="str">
        <v>Negative</v>
      </c>
      <c r="AN206" s="18" t="str">
        <v>Justified</v>
      </c>
      <c r="AO206" s="18" t="str">
        <v>12 point</v>
      </c>
      <c r="AP206" s="8">
        <v>3</v>
      </c>
    </row>
    <row r="207" spans="39:42" x14ac:dyDescent="0.35">
      <c r="AM207" s="7" t="str">
        <v>Negative</v>
      </c>
      <c r="AN207" s="18" t="str">
        <v>Justified</v>
      </c>
      <c r="AO207" s="18" t="str">
        <v>12 point</v>
      </c>
      <c r="AP207" s="8">
        <v>5</v>
      </c>
    </row>
    <row r="208" spans="39:42" x14ac:dyDescent="0.35">
      <c r="AM208" s="7" t="str">
        <v>Negative</v>
      </c>
      <c r="AN208" s="18" t="str">
        <v>Justified</v>
      </c>
      <c r="AO208" s="18" t="str">
        <v>12 point</v>
      </c>
      <c r="AP208" s="8">
        <v>5</v>
      </c>
    </row>
    <row r="209" spans="39:42" x14ac:dyDescent="0.35">
      <c r="AM209" s="7" t="str">
        <v>Negative</v>
      </c>
      <c r="AN209" s="18" t="str">
        <v>Justified</v>
      </c>
      <c r="AO209" s="18" t="str">
        <v>12 point</v>
      </c>
      <c r="AP209" s="8">
        <v>4</v>
      </c>
    </row>
    <row r="210" spans="39:42" x14ac:dyDescent="0.35">
      <c r="AM210" s="7" t="str">
        <v>Negative</v>
      </c>
      <c r="AN210" s="18" t="str">
        <v>Justified</v>
      </c>
      <c r="AO210" s="18" t="str">
        <v>12 point</v>
      </c>
      <c r="AP210" s="8">
        <v>6</v>
      </c>
    </row>
    <row r="211" spans="39:42" x14ac:dyDescent="0.35">
      <c r="AM211" s="7" t="str">
        <v>Negative</v>
      </c>
      <c r="AN211" s="18" t="str">
        <v>Justified</v>
      </c>
      <c r="AO211" s="18" t="str">
        <v>12 point</v>
      </c>
      <c r="AP211" s="8">
        <v>6</v>
      </c>
    </row>
    <row r="212" spans="39:42" x14ac:dyDescent="0.35">
      <c r="AM212" s="7" t="str">
        <v>Negative</v>
      </c>
      <c r="AN212" s="18" t="str">
        <v>Justified</v>
      </c>
      <c r="AO212" s="18" t="str">
        <v>12 point</v>
      </c>
      <c r="AP212" s="8">
        <v>3</v>
      </c>
    </row>
    <row r="213" spans="39:42" x14ac:dyDescent="0.35">
      <c r="AM213" s="7" t="str">
        <v>Negative</v>
      </c>
      <c r="AN213" s="18" t="str">
        <v>Justified</v>
      </c>
      <c r="AO213" s="18" t="str">
        <v>12 point</v>
      </c>
      <c r="AP213" s="8">
        <v>5</v>
      </c>
    </row>
    <row r="214" spans="39:42" x14ac:dyDescent="0.35">
      <c r="AM214" s="7" t="str">
        <v>Negative</v>
      </c>
      <c r="AN214" s="18" t="str">
        <v>Justified</v>
      </c>
      <c r="AO214" s="18" t="str">
        <v>12 point</v>
      </c>
      <c r="AP214" s="8">
        <v>5</v>
      </c>
    </row>
    <row r="215" spans="39:42" x14ac:dyDescent="0.35">
      <c r="AM215" s="7" t="str">
        <v>Negative</v>
      </c>
      <c r="AN215" s="18" t="str">
        <v>Justified</v>
      </c>
      <c r="AO215" s="18" t="str">
        <v>12 point</v>
      </c>
      <c r="AP215" s="8">
        <v>0</v>
      </c>
    </row>
    <row r="216" spans="39:42" x14ac:dyDescent="0.35">
      <c r="AM216" s="7" t="str">
        <v>Negative</v>
      </c>
      <c r="AN216" s="18" t="str">
        <v>Justified</v>
      </c>
      <c r="AO216" s="18" t="str">
        <v>12 point</v>
      </c>
      <c r="AP216" s="8">
        <v>1</v>
      </c>
    </row>
    <row r="217" spans="39:42" x14ac:dyDescent="0.35">
      <c r="AM217" s="7" t="str">
        <v>Negative</v>
      </c>
      <c r="AN217" s="18" t="str">
        <v>Justified</v>
      </c>
      <c r="AO217" s="18" t="str">
        <v>12 point</v>
      </c>
      <c r="AP217" s="8">
        <v>6</v>
      </c>
    </row>
    <row r="218" spans="39:42" x14ac:dyDescent="0.35">
      <c r="AM218" s="7" t="str">
        <v>Negative</v>
      </c>
      <c r="AN218" s="18" t="str">
        <v>Justified</v>
      </c>
      <c r="AO218" s="18" t="str">
        <v>12 point</v>
      </c>
      <c r="AP218" s="8">
        <v>4</v>
      </c>
    </row>
    <row r="219" spans="39:42" x14ac:dyDescent="0.35">
      <c r="AM219" s="7" t="str">
        <v>Negative</v>
      </c>
      <c r="AN219" s="18" t="str">
        <v>Justified</v>
      </c>
      <c r="AO219" s="18" t="str">
        <v>12 point</v>
      </c>
      <c r="AP219" s="8">
        <v>2</v>
      </c>
    </row>
    <row r="220" spans="39:42" x14ac:dyDescent="0.35">
      <c r="AM220" s="7" t="str">
        <v>Negative</v>
      </c>
      <c r="AN220" s="18" t="str">
        <v>Justified</v>
      </c>
      <c r="AO220" s="18" t="str">
        <v>12 point</v>
      </c>
      <c r="AP220" s="8">
        <v>5</v>
      </c>
    </row>
    <row r="221" spans="39:42" x14ac:dyDescent="0.35">
      <c r="AM221" s="7" t="str">
        <v>Negative</v>
      </c>
      <c r="AN221" s="18" t="str">
        <v>Justified</v>
      </c>
      <c r="AO221" s="18" t="str">
        <v>12 point</v>
      </c>
      <c r="AP221" s="8">
        <v>4</v>
      </c>
    </row>
    <row r="222" spans="39:42" x14ac:dyDescent="0.35">
      <c r="AM222" s="7" t="str">
        <v>Negative</v>
      </c>
      <c r="AN222" s="18" t="str">
        <v>Justified</v>
      </c>
      <c r="AO222" s="18" t="str">
        <v>12 point</v>
      </c>
      <c r="AP222" s="8">
        <v>4</v>
      </c>
    </row>
    <row r="223" spans="39:42" x14ac:dyDescent="0.35">
      <c r="AM223" s="7" t="str">
        <v>Negative</v>
      </c>
      <c r="AN223" s="18" t="str">
        <v>Justified</v>
      </c>
      <c r="AO223" s="18" t="str">
        <v>12 point</v>
      </c>
      <c r="AP223" s="8">
        <v>6</v>
      </c>
    </row>
    <row r="224" spans="39:42" x14ac:dyDescent="0.35">
      <c r="AM224" s="7" t="str">
        <v>Negative</v>
      </c>
      <c r="AN224" s="18" t="str">
        <v>Justified</v>
      </c>
      <c r="AO224" s="18" t="str">
        <v>12 point</v>
      </c>
      <c r="AP224" s="8">
        <v>6</v>
      </c>
    </row>
    <row r="225" spans="39:42" x14ac:dyDescent="0.35">
      <c r="AM225" s="7" t="str">
        <v>Negative</v>
      </c>
      <c r="AN225" s="18" t="str">
        <v>Justified</v>
      </c>
      <c r="AO225" s="18" t="str">
        <v>12 point</v>
      </c>
      <c r="AP225" s="8">
        <v>4</v>
      </c>
    </row>
    <row r="226" spans="39:42" x14ac:dyDescent="0.35">
      <c r="AM226" s="7" t="str">
        <v>Negative</v>
      </c>
      <c r="AN226" s="18" t="str">
        <v>Justified</v>
      </c>
      <c r="AO226" s="18" t="str">
        <v>12 point</v>
      </c>
      <c r="AP226" s="8">
        <v>5</v>
      </c>
    </row>
    <row r="227" spans="39:42" x14ac:dyDescent="0.35">
      <c r="AM227" s="7" t="str">
        <v>Negative</v>
      </c>
      <c r="AN227" s="18" t="str">
        <v>Justified</v>
      </c>
      <c r="AO227" s="18" t="str">
        <v>12 point</v>
      </c>
      <c r="AP227" s="8">
        <v>1</v>
      </c>
    </row>
    <row r="228" spans="39:42" x14ac:dyDescent="0.35">
      <c r="AM228" s="7" t="str">
        <v>Negative</v>
      </c>
      <c r="AN228" s="18" t="str">
        <v>Justified</v>
      </c>
      <c r="AO228" s="18" t="str">
        <v>12 point</v>
      </c>
      <c r="AP228" s="8">
        <v>6</v>
      </c>
    </row>
    <row r="229" spans="39:42" x14ac:dyDescent="0.35">
      <c r="AM229" s="7" t="str">
        <v>Negative</v>
      </c>
      <c r="AN229" s="18" t="str">
        <v>Justified</v>
      </c>
      <c r="AO229" s="18" t="str">
        <v>12 point</v>
      </c>
      <c r="AP229" s="8">
        <v>5</v>
      </c>
    </row>
    <row r="230" spans="39:42" x14ac:dyDescent="0.35">
      <c r="AM230" s="7" t="str">
        <v>Negative</v>
      </c>
      <c r="AN230" s="18" t="str">
        <v>Justified</v>
      </c>
      <c r="AO230" s="18" t="str">
        <v>12 point</v>
      </c>
      <c r="AP230" s="8">
        <v>4</v>
      </c>
    </row>
    <row r="231" spans="39:42" x14ac:dyDescent="0.35">
      <c r="AM231" s="7" t="str">
        <v>Negative</v>
      </c>
      <c r="AN231" s="18" t="str">
        <v>Justified</v>
      </c>
      <c r="AO231" s="18" t="str">
        <v>12 point</v>
      </c>
      <c r="AP231" s="8">
        <v>1</v>
      </c>
    </row>
    <row r="232" spans="39:42" x14ac:dyDescent="0.35">
      <c r="AM232" s="7" t="str">
        <v>Negative</v>
      </c>
      <c r="AN232" s="18" t="str">
        <v>Justified</v>
      </c>
      <c r="AO232" s="18" t="str">
        <v>12 point</v>
      </c>
      <c r="AP232" s="8">
        <v>5</v>
      </c>
    </row>
    <row r="233" spans="39:42" x14ac:dyDescent="0.35">
      <c r="AM233" s="7" t="str">
        <v>Negative</v>
      </c>
      <c r="AN233" s="18" t="str">
        <v>Justified</v>
      </c>
      <c r="AO233" s="18" t="str">
        <v>12 point</v>
      </c>
      <c r="AP233" s="8">
        <v>5</v>
      </c>
    </row>
    <row r="234" spans="39:42" x14ac:dyDescent="0.35">
      <c r="AM234" s="7" t="str">
        <v>Negative</v>
      </c>
      <c r="AN234" s="18" t="str">
        <v>Justified</v>
      </c>
      <c r="AO234" s="18" t="str">
        <v>14 point</v>
      </c>
      <c r="AP234" s="8">
        <v>4</v>
      </c>
    </row>
    <row r="235" spans="39:42" x14ac:dyDescent="0.35">
      <c r="AM235" s="7" t="str">
        <v>Negative</v>
      </c>
      <c r="AN235" s="18" t="str">
        <v>Justified</v>
      </c>
      <c r="AO235" s="18" t="str">
        <v>14 point</v>
      </c>
      <c r="AP235" s="8">
        <v>6</v>
      </c>
    </row>
    <row r="236" spans="39:42" x14ac:dyDescent="0.35">
      <c r="AM236" s="7" t="str">
        <v>Negative</v>
      </c>
      <c r="AN236" s="18" t="str">
        <v>Justified</v>
      </c>
      <c r="AO236" s="18" t="str">
        <v>14 point</v>
      </c>
      <c r="AP236" s="8">
        <v>5</v>
      </c>
    </row>
    <row r="237" spans="39:42" x14ac:dyDescent="0.35">
      <c r="AM237" s="7" t="str">
        <v>Negative</v>
      </c>
      <c r="AN237" s="18" t="str">
        <v>Justified</v>
      </c>
      <c r="AO237" s="18" t="str">
        <v>14 point</v>
      </c>
      <c r="AP237" s="8">
        <v>2</v>
      </c>
    </row>
    <row r="238" spans="39:42" x14ac:dyDescent="0.35">
      <c r="AM238" s="7" t="str">
        <v>Negative</v>
      </c>
      <c r="AN238" s="18" t="str">
        <v>Justified</v>
      </c>
      <c r="AO238" s="18" t="str">
        <v>14 point</v>
      </c>
      <c r="AP238" s="8">
        <v>4</v>
      </c>
    </row>
    <row r="239" spans="39:42" x14ac:dyDescent="0.35">
      <c r="AM239" s="7" t="str">
        <v>Negative</v>
      </c>
      <c r="AN239" s="18" t="str">
        <v>Justified</v>
      </c>
      <c r="AO239" s="18" t="str">
        <v>14 point</v>
      </c>
      <c r="AP239" s="8">
        <v>5</v>
      </c>
    </row>
    <row r="240" spans="39:42" x14ac:dyDescent="0.35">
      <c r="AM240" s="7" t="str">
        <v>Negative</v>
      </c>
      <c r="AN240" s="18" t="str">
        <v>Justified</v>
      </c>
      <c r="AO240" s="18" t="str">
        <v>14 point</v>
      </c>
      <c r="AP240" s="8">
        <v>6</v>
      </c>
    </row>
    <row r="241" spans="39:42" x14ac:dyDescent="0.35">
      <c r="AM241" s="7" t="str">
        <v>Negative</v>
      </c>
      <c r="AN241" s="18" t="str">
        <v>Justified</v>
      </c>
      <c r="AO241" s="18" t="str">
        <v>14 point</v>
      </c>
      <c r="AP241" s="8">
        <v>3</v>
      </c>
    </row>
    <row r="242" spans="39:42" x14ac:dyDescent="0.35">
      <c r="AM242" s="7" t="str">
        <v>Negative</v>
      </c>
      <c r="AN242" s="18" t="str">
        <v>Justified</v>
      </c>
      <c r="AO242" s="18" t="str">
        <v>14 point</v>
      </c>
      <c r="AP242" s="8">
        <v>6</v>
      </c>
    </row>
    <row r="243" spans="39:42" x14ac:dyDescent="0.35">
      <c r="AM243" s="7" t="str">
        <v>Negative</v>
      </c>
      <c r="AN243" s="18" t="str">
        <v>Justified</v>
      </c>
      <c r="AO243" s="18" t="str">
        <v>14 point</v>
      </c>
      <c r="AP243" s="8">
        <v>5</v>
      </c>
    </row>
    <row r="244" spans="39:42" x14ac:dyDescent="0.35">
      <c r="AM244" s="7" t="str">
        <v>Negative</v>
      </c>
      <c r="AN244" s="18" t="str">
        <v>Justified</v>
      </c>
      <c r="AO244" s="18" t="str">
        <v>14 point</v>
      </c>
      <c r="AP244" s="8">
        <v>4</v>
      </c>
    </row>
    <row r="245" spans="39:42" x14ac:dyDescent="0.35">
      <c r="AM245" s="7" t="str">
        <v>Negative</v>
      </c>
      <c r="AN245" s="18" t="str">
        <v>Justified</v>
      </c>
      <c r="AO245" s="18" t="str">
        <v>14 point</v>
      </c>
      <c r="AP245" s="8">
        <v>0</v>
      </c>
    </row>
    <row r="246" spans="39:42" x14ac:dyDescent="0.35">
      <c r="AM246" s="7" t="str">
        <v>Negative</v>
      </c>
      <c r="AN246" s="18" t="str">
        <v>Justified</v>
      </c>
      <c r="AO246" s="18" t="str">
        <v>14 point</v>
      </c>
      <c r="AP246" s="8">
        <v>5</v>
      </c>
    </row>
    <row r="247" spans="39:42" x14ac:dyDescent="0.35">
      <c r="AM247" s="7" t="str">
        <v>Negative</v>
      </c>
      <c r="AN247" s="18" t="str">
        <v>Justified</v>
      </c>
      <c r="AO247" s="18" t="str">
        <v>14 point</v>
      </c>
      <c r="AP247" s="8">
        <v>5</v>
      </c>
    </row>
    <row r="248" spans="39:42" x14ac:dyDescent="0.35">
      <c r="AM248" s="7" t="str">
        <v>Negative</v>
      </c>
      <c r="AN248" s="18" t="str">
        <v>Justified</v>
      </c>
      <c r="AO248" s="18" t="str">
        <v>14 point</v>
      </c>
      <c r="AP248" s="8">
        <v>1</v>
      </c>
    </row>
    <row r="249" spans="39:42" x14ac:dyDescent="0.35">
      <c r="AM249" s="7" t="str">
        <v>Negative</v>
      </c>
      <c r="AN249" s="18" t="str">
        <v>Justified</v>
      </c>
      <c r="AO249" s="18" t="str">
        <v>14 point</v>
      </c>
      <c r="AP249" s="8">
        <v>5</v>
      </c>
    </row>
    <row r="250" spans="39:42" x14ac:dyDescent="0.35">
      <c r="AM250" s="7" t="str">
        <v>Negative</v>
      </c>
      <c r="AN250" s="18" t="str">
        <v>Justified</v>
      </c>
      <c r="AO250" s="18" t="str">
        <v>14 point</v>
      </c>
      <c r="AP250" s="8">
        <v>6</v>
      </c>
    </row>
    <row r="251" spans="39:42" x14ac:dyDescent="0.35">
      <c r="AM251" s="7" t="str">
        <v>Negative</v>
      </c>
      <c r="AN251" s="18" t="str">
        <v>Justified</v>
      </c>
      <c r="AO251" s="18" t="str">
        <v>14 point</v>
      </c>
      <c r="AP251" s="8">
        <v>5</v>
      </c>
    </row>
    <row r="252" spans="39:42" x14ac:dyDescent="0.35">
      <c r="AM252" s="7" t="str">
        <v>Negative</v>
      </c>
      <c r="AN252" s="18" t="str">
        <v>Justified</v>
      </c>
      <c r="AO252" s="18" t="str">
        <v>14 point</v>
      </c>
      <c r="AP252" s="8">
        <v>5</v>
      </c>
    </row>
    <row r="253" spans="39:42" x14ac:dyDescent="0.35">
      <c r="AM253" s="7" t="str">
        <v>Negative</v>
      </c>
      <c r="AN253" s="18" t="str">
        <v>Justified</v>
      </c>
      <c r="AO253" s="18" t="str">
        <v>14 point</v>
      </c>
      <c r="AP253" s="8">
        <v>6</v>
      </c>
    </row>
    <row r="254" spans="39:42" x14ac:dyDescent="0.35">
      <c r="AM254" s="7" t="str">
        <v>Negative</v>
      </c>
      <c r="AN254" s="18" t="str">
        <v>Justified</v>
      </c>
      <c r="AO254" s="18" t="str">
        <v>14 point</v>
      </c>
      <c r="AP254" s="8">
        <v>4</v>
      </c>
    </row>
    <row r="255" spans="39:42" x14ac:dyDescent="0.35">
      <c r="AM255" s="7" t="str">
        <v>Negative</v>
      </c>
      <c r="AN255" s="18" t="str">
        <v>Justified</v>
      </c>
      <c r="AO255" s="18" t="str">
        <v>14 point</v>
      </c>
      <c r="AP255" s="8">
        <v>6</v>
      </c>
    </row>
    <row r="256" spans="39:42" x14ac:dyDescent="0.35">
      <c r="AM256" s="7" t="str">
        <v>Negative</v>
      </c>
      <c r="AN256" s="18" t="str">
        <v>Justified</v>
      </c>
      <c r="AO256" s="18" t="str">
        <v>14 point</v>
      </c>
      <c r="AP256" s="8">
        <v>6</v>
      </c>
    </row>
    <row r="257" spans="39:42" x14ac:dyDescent="0.35">
      <c r="AM257" s="7" t="str">
        <v>Negative</v>
      </c>
      <c r="AN257" s="18" t="str">
        <v>Justified</v>
      </c>
      <c r="AO257" s="18" t="str">
        <v>14 point</v>
      </c>
      <c r="AP257" s="8">
        <v>5</v>
      </c>
    </row>
    <row r="258" spans="39:42" x14ac:dyDescent="0.35">
      <c r="AM258" s="7" t="str">
        <v>Negative</v>
      </c>
      <c r="AN258" s="18" t="str">
        <v>Justified</v>
      </c>
      <c r="AO258" s="18" t="str">
        <v>14 point</v>
      </c>
      <c r="AP258" s="8">
        <v>4</v>
      </c>
    </row>
    <row r="259" spans="39:42" x14ac:dyDescent="0.35">
      <c r="AM259" s="7" t="str">
        <v>Negative</v>
      </c>
      <c r="AN259" s="18" t="str">
        <v>Justified</v>
      </c>
      <c r="AO259" s="18" t="str">
        <v>14 point</v>
      </c>
      <c r="AP259" s="8">
        <v>6</v>
      </c>
    </row>
    <row r="260" spans="39:42" x14ac:dyDescent="0.35">
      <c r="AM260" s="7" t="str">
        <v>Negative</v>
      </c>
      <c r="AN260" s="18" t="str">
        <v>Justified</v>
      </c>
      <c r="AO260" s="18" t="str">
        <v>14 point</v>
      </c>
      <c r="AP260" s="8">
        <v>2</v>
      </c>
    </row>
    <row r="261" spans="39:42" x14ac:dyDescent="0.35">
      <c r="AM261" s="7" t="str">
        <v>Negative</v>
      </c>
      <c r="AN261" s="18" t="str">
        <v>Justified</v>
      </c>
      <c r="AO261" s="18" t="str">
        <v>14 point</v>
      </c>
      <c r="AP261" s="8">
        <v>4</v>
      </c>
    </row>
    <row r="262" spans="39:42" x14ac:dyDescent="0.35">
      <c r="AM262" s="7" t="str">
        <v>Negative</v>
      </c>
      <c r="AN262" s="18" t="str">
        <v>Justified</v>
      </c>
      <c r="AO262" s="18" t="str">
        <v>14 point</v>
      </c>
      <c r="AP262" s="8">
        <v>5</v>
      </c>
    </row>
    <row r="263" spans="39:42" x14ac:dyDescent="0.35">
      <c r="AM263" s="7" t="str">
        <v>Negative</v>
      </c>
      <c r="AN263" s="18" t="str">
        <v>Justified</v>
      </c>
      <c r="AO263" s="18" t="str">
        <v>14 point</v>
      </c>
      <c r="AP263" s="8">
        <v>5</v>
      </c>
    </row>
    <row r="264" spans="39:42" x14ac:dyDescent="0.35">
      <c r="AM264" s="7" t="str">
        <v>Negative</v>
      </c>
      <c r="AN264" s="18" t="str">
        <v>Justified</v>
      </c>
      <c r="AO264" s="18" t="str">
        <v>14 point</v>
      </c>
      <c r="AP264" s="8">
        <v>4</v>
      </c>
    </row>
    <row r="265" spans="39:42" x14ac:dyDescent="0.35">
      <c r="AM265" s="7" t="str">
        <v>Negative</v>
      </c>
      <c r="AN265" s="18" t="str">
        <v>Justified</v>
      </c>
      <c r="AO265" s="18" t="str">
        <v>14 point</v>
      </c>
      <c r="AP265" s="8">
        <v>5</v>
      </c>
    </row>
    <row r="266" spans="39:42" x14ac:dyDescent="0.35">
      <c r="AM266" s="9" t="str">
        <v>Negative</v>
      </c>
      <c r="AN266" s="10" t="str">
        <v>Justified</v>
      </c>
      <c r="AO266" s="10" t="str">
        <v>14 point</v>
      </c>
      <c r="AP266" s="11">
        <v>6</v>
      </c>
    </row>
  </sheetData>
  <mergeCells count="1">
    <mergeCell ref="D1:A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634A-E4F6-44BD-9F9F-031B4A497E8C}">
  <dimension ref="A1:BF266"/>
  <sheetViews>
    <sheetView tabSelected="1" zoomScale="85" zoomScaleNormal="85" workbookViewId="0">
      <selection activeCell="W11" sqref="W11"/>
    </sheetView>
  </sheetViews>
  <sheetFormatPr defaultRowHeight="14.5" x14ac:dyDescent="0.35"/>
  <cols>
    <col min="1" max="1" width="15.08984375" bestFit="1" customWidth="1"/>
    <col min="2" max="2" width="9.6328125" bestFit="1" customWidth="1"/>
    <col min="3" max="3" width="8.1796875" bestFit="1" customWidth="1"/>
    <col min="4" max="26" width="2.7265625" customWidth="1"/>
    <col min="27" max="27" width="2.81640625" customWidth="1"/>
    <col min="28" max="34" width="2.81640625" bestFit="1" customWidth="1"/>
    <col min="35" max="35" width="2.81640625" customWidth="1"/>
    <col min="36" max="36" width="2.81640625" bestFit="1" customWidth="1"/>
    <col min="37" max="37" width="9.26953125" bestFit="1" customWidth="1"/>
  </cols>
  <sheetData>
    <row r="1" spans="1:58" x14ac:dyDescent="0.35">
      <c r="A1" s="15" t="s">
        <v>29</v>
      </c>
      <c r="B1" s="15" t="s">
        <v>28</v>
      </c>
      <c r="C1" s="15" t="s">
        <v>27</v>
      </c>
      <c r="D1" s="16" t="s">
        <v>9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 t="s">
        <v>35</v>
      </c>
      <c r="AM1" t="s">
        <v>30</v>
      </c>
      <c r="AZ1" t="s">
        <v>31</v>
      </c>
    </row>
    <row r="2" spans="1:58" x14ac:dyDescent="0.35">
      <c r="A2" s="13" t="s">
        <v>4</v>
      </c>
      <c r="B2" s="13" t="s">
        <v>2</v>
      </c>
      <c r="C2" s="13" t="s">
        <v>0</v>
      </c>
      <c r="D2" s="13">
        <v>4</v>
      </c>
      <c r="E2" s="13">
        <v>5</v>
      </c>
      <c r="F2" s="13">
        <v>4</v>
      </c>
      <c r="G2" s="13">
        <v>4</v>
      </c>
      <c r="H2" s="13">
        <v>2</v>
      </c>
      <c r="I2" s="13">
        <v>4</v>
      </c>
      <c r="J2" s="13">
        <v>3</v>
      </c>
      <c r="K2" s="13">
        <v>3</v>
      </c>
      <c r="L2" s="13">
        <v>2</v>
      </c>
      <c r="M2" s="13">
        <v>2</v>
      </c>
      <c r="N2" s="13">
        <v>5</v>
      </c>
      <c r="O2" s="13">
        <v>4</v>
      </c>
      <c r="P2" s="13">
        <v>4</v>
      </c>
      <c r="Q2" s="13">
        <v>5</v>
      </c>
      <c r="R2" s="13">
        <v>3</v>
      </c>
      <c r="S2" s="13">
        <v>2</v>
      </c>
      <c r="T2" s="13">
        <v>3</v>
      </c>
      <c r="U2" s="13">
        <v>3</v>
      </c>
      <c r="V2" s="13">
        <v>2</v>
      </c>
      <c r="W2" s="13">
        <v>4</v>
      </c>
      <c r="X2" s="13">
        <v>3</v>
      </c>
      <c r="Y2" s="13">
        <v>4</v>
      </c>
      <c r="Z2" s="13">
        <v>3</v>
      </c>
      <c r="AA2" s="13">
        <v>3</v>
      </c>
      <c r="AB2" s="13">
        <v>2</v>
      </c>
      <c r="AC2" s="13">
        <v>2</v>
      </c>
      <c r="AD2" s="13">
        <v>1</v>
      </c>
      <c r="AE2" s="13">
        <v>2</v>
      </c>
      <c r="AF2" s="13">
        <v>3</v>
      </c>
      <c r="AG2" s="13">
        <v>4</v>
      </c>
      <c r="AH2" s="13">
        <v>3</v>
      </c>
      <c r="AI2" s="13">
        <v>3</v>
      </c>
      <c r="AJ2" s="13">
        <v>3</v>
      </c>
      <c r="AK2" s="14">
        <f>MEDIAN(D2:AJ2)</f>
        <v>3</v>
      </c>
    </row>
    <row r="3" spans="1:58" ht="15" thickBot="1" x14ac:dyDescent="0.4">
      <c r="A3" s="13" t="s">
        <v>4</v>
      </c>
      <c r="B3" s="13" t="s">
        <v>2</v>
      </c>
      <c r="C3" s="13" t="s">
        <v>1</v>
      </c>
      <c r="D3" s="13">
        <v>4</v>
      </c>
      <c r="E3" s="13">
        <v>4</v>
      </c>
      <c r="F3" s="13">
        <v>5</v>
      </c>
      <c r="G3" s="13">
        <v>3</v>
      </c>
      <c r="H3" s="13">
        <v>3</v>
      </c>
      <c r="I3" s="13">
        <v>5</v>
      </c>
      <c r="J3" s="13">
        <v>4</v>
      </c>
      <c r="K3" s="13">
        <v>2</v>
      </c>
      <c r="L3" s="13">
        <v>4</v>
      </c>
      <c r="M3" s="13">
        <v>4</v>
      </c>
      <c r="N3" s="13">
        <v>5</v>
      </c>
      <c r="O3" s="13">
        <v>5</v>
      </c>
      <c r="P3" s="13">
        <v>3</v>
      </c>
      <c r="Q3" s="13">
        <v>5</v>
      </c>
      <c r="R3" s="13">
        <v>4</v>
      </c>
      <c r="S3" s="13">
        <v>3</v>
      </c>
      <c r="T3" s="13">
        <v>4</v>
      </c>
      <c r="U3" s="13">
        <v>4</v>
      </c>
      <c r="V3" s="13">
        <v>2</v>
      </c>
      <c r="W3" s="13">
        <v>4</v>
      </c>
      <c r="X3" s="13">
        <v>2</v>
      </c>
      <c r="Y3" s="13">
        <v>4</v>
      </c>
      <c r="Z3" s="13">
        <v>3</v>
      </c>
      <c r="AA3" s="13">
        <v>2</v>
      </c>
      <c r="AB3" s="13">
        <v>3</v>
      </c>
      <c r="AC3" s="13">
        <v>3</v>
      </c>
      <c r="AD3" s="13">
        <v>1</v>
      </c>
      <c r="AE3" s="13">
        <v>2</v>
      </c>
      <c r="AF3" s="13">
        <v>3</v>
      </c>
      <c r="AG3" s="13">
        <v>1</v>
      </c>
      <c r="AH3" s="13">
        <v>4</v>
      </c>
      <c r="AI3" s="13">
        <v>2</v>
      </c>
      <c r="AJ3" s="13">
        <v>2</v>
      </c>
      <c r="AK3" s="14">
        <f t="shared" ref="AK3:AK9" si="0">MEDIAN(D3:AJ3)</f>
        <v>3</v>
      </c>
      <c r="AM3" s="4" t="str">
        <f t="array" ref="AM3:AP266">[1]!Anova3Cols(A2:AJ9)</f>
        <v>Positive</v>
      </c>
      <c r="AN3" s="5" t="str">
        <v>Left</v>
      </c>
      <c r="AO3" s="5" t="str">
        <v>12 point</v>
      </c>
      <c r="AP3" s="6">
        <v>4</v>
      </c>
      <c r="AV3" s="3" t="s">
        <v>6</v>
      </c>
      <c r="AW3" s="3" t="s">
        <v>7</v>
      </c>
      <c r="AX3" s="3" t="s">
        <v>8</v>
      </c>
      <c r="AZ3" t="s">
        <v>10</v>
      </c>
      <c r="BD3" s="2" t="s">
        <v>11</v>
      </c>
      <c r="BE3" s="2">
        <v>0.05</v>
      </c>
    </row>
    <row r="4" spans="1:58" ht="15" thickTop="1" x14ac:dyDescent="0.35">
      <c r="A4" s="13" t="s">
        <v>4</v>
      </c>
      <c r="B4" s="13" t="s">
        <v>3</v>
      </c>
      <c r="C4" s="13" t="s">
        <v>0</v>
      </c>
      <c r="D4" s="13">
        <v>4</v>
      </c>
      <c r="E4" s="13">
        <v>2</v>
      </c>
      <c r="F4" s="13">
        <v>5</v>
      </c>
      <c r="G4" s="13">
        <v>4</v>
      </c>
      <c r="H4" s="13">
        <v>3</v>
      </c>
      <c r="I4" s="13">
        <v>3</v>
      </c>
      <c r="J4" s="13">
        <v>2</v>
      </c>
      <c r="K4" s="13">
        <v>3</v>
      </c>
      <c r="L4" s="13">
        <v>3</v>
      </c>
      <c r="M4" s="13">
        <v>3</v>
      </c>
      <c r="N4" s="13">
        <v>5</v>
      </c>
      <c r="O4" s="13">
        <v>4</v>
      </c>
      <c r="P4" s="13">
        <v>4</v>
      </c>
      <c r="Q4" s="13">
        <v>5</v>
      </c>
      <c r="R4" s="13">
        <v>2</v>
      </c>
      <c r="S4" s="13">
        <v>4</v>
      </c>
      <c r="T4" s="13">
        <v>3</v>
      </c>
      <c r="U4" s="13">
        <v>4</v>
      </c>
      <c r="V4" s="13">
        <v>4</v>
      </c>
      <c r="W4" s="13">
        <v>2</v>
      </c>
      <c r="X4" s="13">
        <v>2</v>
      </c>
      <c r="Y4" s="13">
        <v>4</v>
      </c>
      <c r="Z4" s="13">
        <v>3</v>
      </c>
      <c r="AA4" s="13">
        <v>2</v>
      </c>
      <c r="AB4" s="13">
        <v>4</v>
      </c>
      <c r="AC4" s="13">
        <v>4</v>
      </c>
      <c r="AD4" s="13">
        <v>1</v>
      </c>
      <c r="AE4" s="13">
        <v>3</v>
      </c>
      <c r="AF4" s="13">
        <v>3</v>
      </c>
      <c r="AG4" s="13">
        <v>2</v>
      </c>
      <c r="AH4" s="13">
        <v>2</v>
      </c>
      <c r="AI4" s="13">
        <v>4</v>
      </c>
      <c r="AJ4" s="13">
        <v>3</v>
      </c>
      <c r="AK4" s="14">
        <f t="shared" si="0"/>
        <v>3</v>
      </c>
      <c r="AM4" s="7" t="str">
        <v>Positive</v>
      </c>
      <c r="AN4" s="18" t="str">
        <v>Left</v>
      </c>
      <c r="AO4" s="18" t="str">
        <v>12 point</v>
      </c>
      <c r="AP4" s="8">
        <v>5</v>
      </c>
      <c r="AS4" s="4" t="str">
        <f t="array" ref="AS4:AS5">[1]!SortUnique(AM3:AM266)</f>
        <v>Negative</v>
      </c>
      <c r="AT4" s="5"/>
      <c r="AU4" s="6"/>
      <c r="AV4" s="4">
        <f>SUMIF($AS$22:$AS$29,AS4,$AV$22:$AV$29)</f>
        <v>132</v>
      </c>
      <c r="AW4" s="5">
        <f>IF(AV4=0,"",AVERAGEIF($AM$3:$AM$266,$AS4,$AP$3:$AP$266))</f>
        <v>3.4318181818181817</v>
      </c>
      <c r="AX4" s="6">
        <f t="array" ref="AX4">IF(AV4&lt;2,"",VAR(IF($AM$3:$AM$266=$AS4,$AP$3:$AP$266,"")))</f>
        <v>1.2243233865371277</v>
      </c>
      <c r="AZ4" s="12"/>
      <c r="BA4" s="12" t="s">
        <v>12</v>
      </c>
      <c r="BB4" s="12" t="s">
        <v>13</v>
      </c>
      <c r="BC4" s="12" t="s">
        <v>14</v>
      </c>
      <c r="BD4" s="12" t="s">
        <v>15</v>
      </c>
      <c r="BE4" s="12" t="s">
        <v>16</v>
      </c>
      <c r="BF4" s="12" t="s">
        <v>17</v>
      </c>
    </row>
    <row r="5" spans="1:58" x14ac:dyDescent="0.35">
      <c r="A5" s="13" t="s">
        <v>4</v>
      </c>
      <c r="B5" s="13" t="s">
        <v>3</v>
      </c>
      <c r="C5" s="13" t="s">
        <v>1</v>
      </c>
      <c r="D5" s="13">
        <v>5</v>
      </c>
      <c r="E5" s="13">
        <v>3</v>
      </c>
      <c r="F5" s="13">
        <v>4</v>
      </c>
      <c r="G5" s="13">
        <v>5</v>
      </c>
      <c r="H5" s="13">
        <v>4</v>
      </c>
      <c r="I5" s="13">
        <v>4</v>
      </c>
      <c r="J5" s="13">
        <v>4</v>
      </c>
      <c r="K5" s="13">
        <v>3</v>
      </c>
      <c r="L5" s="13">
        <v>3</v>
      </c>
      <c r="M5" s="13">
        <v>4</v>
      </c>
      <c r="N5" s="13">
        <v>5</v>
      </c>
      <c r="O5" s="13">
        <v>5</v>
      </c>
      <c r="P5" s="13">
        <v>3</v>
      </c>
      <c r="Q5" s="13">
        <v>5</v>
      </c>
      <c r="R5" s="13">
        <v>3</v>
      </c>
      <c r="S5" s="13">
        <v>5</v>
      </c>
      <c r="T5" s="13">
        <v>4</v>
      </c>
      <c r="U5" s="13">
        <v>5</v>
      </c>
      <c r="V5" s="13">
        <v>3</v>
      </c>
      <c r="W5" s="13">
        <v>4</v>
      </c>
      <c r="X5" s="13">
        <v>1</v>
      </c>
      <c r="Y5" s="13">
        <v>5</v>
      </c>
      <c r="Z5" s="13">
        <v>3</v>
      </c>
      <c r="AA5" s="13">
        <v>2</v>
      </c>
      <c r="AB5" s="13">
        <v>4</v>
      </c>
      <c r="AC5" s="13">
        <v>4</v>
      </c>
      <c r="AD5" s="13">
        <v>5</v>
      </c>
      <c r="AE5" s="13">
        <v>3</v>
      </c>
      <c r="AF5" s="13">
        <v>3</v>
      </c>
      <c r="AG5" s="13">
        <v>2</v>
      </c>
      <c r="AH5" s="13">
        <v>4</v>
      </c>
      <c r="AI5" s="13">
        <v>3</v>
      </c>
      <c r="AJ5" s="13">
        <v>3</v>
      </c>
      <c r="AK5" s="14">
        <f t="shared" si="0"/>
        <v>4</v>
      </c>
      <c r="AM5" s="7" t="str">
        <v>Positive</v>
      </c>
      <c r="AN5" s="18" t="str">
        <v>Left</v>
      </c>
      <c r="AO5" s="18" t="str">
        <v>12 point</v>
      </c>
      <c r="AP5" s="8">
        <v>4</v>
      </c>
      <c r="AS5" s="7" t="str">
        <v>Positive</v>
      </c>
      <c r="AT5" s="18"/>
      <c r="AU5" s="8"/>
      <c r="AV5" s="7">
        <f>SUMIF($AS$22:$AS$29,AS5,$AV$22:$AV$29)</f>
        <v>132</v>
      </c>
      <c r="AW5" s="18">
        <f>IF(AV5=0,"",AVERAGEIF($AM$3:$AM$266,$AS5,$AP$3:$AP$266))</f>
        <v>3.3484848484848486</v>
      </c>
      <c r="AX5" s="8">
        <f t="array" ref="AX5">IF(AV5&lt;2,"",VAR(IF($AM$3:$AM$266=$AS5,$AP$3:$AP$266,"")))</f>
        <v>1.1448068470969237</v>
      </c>
      <c r="AZ5" t="s">
        <v>18</v>
      </c>
      <c r="BA5">
        <f t="array" ref="BA5:BA12">[1]!SSAnova3(AM3:AP266)</f>
        <v>0.45833333333291648</v>
      </c>
      <c r="BB5">
        <f>COUNT(AW4:AW5)-1</f>
        <v>1</v>
      </c>
      <c r="BC5">
        <f>BA5/BB5</f>
        <v>0.45833333333291648</v>
      </c>
      <c r="BD5">
        <f>BC5/BC12</f>
        <v>0.3958290738086766</v>
      </c>
      <c r="BE5">
        <f>_xlfn.F.DIST.RT(BD5,BB5,BB12)</f>
        <v>0.52981221089576069</v>
      </c>
      <c r="BF5">
        <f>BA5/(BA5+BA12)</f>
        <v>1.5438202533892597E-3</v>
      </c>
    </row>
    <row r="6" spans="1:58" x14ac:dyDescent="0.35">
      <c r="A6" s="13" t="s">
        <v>5</v>
      </c>
      <c r="B6" s="13" t="s">
        <v>2</v>
      </c>
      <c r="C6" s="13" t="s">
        <v>0</v>
      </c>
      <c r="D6" s="13">
        <v>5</v>
      </c>
      <c r="E6" s="13">
        <v>2</v>
      </c>
      <c r="F6" s="13">
        <v>2</v>
      </c>
      <c r="G6" s="13">
        <v>4</v>
      </c>
      <c r="H6" s="13">
        <v>1</v>
      </c>
      <c r="I6" s="13">
        <v>2</v>
      </c>
      <c r="J6" s="13">
        <v>5</v>
      </c>
      <c r="K6" s="13">
        <v>4</v>
      </c>
      <c r="L6" s="13">
        <v>3</v>
      </c>
      <c r="M6" s="13">
        <v>2</v>
      </c>
      <c r="N6" s="13">
        <v>2</v>
      </c>
      <c r="O6" s="13">
        <v>3</v>
      </c>
      <c r="P6" s="13">
        <v>2</v>
      </c>
      <c r="Q6" s="13">
        <v>5</v>
      </c>
      <c r="R6" s="13">
        <v>4</v>
      </c>
      <c r="S6" s="13">
        <v>1</v>
      </c>
      <c r="T6" s="13">
        <v>2</v>
      </c>
      <c r="U6" s="13">
        <v>2</v>
      </c>
      <c r="V6" s="13">
        <v>3</v>
      </c>
      <c r="W6" s="13">
        <v>3</v>
      </c>
      <c r="X6" s="13">
        <v>4</v>
      </c>
      <c r="Y6" s="13">
        <v>2</v>
      </c>
      <c r="Z6" s="13">
        <v>4</v>
      </c>
      <c r="AA6" s="13">
        <v>5</v>
      </c>
      <c r="AB6" s="13">
        <v>5</v>
      </c>
      <c r="AC6" s="13">
        <v>1</v>
      </c>
      <c r="AD6" s="13">
        <v>3</v>
      </c>
      <c r="AE6" s="13">
        <v>4</v>
      </c>
      <c r="AF6" s="13">
        <v>3</v>
      </c>
      <c r="AG6" s="13">
        <v>1</v>
      </c>
      <c r="AH6" s="13">
        <v>4</v>
      </c>
      <c r="AI6" s="13">
        <v>4</v>
      </c>
      <c r="AJ6" s="13">
        <v>3</v>
      </c>
      <c r="AK6" s="14">
        <f t="shared" si="0"/>
        <v>3</v>
      </c>
      <c r="AM6" s="7" t="str">
        <v>Positive</v>
      </c>
      <c r="AN6" s="18" t="str">
        <v>Left</v>
      </c>
      <c r="AO6" s="18" t="str">
        <v>12 point</v>
      </c>
      <c r="AP6" s="8">
        <v>4</v>
      </c>
      <c r="AS6" s="7"/>
      <c r="AT6" s="18" t="str">
        <f t="array" ref="AT6:AT7">[1]!SortUnique(AN3:AN266)</f>
        <v>Justified</v>
      </c>
      <c r="AU6" s="8"/>
      <c r="AV6" s="7">
        <f>SUMIF($AT$22:$AT$29,AT6,$AV$22:$AV$29)</f>
        <v>132</v>
      </c>
      <c r="AW6" s="18">
        <f>IF(AV6=0,"",AVERAGEIF($AN$3:$AN$266,$AT6,$AP$3:$AP$266))</f>
        <v>3.5303030303030303</v>
      </c>
      <c r="AX6" s="8">
        <f t="array" ref="AX6">IF(AV6&lt;2,"",VAR(IF($AN$3:$AN$266=$AT6,$AP$3:$AP$266,"")))</f>
        <v>1.0296090677770076</v>
      </c>
      <c r="AZ6" t="s">
        <v>19</v>
      </c>
      <c r="BA6">
        <v>5.1856060606060055</v>
      </c>
      <c r="BB6">
        <f>COUNT(AW6:AW7)-1</f>
        <v>1</v>
      </c>
      <c r="BC6">
        <f>BA6/BB6</f>
        <v>5.1856060606060055</v>
      </c>
      <c r="BD6">
        <f>BC6/BC12</f>
        <v>4.4784297689633501</v>
      </c>
      <c r="BE6" s="21">
        <f>_xlfn.F.DIST.RT(BD6,BB6,BB12)</f>
        <v>3.529062790748138E-2</v>
      </c>
      <c r="BF6">
        <f>BA6/(BA6+BA12)</f>
        <v>1.7193092621663852E-2</v>
      </c>
    </row>
    <row r="7" spans="1:58" x14ac:dyDescent="0.35">
      <c r="A7" s="13" t="s">
        <v>5</v>
      </c>
      <c r="B7" s="13" t="s">
        <v>2</v>
      </c>
      <c r="C7" s="13" t="s">
        <v>1</v>
      </c>
      <c r="D7" s="13">
        <v>5</v>
      </c>
      <c r="E7" s="13">
        <v>2</v>
      </c>
      <c r="F7" s="13">
        <v>2</v>
      </c>
      <c r="G7" s="13">
        <v>3</v>
      </c>
      <c r="H7" s="13">
        <v>2</v>
      </c>
      <c r="I7" s="13">
        <v>3</v>
      </c>
      <c r="J7" s="13">
        <v>5</v>
      </c>
      <c r="K7" s="13">
        <v>2</v>
      </c>
      <c r="L7" s="13">
        <v>4</v>
      </c>
      <c r="M7" s="13">
        <v>3</v>
      </c>
      <c r="N7" s="13">
        <v>3</v>
      </c>
      <c r="O7" s="13">
        <v>3</v>
      </c>
      <c r="P7" s="13">
        <v>2</v>
      </c>
      <c r="Q7" s="13">
        <v>5</v>
      </c>
      <c r="R7" s="13">
        <v>4</v>
      </c>
      <c r="S7" s="13">
        <v>3</v>
      </c>
      <c r="T7" s="13">
        <v>4</v>
      </c>
      <c r="U7" s="13">
        <v>4</v>
      </c>
      <c r="V7" s="13">
        <v>5</v>
      </c>
      <c r="W7" s="13">
        <v>2</v>
      </c>
      <c r="X7" s="13">
        <v>3</v>
      </c>
      <c r="Y7" s="13">
        <v>4</v>
      </c>
      <c r="Z7" s="13">
        <v>4</v>
      </c>
      <c r="AA7" s="13">
        <v>5</v>
      </c>
      <c r="AB7" s="13">
        <v>5</v>
      </c>
      <c r="AC7" s="13">
        <v>3</v>
      </c>
      <c r="AD7" s="13">
        <v>5</v>
      </c>
      <c r="AE7" s="13">
        <v>4</v>
      </c>
      <c r="AF7" s="13">
        <v>3</v>
      </c>
      <c r="AG7" s="13">
        <v>2</v>
      </c>
      <c r="AH7" s="13">
        <v>5</v>
      </c>
      <c r="AI7" s="13">
        <v>3</v>
      </c>
      <c r="AJ7" s="13">
        <v>4</v>
      </c>
      <c r="AK7" s="14">
        <f t="shared" si="0"/>
        <v>3</v>
      </c>
      <c r="AM7" s="7" t="str">
        <v>Positive</v>
      </c>
      <c r="AN7" s="18" t="str">
        <v>Left</v>
      </c>
      <c r="AO7" s="18" t="str">
        <v>12 point</v>
      </c>
      <c r="AP7" s="8">
        <v>2</v>
      </c>
      <c r="AS7" s="7"/>
      <c r="AT7" s="18" t="str">
        <v>Left</v>
      </c>
      <c r="AU7" s="8"/>
      <c r="AV7" s="7">
        <f>SUMIF($AT$22:$AT$29,AT7,$AV$22:$AV$29)</f>
        <v>132</v>
      </c>
      <c r="AW7" s="18">
        <f>IF(AV7=0,"",AVERAGEIF($AN$3:$AN$266,$AT7,$AP$3:$AP$266))</f>
        <v>3.25</v>
      </c>
      <c r="AX7" s="8">
        <f t="array" ref="AX7">IF(AV7&lt;2,"",VAR(IF($AN$3:$AN$266=$AT7,$AP$3:$AP$266,"")))</f>
        <v>1.3034351145038168</v>
      </c>
      <c r="AZ7" t="s">
        <v>20</v>
      </c>
      <c r="BA7">
        <v>5.1856060606056076</v>
      </c>
      <c r="BB7">
        <f>COUNT(AW8:AW9)-1</f>
        <v>1</v>
      </c>
      <c r="BC7">
        <f>BA7/BB7</f>
        <v>5.1856060606056076</v>
      </c>
      <c r="BD7">
        <f>BC7/BC12</f>
        <v>4.4784297689630064</v>
      </c>
      <c r="BE7" s="21">
        <f>_xlfn.F.DIST.RT(BD7,BB7,BB12)</f>
        <v>3.5290627907488513E-2</v>
      </c>
      <c r="BF7">
        <f>BA7/(BA7+BA12)</f>
        <v>1.7193092621662558E-2</v>
      </c>
    </row>
    <row r="8" spans="1:58" x14ac:dyDescent="0.35">
      <c r="A8" s="13" t="s">
        <v>5</v>
      </c>
      <c r="B8" s="13" t="s">
        <v>3</v>
      </c>
      <c r="C8" s="13" t="s">
        <v>0</v>
      </c>
      <c r="D8" s="13">
        <v>5</v>
      </c>
      <c r="E8" s="13">
        <v>2</v>
      </c>
      <c r="F8" s="13">
        <v>3</v>
      </c>
      <c r="G8" s="13">
        <v>5</v>
      </c>
      <c r="H8" s="13">
        <v>2</v>
      </c>
      <c r="I8" s="13">
        <v>2</v>
      </c>
      <c r="J8" s="13">
        <v>5</v>
      </c>
      <c r="K8" s="13">
        <v>3</v>
      </c>
      <c r="L8" s="13">
        <v>3</v>
      </c>
      <c r="M8" s="13">
        <v>4</v>
      </c>
      <c r="N8" s="13">
        <v>3</v>
      </c>
      <c r="O8" s="13">
        <v>3</v>
      </c>
      <c r="P8" s="13">
        <v>2</v>
      </c>
      <c r="Q8" s="13">
        <v>5</v>
      </c>
      <c r="R8" s="13">
        <v>4</v>
      </c>
      <c r="S8" s="13">
        <v>4</v>
      </c>
      <c r="T8" s="13">
        <v>3</v>
      </c>
      <c r="U8" s="13">
        <v>2</v>
      </c>
      <c r="V8" s="13">
        <v>4</v>
      </c>
      <c r="W8" s="13">
        <v>3</v>
      </c>
      <c r="X8" s="13">
        <v>3</v>
      </c>
      <c r="Y8" s="13">
        <v>3</v>
      </c>
      <c r="Z8" s="13">
        <v>4</v>
      </c>
      <c r="AA8" s="13">
        <v>5</v>
      </c>
      <c r="AB8" s="13">
        <v>5</v>
      </c>
      <c r="AC8" s="13">
        <v>4</v>
      </c>
      <c r="AD8" s="13">
        <v>4</v>
      </c>
      <c r="AE8" s="13">
        <v>5</v>
      </c>
      <c r="AF8" s="13">
        <v>3</v>
      </c>
      <c r="AG8" s="13">
        <v>5</v>
      </c>
      <c r="AH8" s="13">
        <v>2</v>
      </c>
      <c r="AI8" s="13">
        <v>5</v>
      </c>
      <c r="AJ8" s="13">
        <v>4</v>
      </c>
      <c r="AK8" s="14">
        <f t="shared" si="0"/>
        <v>4</v>
      </c>
      <c r="AM8" s="7" t="str">
        <v>Positive</v>
      </c>
      <c r="AN8" s="18" t="str">
        <v>Left</v>
      </c>
      <c r="AO8" s="18" t="str">
        <v>12 point</v>
      </c>
      <c r="AP8" s="8">
        <v>4</v>
      </c>
      <c r="AS8" s="7"/>
      <c r="AT8" s="18"/>
      <c r="AU8" s="8" t="str">
        <f t="array" ref="AU8:AU9">[1]!SortUnique(AO3:AO266)</f>
        <v>12 point</v>
      </c>
      <c r="AV8" s="7">
        <f>SUMIF($AU$22:$AU$29,AU8,$AV$22:$AV$29)</f>
        <v>132</v>
      </c>
      <c r="AW8" s="18">
        <f>IF(AV8=0,"",AVERAGEIF($AO$3:$AO$266,$AU8,$AP$3:$AP$266))</f>
        <v>3.25</v>
      </c>
      <c r="AX8" s="8">
        <f t="array" ref="AX8">IF(AV8&lt;2,"",VAR(IF($AO$3:$AO$266=$AU8,$AP$3:$AP$266,"")))</f>
        <v>1.2423664122137406</v>
      </c>
      <c r="AZ8" t="s">
        <v>21</v>
      </c>
      <c r="BA8">
        <v>9.4696969696940414E-2</v>
      </c>
      <c r="BB8">
        <f>BB6*BB5</f>
        <v>1</v>
      </c>
      <c r="BC8">
        <f>BA8/BB8</f>
        <v>9.4696969696940414E-2</v>
      </c>
      <c r="BD8">
        <f>BC8/BC12</f>
        <v>8.1782866489445091E-2</v>
      </c>
      <c r="BE8">
        <f>_xlfn.F.DIST.RT(BD8,BB8,BB12)</f>
        <v>0.77512698157440396</v>
      </c>
      <c r="BF8">
        <f>BA8/(BA8+BA12)</f>
        <v>3.1936229736452326E-4</v>
      </c>
    </row>
    <row r="9" spans="1:58" x14ac:dyDescent="0.35">
      <c r="A9" s="13" t="s">
        <v>5</v>
      </c>
      <c r="B9" s="13" t="s">
        <v>3</v>
      </c>
      <c r="C9" s="13" t="s">
        <v>1</v>
      </c>
      <c r="D9" s="13">
        <v>3</v>
      </c>
      <c r="E9" s="13">
        <v>3</v>
      </c>
      <c r="F9" s="13">
        <v>3</v>
      </c>
      <c r="G9" s="13">
        <v>3</v>
      </c>
      <c r="H9" s="13">
        <v>3</v>
      </c>
      <c r="I9" s="13">
        <v>4</v>
      </c>
      <c r="J9" s="13">
        <v>5</v>
      </c>
      <c r="K9" s="13">
        <v>2</v>
      </c>
      <c r="L9" s="13">
        <v>3</v>
      </c>
      <c r="M9" s="13">
        <v>4</v>
      </c>
      <c r="N9" s="13">
        <v>3</v>
      </c>
      <c r="O9" s="13">
        <v>4</v>
      </c>
      <c r="P9" s="13">
        <v>2</v>
      </c>
      <c r="Q9" s="13">
        <v>4</v>
      </c>
      <c r="R9" s="13">
        <v>5</v>
      </c>
      <c r="S9" s="13">
        <v>5</v>
      </c>
      <c r="T9" s="13">
        <v>4</v>
      </c>
      <c r="U9" s="13">
        <v>4</v>
      </c>
      <c r="V9" s="13">
        <v>4</v>
      </c>
      <c r="W9" s="13">
        <v>3</v>
      </c>
      <c r="X9" s="13">
        <v>3</v>
      </c>
      <c r="Y9" s="13">
        <v>3</v>
      </c>
      <c r="Z9" s="13">
        <v>4</v>
      </c>
      <c r="AA9" s="13">
        <v>5</v>
      </c>
      <c r="AB9" s="13">
        <v>4</v>
      </c>
      <c r="AC9" s="13">
        <v>3</v>
      </c>
      <c r="AD9" s="13">
        <v>4</v>
      </c>
      <c r="AE9" s="13">
        <v>4</v>
      </c>
      <c r="AF9" s="13">
        <v>3</v>
      </c>
      <c r="AG9" s="13">
        <v>2</v>
      </c>
      <c r="AH9" s="13">
        <v>5</v>
      </c>
      <c r="AI9" s="13">
        <v>4</v>
      </c>
      <c r="AJ9" s="13">
        <v>3</v>
      </c>
      <c r="AK9" s="14">
        <f t="shared" si="0"/>
        <v>4</v>
      </c>
      <c r="AM9" s="7" t="str">
        <v>Positive</v>
      </c>
      <c r="AN9" s="18" t="str">
        <v>Left</v>
      </c>
      <c r="AO9" s="18" t="str">
        <v>12 point</v>
      </c>
      <c r="AP9" s="8">
        <v>3</v>
      </c>
      <c r="AS9" s="9"/>
      <c r="AT9" s="10"/>
      <c r="AU9" s="11" t="str">
        <v>14 point</v>
      </c>
      <c r="AV9" s="9">
        <f>SUMIF($AU$22:$AU$29,AU9,$AV$22:$AV$29)</f>
        <v>132</v>
      </c>
      <c r="AW9" s="10">
        <f>IF(AV9=0,"",AVERAGEIF($AO$3:$AO$266,$AU9,$AP$3:$AP$266))</f>
        <v>3.5303030303030303</v>
      </c>
      <c r="AX9" s="11">
        <f t="array" ref="AX9">IF(AV9&lt;2,"",VAR(IF($AO$3:$AO$266=$AU9,$AP$3:$AP$266,"")))</f>
        <v>1.090677770067084</v>
      </c>
      <c r="AZ9" t="s">
        <v>22</v>
      </c>
      <c r="BA9">
        <v>0.18560606060526652</v>
      </c>
      <c r="BB9">
        <f>BB7*BB5</f>
        <v>1</v>
      </c>
      <c r="BC9">
        <f>BA9/BB9</f>
        <v>0.18560606060526652</v>
      </c>
      <c r="BD9">
        <f>BC9/BC12</f>
        <v>0.16029441831867614</v>
      </c>
      <c r="BE9">
        <f>_xlfn.F.DIST.RT(BD9,BB8,BB12)</f>
        <v>0.68921949824919437</v>
      </c>
      <c r="BF9">
        <f>BA9/(BA9+BA12)</f>
        <v>6.257582529824461E-4</v>
      </c>
    </row>
    <row r="10" spans="1:58" x14ac:dyDescent="0.35">
      <c r="AM10" s="7" t="str">
        <v>Positive</v>
      </c>
      <c r="AN10" s="18" t="str">
        <v>Left</v>
      </c>
      <c r="AO10" s="18" t="str">
        <v>12 point</v>
      </c>
      <c r="AP10" s="8">
        <v>3</v>
      </c>
      <c r="AS10" s="4" t="str">
        <f>$AS$4</f>
        <v>Negative</v>
      </c>
      <c r="AT10" s="5" t="str">
        <f>$AT6</f>
        <v>Justified</v>
      </c>
      <c r="AU10" s="6"/>
      <c r="AV10" s="4">
        <f>SUMIFS($AV$22:$AV$29,$AS$22:$AS$29,AS10,$AT$22:$AT$29,AT10)</f>
        <v>66</v>
      </c>
      <c r="AW10" s="5">
        <f>IF(AV10=0,"",AVERAGEIFS($AP$3:$AP$266,$AM$3:$AM$266,$AS10,$AN$3:$AN$266,$AT10))</f>
        <v>3.5909090909090908</v>
      </c>
      <c r="AX10" s="6">
        <f t="array" ref="AX10">IF(AV10&lt;2,"",VAR(IF($AM$3:$AM$266=$AS10,IF($AN$3:$AN$266=$AT10,$AP$3:$AP$266,""))))</f>
        <v>0.95314685314685377</v>
      </c>
      <c r="AZ10" t="s">
        <v>23</v>
      </c>
      <c r="BA10">
        <v>9.4696969697054101E-2</v>
      </c>
      <c r="BB10">
        <f>BB7*BB6</f>
        <v>1</v>
      </c>
      <c r="BC10">
        <f>BA10/BB10</f>
        <v>9.4696969697054101E-2</v>
      </c>
      <c r="BD10">
        <f>BC10/BC12</f>
        <v>8.1782866489543263E-2</v>
      </c>
      <c r="BE10">
        <f>_xlfn.F.DIST.RT(BD10,BB10,BB12)</f>
        <v>0.77512698157427262</v>
      </c>
      <c r="BF10">
        <f>BA10/(BA10+BA12)</f>
        <v>3.1936229736490658E-4</v>
      </c>
    </row>
    <row r="11" spans="1:58" x14ac:dyDescent="0.35">
      <c r="AM11" s="7" t="str">
        <v>Positive</v>
      </c>
      <c r="AN11" s="18" t="str">
        <v>Left</v>
      </c>
      <c r="AO11" s="18" t="str">
        <v>12 point</v>
      </c>
      <c r="AP11" s="8">
        <v>2</v>
      </c>
      <c r="AS11" s="7" t="str">
        <f>$AS$4</f>
        <v>Negative</v>
      </c>
      <c r="AT11" s="18" t="str">
        <f>$AT7</f>
        <v>Left</v>
      </c>
      <c r="AU11" s="8"/>
      <c r="AV11" s="7">
        <f t="shared" ref="AV11:AV13" si="1">SUMIFS($AV$22:$AV$29,$AS$22:$AS$29,AS11,$AT$22:$AT$29,AT11)</f>
        <v>66</v>
      </c>
      <c r="AW11" s="18">
        <f t="shared" ref="AW11:AW13" si="2">IF(AV11=0,"",AVERAGEIFS($AP$3:$AP$266,$AM$3:$AM$266,$AS11,$AN$3:$AN$266,$AT11))</f>
        <v>3.2727272727272729</v>
      </c>
      <c r="AX11" s="8">
        <f t="array" ref="AX11">IF(AV11&lt;2,"",VAR(IF($AM$3:$AM$266=$AS11,IF($AN$3:$AN$266=$AT11,$AP$3:$AP$266,""))))</f>
        <v>1.4629370629370635</v>
      </c>
      <c r="AZ11" t="s">
        <v>24</v>
      </c>
      <c r="BA11">
        <v>3.185606060605096</v>
      </c>
      <c r="BB11">
        <f>BB7*BB6*BB5</f>
        <v>1</v>
      </c>
      <c r="BC11">
        <f>BA11/BB11</f>
        <v>3.185606060605096</v>
      </c>
      <c r="BD11">
        <f>BC11/BC12</f>
        <v>2.7511756287049502</v>
      </c>
      <c r="BE11">
        <f>_xlfn.F.DIST.RT(BD11,BB11,BB12)</f>
        <v>9.8407611329053207E-2</v>
      </c>
      <c r="BF11">
        <f>BA11/(BA11+BA12)</f>
        <v>1.0632514507500249E-2</v>
      </c>
    </row>
    <row r="12" spans="1:58" x14ac:dyDescent="0.35">
      <c r="AM12" s="7" t="str">
        <v>Positive</v>
      </c>
      <c r="AN12" s="18" t="str">
        <v>Left</v>
      </c>
      <c r="AO12" s="18" t="str">
        <v>12 point</v>
      </c>
      <c r="AP12" s="8">
        <v>2</v>
      </c>
      <c r="AS12" s="7" t="str">
        <f>$AS$5</f>
        <v>Positive</v>
      </c>
      <c r="AT12" s="18" t="str">
        <f>$AT6</f>
        <v>Justified</v>
      </c>
      <c r="AU12" s="8"/>
      <c r="AV12" s="7">
        <f t="shared" si="1"/>
        <v>66</v>
      </c>
      <c r="AW12" s="18">
        <f t="shared" si="2"/>
        <v>3.4696969696969697</v>
      </c>
      <c r="AX12" s="8">
        <f t="array" ref="AX12">IF(AV12&lt;2,"",VAR(IF($AM$3:$AM$266=$AS12,IF($AN$3:$AN$266=$AT12,$AP$3:$AP$266,""))))</f>
        <v>1.1144522144522153</v>
      </c>
      <c r="AZ12" t="s">
        <v>26</v>
      </c>
      <c r="BA12">
        <v>296.42424242424272</v>
      </c>
      <c r="BB12">
        <f>AV30-(BB5+1)*(BB6+1)*(BB7+1)</f>
        <v>256</v>
      </c>
      <c r="BC12">
        <f>BA12/BB12</f>
        <v>1.1579071969696981</v>
      </c>
    </row>
    <row r="13" spans="1:58" x14ac:dyDescent="0.35">
      <c r="A13" s="19" t="s">
        <v>37</v>
      </c>
      <c r="B13" s="20">
        <f>MEDIAN(D2:AJ2,D4:AJ4,D6:AJ6,D8:AJ8)</f>
        <v>3</v>
      </c>
      <c r="AM13" s="7" t="str">
        <v>Positive</v>
      </c>
      <c r="AN13" s="18" t="str">
        <v>Left</v>
      </c>
      <c r="AO13" s="18" t="str">
        <v>12 point</v>
      </c>
      <c r="AP13" s="8">
        <v>5</v>
      </c>
      <c r="AS13" s="9" t="str">
        <f>$AS$5</f>
        <v>Positive</v>
      </c>
      <c r="AT13" s="10" t="str">
        <f>$AT7</f>
        <v>Left</v>
      </c>
      <c r="AU13" s="11"/>
      <c r="AV13" s="9">
        <f t="shared" si="1"/>
        <v>66</v>
      </c>
      <c r="AW13" s="10">
        <f t="shared" si="2"/>
        <v>3.2272727272727271</v>
      </c>
      <c r="AX13" s="11">
        <f t="array" ref="AX13">IF(AV13&lt;2,"",VAR(IF($AM$3:$AM$266=$AS13,IF($AN$3:$AN$266=$AT13,$AP$3:$AP$266,""))))</f>
        <v>1.1629370629370634</v>
      </c>
      <c r="AZ13" s="1" t="s">
        <v>25</v>
      </c>
      <c r="BA13" s="1">
        <f>DEVSQ(AP3:AP266)</f>
        <v>310.8143939393932</v>
      </c>
      <c r="BB13" s="1">
        <f>AV30-1</f>
        <v>263</v>
      </c>
      <c r="BC13" s="1">
        <f>BA13/BB13</f>
        <v>1.1818037792372365</v>
      </c>
      <c r="BD13" s="1"/>
      <c r="BE13" s="1"/>
      <c r="BF13" s="1"/>
    </row>
    <row r="14" spans="1:58" x14ac:dyDescent="0.35">
      <c r="A14" s="19" t="s">
        <v>36</v>
      </c>
      <c r="B14" s="20">
        <f>MEDIAN(D3:AJ3,D5:AJ5,D7:AJ7,D9:AJ9)</f>
        <v>4</v>
      </c>
      <c r="AM14" s="7" t="str">
        <v>Positive</v>
      </c>
      <c r="AN14" s="18" t="str">
        <v>Left</v>
      </c>
      <c r="AO14" s="18" t="str">
        <v>12 point</v>
      </c>
      <c r="AP14" s="8">
        <v>4</v>
      </c>
      <c r="AS14" s="4" t="str">
        <f>$AS$4</f>
        <v>Negative</v>
      </c>
      <c r="AT14" s="5"/>
      <c r="AU14" s="6" t="str">
        <f>$AU8</f>
        <v>12 point</v>
      </c>
      <c r="AV14" s="4">
        <f>SUMIFS($AV$22:$AV$29,$AS$22:$AS$29,AS14,$AU$22:$AU$29,AU14)</f>
        <v>66</v>
      </c>
      <c r="AW14" s="5">
        <f>IF(AV14=0,"",AVERAGEIFS($AP$3:$AP$266,$AM$3:$AM$266,$AS14,$AO$3:$AO$266,$AU14))</f>
        <v>3.3181818181818183</v>
      </c>
      <c r="AX14" s="6">
        <f t="array" ref="AX14">IF(AV14&lt;2,"",VAR(IF($AM$3:$AM$266=$AS14,IF($AO$3:$AO$266=$AU14,$AP$3:$AP$266,""))))</f>
        <v>1.4818181818181826</v>
      </c>
    </row>
    <row r="15" spans="1:58" x14ac:dyDescent="0.35">
      <c r="AM15" s="7" t="str">
        <v>Positive</v>
      </c>
      <c r="AN15" s="18" t="str">
        <v>Left</v>
      </c>
      <c r="AO15" s="18" t="str">
        <v>12 point</v>
      </c>
      <c r="AP15" s="8">
        <v>4</v>
      </c>
      <c r="AS15" s="7" t="str">
        <f>$AS$4</f>
        <v>Negative</v>
      </c>
      <c r="AT15" s="18"/>
      <c r="AU15" s="8" t="str">
        <f>$AU9</f>
        <v>14 point</v>
      </c>
      <c r="AV15" s="7">
        <f t="shared" ref="AV15:AV17" si="3">SUMIFS($AV$22:$AV$29,$AS$22:$AS$29,AS15,$AU$22:$AU$29,AU15)</f>
        <v>66</v>
      </c>
      <c r="AW15" s="18">
        <f t="shared" ref="AW15:AW17" si="4">IF(AV15=0,"",AVERAGEIFS($AP$3:$AP$266,$AM$3:$AM$266,$AS15,$AO$3:$AO$266,$AU15))</f>
        <v>3.5454545454545454</v>
      </c>
      <c r="AX15" s="8">
        <f t="array" ref="AX15">IF(AV15&lt;2,"",VAR(IF($AM$3:$AM$266=$AS15,IF($AO$3:$AO$266=$AU15,$AP$3:$AP$266,""))))</f>
        <v>0.95944055944055961</v>
      </c>
    </row>
    <row r="16" spans="1:58" x14ac:dyDescent="0.35">
      <c r="A16" s="19" t="s">
        <v>38</v>
      </c>
      <c r="B16" s="20">
        <f>MEDIAN(D2:AJ5)</f>
        <v>3</v>
      </c>
      <c r="AM16" s="7" t="str">
        <v>Positive</v>
      </c>
      <c r="AN16" s="18" t="str">
        <v>Left</v>
      </c>
      <c r="AO16" s="18" t="str">
        <v>12 point</v>
      </c>
      <c r="AP16" s="8">
        <v>5</v>
      </c>
      <c r="AS16" s="7" t="str">
        <f>$AS$5</f>
        <v>Positive</v>
      </c>
      <c r="AT16" s="18"/>
      <c r="AU16" s="8" t="str">
        <f>$AU8</f>
        <v>12 point</v>
      </c>
      <c r="AV16" s="7">
        <f t="shared" si="3"/>
        <v>66</v>
      </c>
      <c r="AW16" s="18">
        <f t="shared" si="4"/>
        <v>3.1818181818181817</v>
      </c>
      <c r="AX16" s="8">
        <f t="array" ref="AX16">IF(AV16&lt;2,"",VAR(IF($AM$3:$AM$266=$AS16,IF($AO$3:$AO$266=$AU16,$AP$3:$AP$266,""))))</f>
        <v>1.0125874125874135</v>
      </c>
    </row>
    <row r="17" spans="1:50" x14ac:dyDescent="0.35">
      <c r="A17" s="19" t="s">
        <v>39</v>
      </c>
      <c r="B17" s="20">
        <f>MEDIAN(D6:AJ9)</f>
        <v>3</v>
      </c>
      <c r="AM17" s="7" t="str">
        <v>Positive</v>
      </c>
      <c r="AN17" s="18" t="str">
        <v>Left</v>
      </c>
      <c r="AO17" s="18" t="str">
        <v>12 point</v>
      </c>
      <c r="AP17" s="8">
        <v>3</v>
      </c>
      <c r="AS17" s="9" t="str">
        <f>$AS$5</f>
        <v>Positive</v>
      </c>
      <c r="AT17" s="10"/>
      <c r="AU17" s="11" t="str">
        <f>$AU9</f>
        <v>14 point</v>
      </c>
      <c r="AV17" s="9">
        <f t="shared" si="3"/>
        <v>66</v>
      </c>
      <c r="AW17" s="10">
        <f t="shared" si="4"/>
        <v>3.5151515151515151</v>
      </c>
      <c r="AX17" s="11">
        <f t="array" ref="AX17">IF(AV17&lt;2,"",VAR(IF($AM$3:$AM$266=$AS17,IF($AO$3:$AO$266=$AU17,$AP$3:$AP$266,""))))</f>
        <v>1.2382284382284385</v>
      </c>
    </row>
    <row r="18" spans="1:50" x14ac:dyDescent="0.35">
      <c r="AM18" s="7" t="str">
        <v>Positive</v>
      </c>
      <c r="AN18" s="18" t="str">
        <v>Left</v>
      </c>
      <c r="AO18" s="18" t="str">
        <v>12 point</v>
      </c>
      <c r="AP18" s="8">
        <v>2</v>
      </c>
      <c r="AS18" s="4"/>
      <c r="AT18" s="5" t="str">
        <f>$AT$6</f>
        <v>Justified</v>
      </c>
      <c r="AU18" s="6" t="str">
        <f>$AU8</f>
        <v>12 point</v>
      </c>
      <c r="AV18" s="4">
        <f>SUMIFS($AV$22:$AV$29,$AT$22:$AT$29,AT18,$AU$22:$AU$29,AU18)</f>
        <v>66</v>
      </c>
      <c r="AW18" s="5">
        <f>IF(AV18=0,"",AVERAGEIFS($AP$3:$AP$266,$AN$3:$AN$266,$AT18,$AO$3:$AO$266,$AU18))</f>
        <v>3.4090909090909092</v>
      </c>
      <c r="AX18" s="6">
        <f t="array" ref="AX18">IF(AV18&lt;2,"",VAR(IF($AN$3:$AN$266=$AT18,IF($AO$3:$AO$266=$AU18,$AP$3:$AP$266,""))))</f>
        <v>1.1377622377622385</v>
      </c>
    </row>
    <row r="19" spans="1:50" x14ac:dyDescent="0.35">
      <c r="A19" s="19" t="s">
        <v>40</v>
      </c>
      <c r="B19" s="20">
        <f>MEDIAN(D2:AJ3,D6:AJ7)</f>
        <v>3</v>
      </c>
      <c r="AM19" s="7" t="str">
        <v>Positive</v>
      </c>
      <c r="AN19" s="18" t="str">
        <v>Left</v>
      </c>
      <c r="AO19" s="18" t="str">
        <v>12 point</v>
      </c>
      <c r="AP19" s="8">
        <v>3</v>
      </c>
      <c r="AS19" s="7"/>
      <c r="AT19" s="18" t="str">
        <f>$AT$6</f>
        <v>Justified</v>
      </c>
      <c r="AU19" s="8" t="str">
        <f>$AU9</f>
        <v>14 point</v>
      </c>
      <c r="AV19" s="7">
        <f t="shared" ref="AV19:AV21" si="5">SUMIFS($AV$22:$AV$29,$AT$22:$AT$29,AT19,$AU$22:$AU$29,AU19)</f>
        <v>66</v>
      </c>
      <c r="AW19" s="18">
        <f t="shared" ref="AW19:AW21" si="6">IF(AV19=0,"",AVERAGEIFS($AP$3:$AP$266,$AN$3:$AN$266,$AT19,$AO$3:$AO$266,$AU19))</f>
        <v>3.6515151515151514</v>
      </c>
      <c r="AX19" s="8">
        <f t="array" ref="AX19">IF(AV19&lt;2,"",VAR(IF($AN$3:$AN$266=$AT19,IF($AO$3:$AO$266=$AU19,$AP$3:$AP$266,""))))</f>
        <v>0.90745920745920772</v>
      </c>
    </row>
    <row r="20" spans="1:50" x14ac:dyDescent="0.35">
      <c r="A20" s="19" t="s">
        <v>41</v>
      </c>
      <c r="B20" s="20">
        <f>MEDIAN(D4:AJ5,D8:AJ9)</f>
        <v>4</v>
      </c>
      <c r="AM20" s="7" t="str">
        <v>Positive</v>
      </c>
      <c r="AN20" s="18" t="str">
        <v>Left</v>
      </c>
      <c r="AO20" s="18" t="str">
        <v>12 point</v>
      </c>
      <c r="AP20" s="8">
        <v>3</v>
      </c>
      <c r="AS20" s="7"/>
      <c r="AT20" s="18" t="str">
        <f>$AT$7</f>
        <v>Left</v>
      </c>
      <c r="AU20" s="8" t="str">
        <f>$AU8</f>
        <v>12 point</v>
      </c>
      <c r="AV20" s="7">
        <f t="shared" si="5"/>
        <v>66</v>
      </c>
      <c r="AW20" s="18">
        <f t="shared" si="6"/>
        <v>3.0909090909090908</v>
      </c>
      <c r="AX20" s="8">
        <f t="array" ref="AX20">IF(AV20&lt;2,"",VAR(IF($AN$3:$AN$266=$AT20,IF($AO$3:$AO$266=$AU20,$AP$3:$AP$266,""))))</f>
        <v>1.3146853146853152</v>
      </c>
    </row>
    <row r="21" spans="1:50" x14ac:dyDescent="0.35">
      <c r="AM21" s="7" t="str">
        <v>Positive</v>
      </c>
      <c r="AN21" s="18" t="str">
        <v>Left</v>
      </c>
      <c r="AO21" s="18" t="str">
        <v>12 point</v>
      </c>
      <c r="AP21" s="8">
        <v>2</v>
      </c>
      <c r="AS21" s="9"/>
      <c r="AT21" s="10" t="str">
        <f>$AT$7</f>
        <v>Left</v>
      </c>
      <c r="AU21" s="11" t="str">
        <f>$AU9</f>
        <v>14 point</v>
      </c>
      <c r="AV21" s="9">
        <f t="shared" si="5"/>
        <v>66</v>
      </c>
      <c r="AW21" s="10">
        <f t="shared" si="6"/>
        <v>3.4090909090909092</v>
      </c>
      <c r="AX21" s="11">
        <f t="array" ref="AX21">IF(AV21&lt;2,"",VAR(IF($AN$3:$AN$266=$AT21,IF($AO$3:$AO$266=$AU21,$AP$3:$AP$266,""))))</f>
        <v>1.2608391608391614</v>
      </c>
    </row>
    <row r="22" spans="1:50" x14ac:dyDescent="0.35">
      <c r="AM22" s="7" t="str">
        <v>Positive</v>
      </c>
      <c r="AN22" s="18" t="str">
        <v>Left</v>
      </c>
      <c r="AO22" s="18" t="str">
        <v>12 point</v>
      </c>
      <c r="AP22" s="8">
        <v>4</v>
      </c>
      <c r="AS22" s="4" t="str">
        <f>$AS$4</f>
        <v>Negative</v>
      </c>
      <c r="AT22" s="5" t="str">
        <f>AT18</f>
        <v>Justified</v>
      </c>
      <c r="AU22" s="6" t="str">
        <f>AU18</f>
        <v>12 point</v>
      </c>
      <c r="AV22" s="4">
        <f>COUNTIFS($AM$3:$AM$266,$AS22,$AN$3:$AN$266,$AT22,$AO$3:$AO$266,$AU22)</f>
        <v>33</v>
      </c>
      <c r="AW22" s="5">
        <f>IF(AV22=0,"",AVERAGEIFS($AP$3:$AP$266,$AM$3:$AM$266,$AS22,$AN$3:$AN$266,$AT22,$AO$3:$AO$266,$AU22))</f>
        <v>3.606060606060606</v>
      </c>
      <c r="AX22" s="6">
        <f t="array" ref="AX22">IF(AV22&lt;2,"",VAR(IF($AM$3:$AM$266=$AS22,IF($AN$3:$AN$266=$AT22,IF($AO$3:$AO$266=$AU22,$AP$3:$AP$266,"")))))</f>
        <v>1.1837121212121211</v>
      </c>
    </row>
    <row r="23" spans="1:50" x14ac:dyDescent="0.35">
      <c r="AM23" s="7" t="str">
        <v>Positive</v>
      </c>
      <c r="AN23" s="18" t="str">
        <v>Left</v>
      </c>
      <c r="AO23" s="18" t="str">
        <v>12 point</v>
      </c>
      <c r="AP23" s="8">
        <v>3</v>
      </c>
      <c r="AS23" s="7" t="str">
        <f t="shared" ref="AS23:AS25" si="7">$AS$4</f>
        <v>Negative</v>
      </c>
      <c r="AT23" s="18" t="str">
        <f t="shared" ref="AT23:AU23" si="8">AT19</f>
        <v>Justified</v>
      </c>
      <c r="AU23" s="8" t="str">
        <f t="shared" si="8"/>
        <v>14 point</v>
      </c>
      <c r="AV23" s="7">
        <f t="shared" ref="AV23:AV29" si="9">COUNTIFS($AM$3:$AM$266,$AS23,$AN$3:$AN$266,$AT23,$AO$3:$AO$266,$AU23)</f>
        <v>33</v>
      </c>
      <c r="AW23" s="18">
        <f t="shared" ref="AW23:AW29" si="10">IF(AV23=0,"",AVERAGEIFS($AP$3:$AP$266,$AM$3:$AM$266,$AS23,$AN$3:$AN$266,$AT23,$AO$3:$AO$266,$AU23))</f>
        <v>3.5757575757575757</v>
      </c>
      <c r="AX23" s="8">
        <f t="array" ref="AX23">IF(AV23&lt;2,"",VAR(IF($AM$3:$AM$266=$AS23,IF($AN$3:$AN$266=$AT23,IF($AO$3:$AO$266=$AU23,$AP$3:$AP$266,"")))))</f>
        <v>0.75189393939393945</v>
      </c>
    </row>
    <row r="24" spans="1:50" x14ac:dyDescent="0.35">
      <c r="AM24" s="7" t="str">
        <v>Positive</v>
      </c>
      <c r="AN24" s="18" t="str">
        <v>Left</v>
      </c>
      <c r="AO24" s="18" t="str">
        <v>12 point</v>
      </c>
      <c r="AP24" s="8">
        <v>4</v>
      </c>
      <c r="AS24" s="7" t="str">
        <f t="shared" si="7"/>
        <v>Negative</v>
      </c>
      <c r="AT24" s="18" t="str">
        <f t="shared" ref="AT24:AU24" si="11">AT20</f>
        <v>Left</v>
      </c>
      <c r="AU24" s="8" t="str">
        <f t="shared" si="11"/>
        <v>12 point</v>
      </c>
      <c r="AV24" s="7">
        <f t="shared" si="9"/>
        <v>33</v>
      </c>
      <c r="AW24" s="18">
        <f t="shared" si="10"/>
        <v>3.0303030303030303</v>
      </c>
      <c r="AX24" s="8">
        <f t="array" ref="AX24">IF(AV24&lt;2,"",VAR(IF($AM$3:$AM$266=$AS24,IF($AN$3:$AN$266=$AT24,IF($AO$3:$AO$266=$AU24,$AP$3:$AP$266,"")))))</f>
        <v>1.6553030303030312</v>
      </c>
    </row>
    <row r="25" spans="1:50" x14ac:dyDescent="0.35">
      <c r="AM25" s="7" t="str">
        <v>Positive</v>
      </c>
      <c r="AN25" s="18" t="str">
        <v>Left</v>
      </c>
      <c r="AO25" s="18" t="str">
        <v>12 point</v>
      </c>
      <c r="AP25" s="8">
        <v>3</v>
      </c>
      <c r="AS25" s="7" t="str">
        <f t="shared" si="7"/>
        <v>Negative</v>
      </c>
      <c r="AT25" s="18" t="str">
        <f t="shared" ref="AT25:AU25" si="12">AT21</f>
        <v>Left</v>
      </c>
      <c r="AU25" s="8" t="str">
        <f t="shared" si="12"/>
        <v>14 point</v>
      </c>
      <c r="AV25" s="7">
        <f t="shared" si="9"/>
        <v>33</v>
      </c>
      <c r="AW25" s="18">
        <f t="shared" si="10"/>
        <v>3.5151515151515151</v>
      </c>
      <c r="AX25" s="8">
        <f t="array" ref="AX25">IF(AV25&lt;2,"",VAR(IF($AM$3:$AM$266=$AS25,IF($AN$3:$AN$266=$AT25,IF($AO$3:$AO$266=$AU25,$AP$3:$AP$266,"")))))</f>
        <v>1.1950757575757578</v>
      </c>
    </row>
    <row r="26" spans="1:50" x14ac:dyDescent="0.35">
      <c r="AM26" s="7" t="str">
        <v>Positive</v>
      </c>
      <c r="AN26" s="18" t="str">
        <v>Left</v>
      </c>
      <c r="AO26" s="18" t="str">
        <v>12 point</v>
      </c>
      <c r="AP26" s="8">
        <v>3</v>
      </c>
      <c r="AS26" s="7" t="str">
        <f>$AS$5</f>
        <v>Positive</v>
      </c>
      <c r="AT26" s="18" t="str">
        <f t="shared" ref="AT26:AU26" si="13">AT22</f>
        <v>Justified</v>
      </c>
      <c r="AU26" s="8" t="str">
        <f t="shared" si="13"/>
        <v>12 point</v>
      </c>
      <c r="AV26" s="7">
        <f t="shared" si="9"/>
        <v>33</v>
      </c>
      <c r="AW26" s="18">
        <f t="shared" si="10"/>
        <v>3.2121212121212119</v>
      </c>
      <c r="AX26" s="8">
        <f t="array" ref="AX26">IF(AV26&lt;2,"",VAR(IF($AM$3:$AM$266=$AS26,IF($AN$3:$AN$266=$AT26,IF($AO$3:$AO$266=$AU26,$AP$3:$AP$266,"")))))</f>
        <v>1.0473484848484844</v>
      </c>
    </row>
    <row r="27" spans="1:50" x14ac:dyDescent="0.35">
      <c r="AM27" s="7" t="str">
        <v>Positive</v>
      </c>
      <c r="AN27" s="18" t="str">
        <v>Left</v>
      </c>
      <c r="AO27" s="18" t="str">
        <v>12 point</v>
      </c>
      <c r="AP27" s="8">
        <v>2</v>
      </c>
      <c r="AS27" s="7" t="str">
        <f t="shared" ref="AS27:AS29" si="14">$AS$5</f>
        <v>Positive</v>
      </c>
      <c r="AT27" s="18" t="str">
        <f t="shared" ref="AT27:AU27" si="15">AT23</f>
        <v>Justified</v>
      </c>
      <c r="AU27" s="8" t="str">
        <f t="shared" si="15"/>
        <v>14 point</v>
      </c>
      <c r="AV27" s="7">
        <f t="shared" si="9"/>
        <v>33</v>
      </c>
      <c r="AW27" s="18">
        <f t="shared" si="10"/>
        <v>3.7272727272727271</v>
      </c>
      <c r="AX27" s="8">
        <f t="array" ref="AX27">IF(AV27&lt;2,"",VAR(IF($AM$3:$AM$266=$AS27,IF($AN$3:$AN$266=$AT27,IF($AO$3:$AO$266=$AU27,$AP$3:$AP$266,"")))))</f>
        <v>1.079545454545455</v>
      </c>
    </row>
    <row r="28" spans="1:50" x14ac:dyDescent="0.35">
      <c r="AM28" s="7" t="str">
        <v>Positive</v>
      </c>
      <c r="AN28" s="18" t="str">
        <v>Left</v>
      </c>
      <c r="AO28" s="18" t="str">
        <v>12 point</v>
      </c>
      <c r="AP28" s="8">
        <v>2</v>
      </c>
      <c r="AS28" s="7" t="str">
        <f t="shared" si="14"/>
        <v>Positive</v>
      </c>
      <c r="AT28" s="18" t="str">
        <f t="shared" ref="AT28:AU28" si="16">AT24</f>
        <v>Left</v>
      </c>
      <c r="AU28" s="8" t="str">
        <f t="shared" si="16"/>
        <v>12 point</v>
      </c>
      <c r="AV28" s="7">
        <f t="shared" si="9"/>
        <v>33</v>
      </c>
      <c r="AW28" s="18">
        <f t="shared" si="10"/>
        <v>3.1515151515151514</v>
      </c>
      <c r="AX28" s="8">
        <f t="array" ref="AX28">IF(AV28&lt;2,"",VAR(IF($AM$3:$AM$266=$AS28,IF($AN$3:$AN$266=$AT28,IF($AO$3:$AO$266=$AU28,$AP$3:$AP$266,"")))))</f>
        <v>1.0075757575757578</v>
      </c>
    </row>
    <row r="29" spans="1:50" x14ac:dyDescent="0.35">
      <c r="AM29" s="7" t="str">
        <v>Positive</v>
      </c>
      <c r="AN29" s="18" t="str">
        <v>Left</v>
      </c>
      <c r="AO29" s="18" t="str">
        <v>12 point</v>
      </c>
      <c r="AP29" s="8">
        <v>1</v>
      </c>
      <c r="AS29" s="9" t="str">
        <f t="shared" si="14"/>
        <v>Positive</v>
      </c>
      <c r="AT29" s="10" t="str">
        <f t="shared" ref="AT29:AU29" si="17">AT25</f>
        <v>Left</v>
      </c>
      <c r="AU29" s="11" t="str">
        <f t="shared" si="17"/>
        <v>14 point</v>
      </c>
      <c r="AV29" s="9">
        <f t="shared" si="9"/>
        <v>33</v>
      </c>
      <c r="AW29" s="10">
        <f t="shared" si="10"/>
        <v>3.3030303030303032</v>
      </c>
      <c r="AX29" s="11">
        <f t="array" ref="AX29">IF(AV29&lt;2,"",VAR(IF($AM$3:$AM$266=$AS29,IF($AN$3:$AN$266=$AT29,IF($AO$3:$AO$266=$AU29,$AP$3:$AP$266,"")))))</f>
        <v>1.3428030303030312</v>
      </c>
    </row>
    <row r="30" spans="1:50" x14ac:dyDescent="0.35">
      <c r="AM30" s="7" t="str">
        <v>Positive</v>
      </c>
      <c r="AN30" s="18" t="str">
        <v>Left</v>
      </c>
      <c r="AO30" s="18" t="str">
        <v>12 point</v>
      </c>
      <c r="AP30" s="8">
        <v>2</v>
      </c>
      <c r="AV30">
        <f>SUM(AV22:AV29)</f>
        <v>264</v>
      </c>
      <c r="AW30">
        <f>AVERAGE(AP3:AP266)</f>
        <v>3.3901515151515151</v>
      </c>
      <c r="AX30">
        <f>_xlfn.VAR.S(AP3:AP266)</f>
        <v>1.1818037792372396</v>
      </c>
    </row>
    <row r="31" spans="1:50" x14ac:dyDescent="0.35">
      <c r="AM31" s="7" t="str">
        <v>Positive</v>
      </c>
      <c r="AN31" s="18" t="str">
        <v>Left</v>
      </c>
      <c r="AO31" s="18" t="str">
        <v>12 point</v>
      </c>
      <c r="AP31" s="8">
        <v>3</v>
      </c>
    </row>
    <row r="32" spans="1:50" x14ac:dyDescent="0.35">
      <c r="AM32" s="7" t="str">
        <v>Positive</v>
      </c>
      <c r="AN32" s="18" t="str">
        <v>Left</v>
      </c>
      <c r="AO32" s="18" t="str">
        <v>12 point</v>
      </c>
      <c r="AP32" s="8">
        <v>4</v>
      </c>
    </row>
    <row r="33" spans="39:42" x14ac:dyDescent="0.35">
      <c r="AM33" s="7" t="str">
        <v>Positive</v>
      </c>
      <c r="AN33" s="18" t="str">
        <v>Left</v>
      </c>
      <c r="AO33" s="18" t="str">
        <v>12 point</v>
      </c>
      <c r="AP33" s="8">
        <v>3</v>
      </c>
    </row>
    <row r="34" spans="39:42" x14ac:dyDescent="0.35">
      <c r="AM34" s="7" t="str">
        <v>Positive</v>
      </c>
      <c r="AN34" s="18" t="str">
        <v>Left</v>
      </c>
      <c r="AO34" s="18" t="str">
        <v>12 point</v>
      </c>
      <c r="AP34" s="8">
        <v>3</v>
      </c>
    </row>
    <row r="35" spans="39:42" x14ac:dyDescent="0.35">
      <c r="AM35" s="7" t="str">
        <v>Positive</v>
      </c>
      <c r="AN35" s="18" t="str">
        <v>Left</v>
      </c>
      <c r="AO35" s="18" t="str">
        <v>12 point</v>
      </c>
      <c r="AP35" s="8">
        <v>3</v>
      </c>
    </row>
    <row r="36" spans="39:42" x14ac:dyDescent="0.35">
      <c r="AM36" s="7" t="str">
        <v>Positive</v>
      </c>
      <c r="AN36" s="18" t="str">
        <v>Left</v>
      </c>
      <c r="AO36" s="18" t="str">
        <v>14 point</v>
      </c>
      <c r="AP36" s="8">
        <v>4</v>
      </c>
    </row>
    <row r="37" spans="39:42" x14ac:dyDescent="0.35">
      <c r="AM37" s="7" t="str">
        <v>Positive</v>
      </c>
      <c r="AN37" s="18" t="str">
        <v>Left</v>
      </c>
      <c r="AO37" s="18" t="str">
        <v>14 point</v>
      </c>
      <c r="AP37" s="8">
        <v>4</v>
      </c>
    </row>
    <row r="38" spans="39:42" x14ac:dyDescent="0.35">
      <c r="AM38" s="7" t="str">
        <v>Positive</v>
      </c>
      <c r="AN38" s="18" t="str">
        <v>Left</v>
      </c>
      <c r="AO38" s="18" t="str">
        <v>14 point</v>
      </c>
      <c r="AP38" s="8">
        <v>5</v>
      </c>
    </row>
    <row r="39" spans="39:42" x14ac:dyDescent="0.35">
      <c r="AM39" s="7" t="str">
        <v>Positive</v>
      </c>
      <c r="AN39" s="18" t="str">
        <v>Left</v>
      </c>
      <c r="AO39" s="18" t="str">
        <v>14 point</v>
      </c>
      <c r="AP39" s="8">
        <v>3</v>
      </c>
    </row>
    <row r="40" spans="39:42" x14ac:dyDescent="0.35">
      <c r="AM40" s="7" t="str">
        <v>Positive</v>
      </c>
      <c r="AN40" s="18" t="str">
        <v>Left</v>
      </c>
      <c r="AO40" s="18" t="str">
        <v>14 point</v>
      </c>
      <c r="AP40" s="8">
        <v>3</v>
      </c>
    </row>
    <row r="41" spans="39:42" x14ac:dyDescent="0.35">
      <c r="AM41" s="7" t="str">
        <v>Positive</v>
      </c>
      <c r="AN41" s="18" t="str">
        <v>Left</v>
      </c>
      <c r="AO41" s="18" t="str">
        <v>14 point</v>
      </c>
      <c r="AP41" s="8">
        <v>5</v>
      </c>
    </row>
    <row r="42" spans="39:42" x14ac:dyDescent="0.35">
      <c r="AM42" s="7" t="str">
        <v>Positive</v>
      </c>
      <c r="AN42" s="18" t="str">
        <v>Left</v>
      </c>
      <c r="AO42" s="18" t="str">
        <v>14 point</v>
      </c>
      <c r="AP42" s="8">
        <v>4</v>
      </c>
    </row>
    <row r="43" spans="39:42" x14ac:dyDescent="0.35">
      <c r="AM43" s="7" t="str">
        <v>Positive</v>
      </c>
      <c r="AN43" s="18" t="str">
        <v>Left</v>
      </c>
      <c r="AO43" s="18" t="str">
        <v>14 point</v>
      </c>
      <c r="AP43" s="8">
        <v>2</v>
      </c>
    </row>
    <row r="44" spans="39:42" x14ac:dyDescent="0.35">
      <c r="AM44" s="7" t="str">
        <v>Positive</v>
      </c>
      <c r="AN44" s="18" t="str">
        <v>Left</v>
      </c>
      <c r="AO44" s="18" t="str">
        <v>14 point</v>
      </c>
      <c r="AP44" s="8">
        <v>4</v>
      </c>
    </row>
    <row r="45" spans="39:42" x14ac:dyDescent="0.35">
      <c r="AM45" s="7" t="str">
        <v>Positive</v>
      </c>
      <c r="AN45" s="18" t="str">
        <v>Left</v>
      </c>
      <c r="AO45" s="18" t="str">
        <v>14 point</v>
      </c>
      <c r="AP45" s="8">
        <v>4</v>
      </c>
    </row>
    <row r="46" spans="39:42" x14ac:dyDescent="0.35">
      <c r="AM46" s="7" t="str">
        <v>Positive</v>
      </c>
      <c r="AN46" s="18" t="str">
        <v>Left</v>
      </c>
      <c r="AO46" s="18" t="str">
        <v>14 point</v>
      </c>
      <c r="AP46" s="8">
        <v>5</v>
      </c>
    </row>
    <row r="47" spans="39:42" x14ac:dyDescent="0.35">
      <c r="AM47" s="7" t="str">
        <v>Positive</v>
      </c>
      <c r="AN47" s="18" t="str">
        <v>Left</v>
      </c>
      <c r="AO47" s="18" t="str">
        <v>14 point</v>
      </c>
      <c r="AP47" s="8">
        <v>5</v>
      </c>
    </row>
    <row r="48" spans="39:42" x14ac:dyDescent="0.35">
      <c r="AM48" s="7" t="str">
        <v>Positive</v>
      </c>
      <c r="AN48" s="18" t="str">
        <v>Left</v>
      </c>
      <c r="AO48" s="18" t="str">
        <v>14 point</v>
      </c>
      <c r="AP48" s="8">
        <v>3</v>
      </c>
    </row>
    <row r="49" spans="39:42" x14ac:dyDescent="0.35">
      <c r="AM49" s="7" t="str">
        <v>Positive</v>
      </c>
      <c r="AN49" s="18" t="str">
        <v>Left</v>
      </c>
      <c r="AO49" s="18" t="str">
        <v>14 point</v>
      </c>
      <c r="AP49" s="8">
        <v>5</v>
      </c>
    </row>
    <row r="50" spans="39:42" x14ac:dyDescent="0.35">
      <c r="AM50" s="7" t="str">
        <v>Positive</v>
      </c>
      <c r="AN50" s="18" t="str">
        <v>Left</v>
      </c>
      <c r="AO50" s="18" t="str">
        <v>14 point</v>
      </c>
      <c r="AP50" s="8">
        <v>4</v>
      </c>
    </row>
    <row r="51" spans="39:42" x14ac:dyDescent="0.35">
      <c r="AM51" s="7" t="str">
        <v>Positive</v>
      </c>
      <c r="AN51" s="18" t="str">
        <v>Left</v>
      </c>
      <c r="AO51" s="18" t="str">
        <v>14 point</v>
      </c>
      <c r="AP51" s="8">
        <v>3</v>
      </c>
    </row>
    <row r="52" spans="39:42" x14ac:dyDescent="0.35">
      <c r="AM52" s="7" t="str">
        <v>Positive</v>
      </c>
      <c r="AN52" s="18" t="str">
        <v>Left</v>
      </c>
      <c r="AO52" s="18" t="str">
        <v>14 point</v>
      </c>
      <c r="AP52" s="8">
        <v>4</v>
      </c>
    </row>
    <row r="53" spans="39:42" x14ac:dyDescent="0.35">
      <c r="AM53" s="7" t="str">
        <v>Positive</v>
      </c>
      <c r="AN53" s="18" t="str">
        <v>Left</v>
      </c>
      <c r="AO53" s="18" t="str">
        <v>14 point</v>
      </c>
      <c r="AP53" s="8">
        <v>4</v>
      </c>
    </row>
    <row r="54" spans="39:42" x14ac:dyDescent="0.35">
      <c r="AM54" s="7" t="str">
        <v>Positive</v>
      </c>
      <c r="AN54" s="18" t="str">
        <v>Left</v>
      </c>
      <c r="AO54" s="18" t="str">
        <v>14 point</v>
      </c>
      <c r="AP54" s="8">
        <v>2</v>
      </c>
    </row>
    <row r="55" spans="39:42" x14ac:dyDescent="0.35">
      <c r="AM55" s="7" t="str">
        <v>Positive</v>
      </c>
      <c r="AN55" s="18" t="str">
        <v>Left</v>
      </c>
      <c r="AO55" s="18" t="str">
        <v>14 point</v>
      </c>
      <c r="AP55" s="8">
        <v>4</v>
      </c>
    </row>
    <row r="56" spans="39:42" x14ac:dyDescent="0.35">
      <c r="AM56" s="7" t="str">
        <v>Positive</v>
      </c>
      <c r="AN56" s="18" t="str">
        <v>Left</v>
      </c>
      <c r="AO56" s="18" t="str">
        <v>14 point</v>
      </c>
      <c r="AP56" s="8">
        <v>2</v>
      </c>
    </row>
    <row r="57" spans="39:42" x14ac:dyDescent="0.35">
      <c r="AM57" s="7" t="str">
        <v>Positive</v>
      </c>
      <c r="AN57" s="18" t="str">
        <v>Left</v>
      </c>
      <c r="AO57" s="18" t="str">
        <v>14 point</v>
      </c>
      <c r="AP57" s="8">
        <v>4</v>
      </c>
    </row>
    <row r="58" spans="39:42" x14ac:dyDescent="0.35">
      <c r="AM58" s="7" t="str">
        <v>Positive</v>
      </c>
      <c r="AN58" s="18" t="str">
        <v>Left</v>
      </c>
      <c r="AO58" s="18" t="str">
        <v>14 point</v>
      </c>
      <c r="AP58" s="8">
        <v>3</v>
      </c>
    </row>
    <row r="59" spans="39:42" x14ac:dyDescent="0.35">
      <c r="AM59" s="7" t="str">
        <v>Positive</v>
      </c>
      <c r="AN59" s="18" t="str">
        <v>Left</v>
      </c>
      <c r="AO59" s="18" t="str">
        <v>14 point</v>
      </c>
      <c r="AP59" s="8">
        <v>2</v>
      </c>
    </row>
    <row r="60" spans="39:42" x14ac:dyDescent="0.35">
      <c r="AM60" s="7" t="str">
        <v>Positive</v>
      </c>
      <c r="AN60" s="18" t="str">
        <v>Left</v>
      </c>
      <c r="AO60" s="18" t="str">
        <v>14 point</v>
      </c>
      <c r="AP60" s="8">
        <v>3</v>
      </c>
    </row>
    <row r="61" spans="39:42" x14ac:dyDescent="0.35">
      <c r="AM61" s="7" t="str">
        <v>Positive</v>
      </c>
      <c r="AN61" s="18" t="str">
        <v>Left</v>
      </c>
      <c r="AO61" s="18" t="str">
        <v>14 point</v>
      </c>
      <c r="AP61" s="8">
        <v>3</v>
      </c>
    </row>
    <row r="62" spans="39:42" x14ac:dyDescent="0.35">
      <c r="AM62" s="7" t="str">
        <v>Positive</v>
      </c>
      <c r="AN62" s="18" t="str">
        <v>Left</v>
      </c>
      <c r="AO62" s="18" t="str">
        <v>14 point</v>
      </c>
      <c r="AP62" s="8">
        <v>1</v>
      </c>
    </row>
    <row r="63" spans="39:42" x14ac:dyDescent="0.35">
      <c r="AM63" s="7" t="str">
        <v>Positive</v>
      </c>
      <c r="AN63" s="18" t="str">
        <v>Left</v>
      </c>
      <c r="AO63" s="18" t="str">
        <v>14 point</v>
      </c>
      <c r="AP63" s="8">
        <v>2</v>
      </c>
    </row>
    <row r="64" spans="39:42" x14ac:dyDescent="0.35">
      <c r="AM64" s="7" t="str">
        <v>Positive</v>
      </c>
      <c r="AN64" s="18" t="str">
        <v>Left</v>
      </c>
      <c r="AO64" s="18" t="str">
        <v>14 point</v>
      </c>
      <c r="AP64" s="8">
        <v>3</v>
      </c>
    </row>
    <row r="65" spans="39:42" x14ac:dyDescent="0.35">
      <c r="AM65" s="7" t="str">
        <v>Positive</v>
      </c>
      <c r="AN65" s="18" t="str">
        <v>Left</v>
      </c>
      <c r="AO65" s="18" t="str">
        <v>14 point</v>
      </c>
      <c r="AP65" s="8">
        <v>1</v>
      </c>
    </row>
    <row r="66" spans="39:42" x14ac:dyDescent="0.35">
      <c r="AM66" s="7" t="str">
        <v>Positive</v>
      </c>
      <c r="AN66" s="18" t="str">
        <v>Left</v>
      </c>
      <c r="AO66" s="18" t="str">
        <v>14 point</v>
      </c>
      <c r="AP66" s="8">
        <v>4</v>
      </c>
    </row>
    <row r="67" spans="39:42" x14ac:dyDescent="0.35">
      <c r="AM67" s="7" t="str">
        <v>Positive</v>
      </c>
      <c r="AN67" s="18" t="str">
        <v>Left</v>
      </c>
      <c r="AO67" s="18" t="str">
        <v>14 point</v>
      </c>
      <c r="AP67" s="8">
        <v>2</v>
      </c>
    </row>
    <row r="68" spans="39:42" x14ac:dyDescent="0.35">
      <c r="AM68" s="7" t="str">
        <v>Positive</v>
      </c>
      <c r="AN68" s="18" t="str">
        <v>Left</v>
      </c>
      <c r="AO68" s="18" t="str">
        <v>14 point</v>
      </c>
      <c r="AP68" s="8">
        <v>2</v>
      </c>
    </row>
    <row r="69" spans="39:42" x14ac:dyDescent="0.35">
      <c r="AM69" s="7" t="str">
        <v>Positive</v>
      </c>
      <c r="AN69" s="18" t="str">
        <v>Justified</v>
      </c>
      <c r="AO69" s="18" t="str">
        <v>12 point</v>
      </c>
      <c r="AP69" s="8">
        <v>4</v>
      </c>
    </row>
    <row r="70" spans="39:42" x14ac:dyDescent="0.35">
      <c r="AM70" s="7" t="str">
        <v>Positive</v>
      </c>
      <c r="AN70" s="18" t="str">
        <v>Justified</v>
      </c>
      <c r="AO70" s="18" t="str">
        <v>12 point</v>
      </c>
      <c r="AP70" s="8">
        <v>2</v>
      </c>
    </row>
    <row r="71" spans="39:42" x14ac:dyDescent="0.35">
      <c r="AM71" s="7" t="str">
        <v>Positive</v>
      </c>
      <c r="AN71" s="18" t="str">
        <v>Justified</v>
      </c>
      <c r="AO71" s="18" t="str">
        <v>12 point</v>
      </c>
      <c r="AP71" s="8">
        <v>5</v>
      </c>
    </row>
    <row r="72" spans="39:42" x14ac:dyDescent="0.35">
      <c r="AM72" s="7" t="str">
        <v>Positive</v>
      </c>
      <c r="AN72" s="18" t="str">
        <v>Justified</v>
      </c>
      <c r="AO72" s="18" t="str">
        <v>12 point</v>
      </c>
      <c r="AP72" s="8">
        <v>4</v>
      </c>
    </row>
    <row r="73" spans="39:42" x14ac:dyDescent="0.35">
      <c r="AM73" s="7" t="str">
        <v>Positive</v>
      </c>
      <c r="AN73" s="18" t="str">
        <v>Justified</v>
      </c>
      <c r="AO73" s="18" t="str">
        <v>12 point</v>
      </c>
      <c r="AP73" s="8">
        <v>3</v>
      </c>
    </row>
    <row r="74" spans="39:42" x14ac:dyDescent="0.35">
      <c r="AM74" s="7" t="str">
        <v>Positive</v>
      </c>
      <c r="AN74" s="18" t="str">
        <v>Justified</v>
      </c>
      <c r="AO74" s="18" t="str">
        <v>12 point</v>
      </c>
      <c r="AP74" s="8">
        <v>3</v>
      </c>
    </row>
    <row r="75" spans="39:42" x14ac:dyDescent="0.35">
      <c r="AM75" s="7" t="str">
        <v>Positive</v>
      </c>
      <c r="AN75" s="18" t="str">
        <v>Justified</v>
      </c>
      <c r="AO75" s="18" t="str">
        <v>12 point</v>
      </c>
      <c r="AP75" s="8">
        <v>2</v>
      </c>
    </row>
    <row r="76" spans="39:42" x14ac:dyDescent="0.35">
      <c r="AM76" s="7" t="str">
        <v>Positive</v>
      </c>
      <c r="AN76" s="18" t="str">
        <v>Justified</v>
      </c>
      <c r="AO76" s="18" t="str">
        <v>12 point</v>
      </c>
      <c r="AP76" s="8">
        <v>3</v>
      </c>
    </row>
    <row r="77" spans="39:42" x14ac:dyDescent="0.35">
      <c r="AM77" s="7" t="str">
        <v>Positive</v>
      </c>
      <c r="AN77" s="18" t="str">
        <v>Justified</v>
      </c>
      <c r="AO77" s="18" t="str">
        <v>12 point</v>
      </c>
      <c r="AP77" s="8">
        <v>3</v>
      </c>
    </row>
    <row r="78" spans="39:42" x14ac:dyDescent="0.35">
      <c r="AM78" s="7" t="str">
        <v>Positive</v>
      </c>
      <c r="AN78" s="18" t="str">
        <v>Justified</v>
      </c>
      <c r="AO78" s="18" t="str">
        <v>12 point</v>
      </c>
      <c r="AP78" s="8">
        <v>3</v>
      </c>
    </row>
    <row r="79" spans="39:42" x14ac:dyDescent="0.35">
      <c r="AM79" s="7" t="str">
        <v>Positive</v>
      </c>
      <c r="AN79" s="18" t="str">
        <v>Justified</v>
      </c>
      <c r="AO79" s="18" t="str">
        <v>12 point</v>
      </c>
      <c r="AP79" s="8">
        <v>5</v>
      </c>
    </row>
    <row r="80" spans="39:42" x14ac:dyDescent="0.35">
      <c r="AM80" s="7" t="str">
        <v>Positive</v>
      </c>
      <c r="AN80" s="18" t="str">
        <v>Justified</v>
      </c>
      <c r="AO80" s="18" t="str">
        <v>12 point</v>
      </c>
      <c r="AP80" s="8">
        <v>4</v>
      </c>
    </row>
    <row r="81" spans="39:42" x14ac:dyDescent="0.35">
      <c r="AM81" s="7" t="str">
        <v>Positive</v>
      </c>
      <c r="AN81" s="18" t="str">
        <v>Justified</v>
      </c>
      <c r="AO81" s="18" t="str">
        <v>12 point</v>
      </c>
      <c r="AP81" s="8">
        <v>4</v>
      </c>
    </row>
    <row r="82" spans="39:42" x14ac:dyDescent="0.35">
      <c r="AM82" s="7" t="str">
        <v>Positive</v>
      </c>
      <c r="AN82" s="18" t="str">
        <v>Justified</v>
      </c>
      <c r="AO82" s="18" t="str">
        <v>12 point</v>
      </c>
      <c r="AP82" s="8">
        <v>5</v>
      </c>
    </row>
    <row r="83" spans="39:42" x14ac:dyDescent="0.35">
      <c r="AM83" s="7" t="str">
        <v>Positive</v>
      </c>
      <c r="AN83" s="18" t="str">
        <v>Justified</v>
      </c>
      <c r="AO83" s="18" t="str">
        <v>12 point</v>
      </c>
      <c r="AP83" s="8">
        <v>2</v>
      </c>
    </row>
    <row r="84" spans="39:42" x14ac:dyDescent="0.35">
      <c r="AM84" s="7" t="str">
        <v>Positive</v>
      </c>
      <c r="AN84" s="18" t="str">
        <v>Justified</v>
      </c>
      <c r="AO84" s="18" t="str">
        <v>12 point</v>
      </c>
      <c r="AP84" s="8">
        <v>4</v>
      </c>
    </row>
    <row r="85" spans="39:42" x14ac:dyDescent="0.35">
      <c r="AM85" s="7" t="str">
        <v>Positive</v>
      </c>
      <c r="AN85" s="18" t="str">
        <v>Justified</v>
      </c>
      <c r="AO85" s="18" t="str">
        <v>12 point</v>
      </c>
      <c r="AP85" s="8">
        <v>3</v>
      </c>
    </row>
    <row r="86" spans="39:42" x14ac:dyDescent="0.35">
      <c r="AM86" s="7" t="str">
        <v>Positive</v>
      </c>
      <c r="AN86" s="18" t="str">
        <v>Justified</v>
      </c>
      <c r="AO86" s="18" t="str">
        <v>12 point</v>
      </c>
      <c r="AP86" s="8">
        <v>4</v>
      </c>
    </row>
    <row r="87" spans="39:42" x14ac:dyDescent="0.35">
      <c r="AM87" s="7" t="str">
        <v>Positive</v>
      </c>
      <c r="AN87" s="18" t="str">
        <v>Justified</v>
      </c>
      <c r="AO87" s="18" t="str">
        <v>12 point</v>
      </c>
      <c r="AP87" s="8">
        <v>4</v>
      </c>
    </row>
    <row r="88" spans="39:42" x14ac:dyDescent="0.35">
      <c r="AM88" s="7" t="str">
        <v>Positive</v>
      </c>
      <c r="AN88" s="18" t="str">
        <v>Justified</v>
      </c>
      <c r="AO88" s="18" t="str">
        <v>12 point</v>
      </c>
      <c r="AP88" s="8">
        <v>2</v>
      </c>
    </row>
    <row r="89" spans="39:42" x14ac:dyDescent="0.35">
      <c r="AM89" s="7" t="str">
        <v>Positive</v>
      </c>
      <c r="AN89" s="18" t="str">
        <v>Justified</v>
      </c>
      <c r="AO89" s="18" t="str">
        <v>12 point</v>
      </c>
      <c r="AP89" s="8">
        <v>2</v>
      </c>
    </row>
    <row r="90" spans="39:42" x14ac:dyDescent="0.35">
      <c r="AM90" s="7" t="str">
        <v>Positive</v>
      </c>
      <c r="AN90" s="18" t="str">
        <v>Justified</v>
      </c>
      <c r="AO90" s="18" t="str">
        <v>12 point</v>
      </c>
      <c r="AP90" s="8">
        <v>4</v>
      </c>
    </row>
    <row r="91" spans="39:42" x14ac:dyDescent="0.35">
      <c r="AM91" s="7" t="str">
        <v>Positive</v>
      </c>
      <c r="AN91" s="18" t="str">
        <v>Justified</v>
      </c>
      <c r="AO91" s="18" t="str">
        <v>12 point</v>
      </c>
      <c r="AP91" s="8">
        <v>3</v>
      </c>
    </row>
    <row r="92" spans="39:42" x14ac:dyDescent="0.35">
      <c r="AM92" s="7" t="str">
        <v>Positive</v>
      </c>
      <c r="AN92" s="18" t="str">
        <v>Justified</v>
      </c>
      <c r="AO92" s="18" t="str">
        <v>12 point</v>
      </c>
      <c r="AP92" s="8">
        <v>2</v>
      </c>
    </row>
    <row r="93" spans="39:42" x14ac:dyDescent="0.35">
      <c r="AM93" s="7" t="str">
        <v>Positive</v>
      </c>
      <c r="AN93" s="18" t="str">
        <v>Justified</v>
      </c>
      <c r="AO93" s="18" t="str">
        <v>12 point</v>
      </c>
      <c r="AP93" s="8">
        <v>4</v>
      </c>
    </row>
    <row r="94" spans="39:42" x14ac:dyDescent="0.35">
      <c r="AM94" s="7" t="str">
        <v>Positive</v>
      </c>
      <c r="AN94" s="18" t="str">
        <v>Justified</v>
      </c>
      <c r="AO94" s="18" t="str">
        <v>12 point</v>
      </c>
      <c r="AP94" s="8">
        <v>4</v>
      </c>
    </row>
    <row r="95" spans="39:42" x14ac:dyDescent="0.35">
      <c r="AM95" s="7" t="str">
        <v>Positive</v>
      </c>
      <c r="AN95" s="18" t="str">
        <v>Justified</v>
      </c>
      <c r="AO95" s="18" t="str">
        <v>12 point</v>
      </c>
      <c r="AP95" s="8">
        <v>1</v>
      </c>
    </row>
    <row r="96" spans="39:42" x14ac:dyDescent="0.35">
      <c r="AM96" s="7" t="str">
        <v>Positive</v>
      </c>
      <c r="AN96" s="18" t="str">
        <v>Justified</v>
      </c>
      <c r="AO96" s="18" t="str">
        <v>12 point</v>
      </c>
      <c r="AP96" s="8">
        <v>3</v>
      </c>
    </row>
    <row r="97" spans="39:42" x14ac:dyDescent="0.35">
      <c r="AM97" s="7" t="str">
        <v>Positive</v>
      </c>
      <c r="AN97" s="18" t="str">
        <v>Justified</v>
      </c>
      <c r="AO97" s="18" t="str">
        <v>12 point</v>
      </c>
      <c r="AP97" s="8">
        <v>3</v>
      </c>
    </row>
    <row r="98" spans="39:42" x14ac:dyDescent="0.35">
      <c r="AM98" s="7" t="str">
        <v>Positive</v>
      </c>
      <c r="AN98" s="18" t="str">
        <v>Justified</v>
      </c>
      <c r="AO98" s="18" t="str">
        <v>12 point</v>
      </c>
      <c r="AP98" s="8">
        <v>2</v>
      </c>
    </row>
    <row r="99" spans="39:42" x14ac:dyDescent="0.35">
      <c r="AM99" s="7" t="str">
        <v>Positive</v>
      </c>
      <c r="AN99" s="18" t="str">
        <v>Justified</v>
      </c>
      <c r="AO99" s="18" t="str">
        <v>12 point</v>
      </c>
      <c r="AP99" s="8">
        <v>2</v>
      </c>
    </row>
    <row r="100" spans="39:42" x14ac:dyDescent="0.35">
      <c r="AM100" s="7" t="str">
        <v>Positive</v>
      </c>
      <c r="AN100" s="18" t="str">
        <v>Justified</v>
      </c>
      <c r="AO100" s="18" t="str">
        <v>12 point</v>
      </c>
      <c r="AP100" s="8">
        <v>4</v>
      </c>
    </row>
    <row r="101" spans="39:42" x14ac:dyDescent="0.35">
      <c r="AM101" s="7" t="str">
        <v>Positive</v>
      </c>
      <c r="AN101" s="18" t="str">
        <v>Justified</v>
      </c>
      <c r="AO101" s="18" t="str">
        <v>12 point</v>
      </c>
      <c r="AP101" s="8">
        <v>3</v>
      </c>
    </row>
    <row r="102" spans="39:42" x14ac:dyDescent="0.35">
      <c r="AM102" s="7" t="str">
        <v>Positive</v>
      </c>
      <c r="AN102" s="18" t="str">
        <v>Justified</v>
      </c>
      <c r="AO102" s="18" t="str">
        <v>14 point</v>
      </c>
      <c r="AP102" s="8">
        <v>5</v>
      </c>
    </row>
    <row r="103" spans="39:42" x14ac:dyDescent="0.35">
      <c r="AM103" s="7" t="str">
        <v>Positive</v>
      </c>
      <c r="AN103" s="18" t="str">
        <v>Justified</v>
      </c>
      <c r="AO103" s="18" t="str">
        <v>14 point</v>
      </c>
      <c r="AP103" s="8">
        <v>3</v>
      </c>
    </row>
    <row r="104" spans="39:42" x14ac:dyDescent="0.35">
      <c r="AM104" s="7" t="str">
        <v>Positive</v>
      </c>
      <c r="AN104" s="18" t="str">
        <v>Justified</v>
      </c>
      <c r="AO104" s="18" t="str">
        <v>14 point</v>
      </c>
      <c r="AP104" s="8">
        <v>4</v>
      </c>
    </row>
    <row r="105" spans="39:42" x14ac:dyDescent="0.35">
      <c r="AM105" s="7" t="str">
        <v>Positive</v>
      </c>
      <c r="AN105" s="18" t="str">
        <v>Justified</v>
      </c>
      <c r="AO105" s="18" t="str">
        <v>14 point</v>
      </c>
      <c r="AP105" s="8">
        <v>5</v>
      </c>
    </row>
    <row r="106" spans="39:42" x14ac:dyDescent="0.35">
      <c r="AM106" s="7" t="str">
        <v>Positive</v>
      </c>
      <c r="AN106" s="18" t="str">
        <v>Justified</v>
      </c>
      <c r="AO106" s="18" t="str">
        <v>14 point</v>
      </c>
      <c r="AP106" s="8">
        <v>4</v>
      </c>
    </row>
    <row r="107" spans="39:42" x14ac:dyDescent="0.35">
      <c r="AM107" s="7" t="str">
        <v>Positive</v>
      </c>
      <c r="AN107" s="18" t="str">
        <v>Justified</v>
      </c>
      <c r="AO107" s="18" t="str">
        <v>14 point</v>
      </c>
      <c r="AP107" s="8">
        <v>4</v>
      </c>
    </row>
    <row r="108" spans="39:42" x14ac:dyDescent="0.35">
      <c r="AM108" s="7" t="str">
        <v>Positive</v>
      </c>
      <c r="AN108" s="18" t="str">
        <v>Justified</v>
      </c>
      <c r="AO108" s="18" t="str">
        <v>14 point</v>
      </c>
      <c r="AP108" s="8">
        <v>4</v>
      </c>
    </row>
    <row r="109" spans="39:42" x14ac:dyDescent="0.35">
      <c r="AM109" s="7" t="str">
        <v>Positive</v>
      </c>
      <c r="AN109" s="18" t="str">
        <v>Justified</v>
      </c>
      <c r="AO109" s="18" t="str">
        <v>14 point</v>
      </c>
      <c r="AP109" s="8">
        <v>3</v>
      </c>
    </row>
    <row r="110" spans="39:42" x14ac:dyDescent="0.35">
      <c r="AM110" s="7" t="str">
        <v>Positive</v>
      </c>
      <c r="AN110" s="18" t="str">
        <v>Justified</v>
      </c>
      <c r="AO110" s="18" t="str">
        <v>14 point</v>
      </c>
      <c r="AP110" s="8">
        <v>3</v>
      </c>
    </row>
    <row r="111" spans="39:42" x14ac:dyDescent="0.35">
      <c r="AM111" s="7" t="str">
        <v>Positive</v>
      </c>
      <c r="AN111" s="18" t="str">
        <v>Justified</v>
      </c>
      <c r="AO111" s="18" t="str">
        <v>14 point</v>
      </c>
      <c r="AP111" s="8">
        <v>4</v>
      </c>
    </row>
    <row r="112" spans="39:42" x14ac:dyDescent="0.35">
      <c r="AM112" s="7" t="str">
        <v>Positive</v>
      </c>
      <c r="AN112" s="18" t="str">
        <v>Justified</v>
      </c>
      <c r="AO112" s="18" t="str">
        <v>14 point</v>
      </c>
      <c r="AP112" s="8">
        <v>5</v>
      </c>
    </row>
    <row r="113" spans="39:42" x14ac:dyDescent="0.35">
      <c r="AM113" s="7" t="str">
        <v>Positive</v>
      </c>
      <c r="AN113" s="18" t="str">
        <v>Justified</v>
      </c>
      <c r="AO113" s="18" t="str">
        <v>14 point</v>
      </c>
      <c r="AP113" s="8">
        <v>5</v>
      </c>
    </row>
    <row r="114" spans="39:42" x14ac:dyDescent="0.35">
      <c r="AM114" s="7" t="str">
        <v>Positive</v>
      </c>
      <c r="AN114" s="18" t="str">
        <v>Justified</v>
      </c>
      <c r="AO114" s="18" t="str">
        <v>14 point</v>
      </c>
      <c r="AP114" s="8">
        <v>3</v>
      </c>
    </row>
    <row r="115" spans="39:42" x14ac:dyDescent="0.35">
      <c r="AM115" s="7" t="str">
        <v>Positive</v>
      </c>
      <c r="AN115" s="18" t="str">
        <v>Justified</v>
      </c>
      <c r="AO115" s="18" t="str">
        <v>14 point</v>
      </c>
      <c r="AP115" s="8">
        <v>5</v>
      </c>
    </row>
    <row r="116" spans="39:42" x14ac:dyDescent="0.35">
      <c r="AM116" s="7" t="str">
        <v>Positive</v>
      </c>
      <c r="AN116" s="18" t="str">
        <v>Justified</v>
      </c>
      <c r="AO116" s="18" t="str">
        <v>14 point</v>
      </c>
      <c r="AP116" s="8">
        <v>3</v>
      </c>
    </row>
    <row r="117" spans="39:42" x14ac:dyDescent="0.35">
      <c r="AM117" s="7" t="str">
        <v>Positive</v>
      </c>
      <c r="AN117" s="18" t="str">
        <v>Justified</v>
      </c>
      <c r="AO117" s="18" t="str">
        <v>14 point</v>
      </c>
      <c r="AP117" s="8">
        <v>5</v>
      </c>
    </row>
    <row r="118" spans="39:42" x14ac:dyDescent="0.35">
      <c r="AM118" s="7" t="str">
        <v>Positive</v>
      </c>
      <c r="AN118" s="18" t="str">
        <v>Justified</v>
      </c>
      <c r="AO118" s="18" t="str">
        <v>14 point</v>
      </c>
      <c r="AP118" s="8">
        <v>4</v>
      </c>
    </row>
    <row r="119" spans="39:42" x14ac:dyDescent="0.35">
      <c r="AM119" s="7" t="str">
        <v>Positive</v>
      </c>
      <c r="AN119" s="18" t="str">
        <v>Justified</v>
      </c>
      <c r="AO119" s="18" t="str">
        <v>14 point</v>
      </c>
      <c r="AP119" s="8">
        <v>5</v>
      </c>
    </row>
    <row r="120" spans="39:42" x14ac:dyDescent="0.35">
      <c r="AM120" s="7" t="str">
        <v>Positive</v>
      </c>
      <c r="AN120" s="18" t="str">
        <v>Justified</v>
      </c>
      <c r="AO120" s="18" t="str">
        <v>14 point</v>
      </c>
      <c r="AP120" s="8">
        <v>3</v>
      </c>
    </row>
    <row r="121" spans="39:42" x14ac:dyDescent="0.35">
      <c r="AM121" s="7" t="str">
        <v>Positive</v>
      </c>
      <c r="AN121" s="18" t="str">
        <v>Justified</v>
      </c>
      <c r="AO121" s="18" t="str">
        <v>14 point</v>
      </c>
      <c r="AP121" s="8">
        <v>4</v>
      </c>
    </row>
    <row r="122" spans="39:42" x14ac:dyDescent="0.35">
      <c r="AM122" s="7" t="str">
        <v>Positive</v>
      </c>
      <c r="AN122" s="18" t="str">
        <v>Justified</v>
      </c>
      <c r="AO122" s="18" t="str">
        <v>14 point</v>
      </c>
      <c r="AP122" s="8">
        <v>1</v>
      </c>
    </row>
    <row r="123" spans="39:42" x14ac:dyDescent="0.35">
      <c r="AM123" s="7" t="str">
        <v>Positive</v>
      </c>
      <c r="AN123" s="18" t="str">
        <v>Justified</v>
      </c>
      <c r="AO123" s="18" t="str">
        <v>14 point</v>
      </c>
      <c r="AP123" s="8">
        <v>5</v>
      </c>
    </row>
    <row r="124" spans="39:42" x14ac:dyDescent="0.35">
      <c r="AM124" s="7" t="str">
        <v>Positive</v>
      </c>
      <c r="AN124" s="18" t="str">
        <v>Justified</v>
      </c>
      <c r="AO124" s="18" t="str">
        <v>14 point</v>
      </c>
      <c r="AP124" s="8">
        <v>3</v>
      </c>
    </row>
    <row r="125" spans="39:42" x14ac:dyDescent="0.35">
      <c r="AM125" s="7" t="str">
        <v>Positive</v>
      </c>
      <c r="AN125" s="18" t="str">
        <v>Justified</v>
      </c>
      <c r="AO125" s="18" t="str">
        <v>14 point</v>
      </c>
      <c r="AP125" s="8">
        <v>2</v>
      </c>
    </row>
    <row r="126" spans="39:42" x14ac:dyDescent="0.35">
      <c r="AM126" s="7" t="str">
        <v>Positive</v>
      </c>
      <c r="AN126" s="18" t="str">
        <v>Justified</v>
      </c>
      <c r="AO126" s="18" t="str">
        <v>14 point</v>
      </c>
      <c r="AP126" s="8">
        <v>4</v>
      </c>
    </row>
    <row r="127" spans="39:42" x14ac:dyDescent="0.35">
      <c r="AM127" s="7" t="str">
        <v>Positive</v>
      </c>
      <c r="AN127" s="18" t="str">
        <v>Justified</v>
      </c>
      <c r="AO127" s="18" t="str">
        <v>14 point</v>
      </c>
      <c r="AP127" s="8">
        <v>4</v>
      </c>
    </row>
    <row r="128" spans="39:42" x14ac:dyDescent="0.35">
      <c r="AM128" s="7" t="str">
        <v>Positive</v>
      </c>
      <c r="AN128" s="18" t="str">
        <v>Justified</v>
      </c>
      <c r="AO128" s="18" t="str">
        <v>14 point</v>
      </c>
      <c r="AP128" s="8">
        <v>5</v>
      </c>
    </row>
    <row r="129" spans="39:42" x14ac:dyDescent="0.35">
      <c r="AM129" s="7" t="str">
        <v>Positive</v>
      </c>
      <c r="AN129" s="18" t="str">
        <v>Justified</v>
      </c>
      <c r="AO129" s="18" t="str">
        <v>14 point</v>
      </c>
      <c r="AP129" s="8">
        <v>3</v>
      </c>
    </row>
    <row r="130" spans="39:42" x14ac:dyDescent="0.35">
      <c r="AM130" s="7" t="str">
        <v>Positive</v>
      </c>
      <c r="AN130" s="18" t="str">
        <v>Justified</v>
      </c>
      <c r="AO130" s="18" t="str">
        <v>14 point</v>
      </c>
      <c r="AP130" s="8">
        <v>3</v>
      </c>
    </row>
    <row r="131" spans="39:42" x14ac:dyDescent="0.35">
      <c r="AM131" s="7" t="str">
        <v>Positive</v>
      </c>
      <c r="AN131" s="18" t="str">
        <v>Justified</v>
      </c>
      <c r="AO131" s="18" t="str">
        <v>14 point</v>
      </c>
      <c r="AP131" s="8">
        <v>2</v>
      </c>
    </row>
    <row r="132" spans="39:42" x14ac:dyDescent="0.35">
      <c r="AM132" s="7" t="str">
        <v>Positive</v>
      </c>
      <c r="AN132" s="18" t="str">
        <v>Justified</v>
      </c>
      <c r="AO132" s="18" t="str">
        <v>14 point</v>
      </c>
      <c r="AP132" s="8">
        <v>4</v>
      </c>
    </row>
    <row r="133" spans="39:42" x14ac:dyDescent="0.35">
      <c r="AM133" s="7" t="str">
        <v>Positive</v>
      </c>
      <c r="AN133" s="18" t="str">
        <v>Justified</v>
      </c>
      <c r="AO133" s="18" t="str">
        <v>14 point</v>
      </c>
      <c r="AP133" s="8">
        <v>3</v>
      </c>
    </row>
    <row r="134" spans="39:42" x14ac:dyDescent="0.35">
      <c r="AM134" s="7" t="str">
        <v>Positive</v>
      </c>
      <c r="AN134" s="18" t="str">
        <v>Justified</v>
      </c>
      <c r="AO134" s="18" t="str">
        <v>14 point</v>
      </c>
      <c r="AP134" s="8">
        <v>3</v>
      </c>
    </row>
    <row r="135" spans="39:42" x14ac:dyDescent="0.35">
      <c r="AM135" s="7" t="str">
        <v>Negative</v>
      </c>
      <c r="AN135" s="18" t="str">
        <v>Left</v>
      </c>
      <c r="AO135" s="18" t="str">
        <v>12 point</v>
      </c>
      <c r="AP135" s="8">
        <v>5</v>
      </c>
    </row>
    <row r="136" spans="39:42" x14ac:dyDescent="0.35">
      <c r="AM136" s="7" t="str">
        <v>Negative</v>
      </c>
      <c r="AN136" s="18" t="str">
        <v>Left</v>
      </c>
      <c r="AO136" s="18" t="str">
        <v>12 point</v>
      </c>
      <c r="AP136" s="8">
        <v>2</v>
      </c>
    </row>
    <row r="137" spans="39:42" x14ac:dyDescent="0.35">
      <c r="AM137" s="7" t="str">
        <v>Negative</v>
      </c>
      <c r="AN137" s="18" t="str">
        <v>Left</v>
      </c>
      <c r="AO137" s="18" t="str">
        <v>12 point</v>
      </c>
      <c r="AP137" s="8">
        <v>2</v>
      </c>
    </row>
    <row r="138" spans="39:42" x14ac:dyDescent="0.35">
      <c r="AM138" s="7" t="str">
        <v>Negative</v>
      </c>
      <c r="AN138" s="18" t="str">
        <v>Left</v>
      </c>
      <c r="AO138" s="18" t="str">
        <v>12 point</v>
      </c>
      <c r="AP138" s="8">
        <v>4</v>
      </c>
    </row>
    <row r="139" spans="39:42" x14ac:dyDescent="0.35">
      <c r="AM139" s="7" t="str">
        <v>Negative</v>
      </c>
      <c r="AN139" s="18" t="str">
        <v>Left</v>
      </c>
      <c r="AO139" s="18" t="str">
        <v>12 point</v>
      </c>
      <c r="AP139" s="8">
        <v>1</v>
      </c>
    </row>
    <row r="140" spans="39:42" x14ac:dyDescent="0.35">
      <c r="AM140" s="7" t="str">
        <v>Negative</v>
      </c>
      <c r="AN140" s="18" t="str">
        <v>Left</v>
      </c>
      <c r="AO140" s="18" t="str">
        <v>12 point</v>
      </c>
      <c r="AP140" s="8">
        <v>2</v>
      </c>
    </row>
    <row r="141" spans="39:42" x14ac:dyDescent="0.35">
      <c r="AM141" s="7" t="str">
        <v>Negative</v>
      </c>
      <c r="AN141" s="18" t="str">
        <v>Left</v>
      </c>
      <c r="AO141" s="18" t="str">
        <v>12 point</v>
      </c>
      <c r="AP141" s="8">
        <v>5</v>
      </c>
    </row>
    <row r="142" spans="39:42" x14ac:dyDescent="0.35">
      <c r="AM142" s="7" t="str">
        <v>Negative</v>
      </c>
      <c r="AN142" s="18" t="str">
        <v>Left</v>
      </c>
      <c r="AO142" s="18" t="str">
        <v>12 point</v>
      </c>
      <c r="AP142" s="8">
        <v>4</v>
      </c>
    </row>
    <row r="143" spans="39:42" x14ac:dyDescent="0.35">
      <c r="AM143" s="7" t="str">
        <v>Negative</v>
      </c>
      <c r="AN143" s="18" t="str">
        <v>Left</v>
      </c>
      <c r="AO143" s="18" t="str">
        <v>12 point</v>
      </c>
      <c r="AP143" s="8">
        <v>3</v>
      </c>
    </row>
    <row r="144" spans="39:42" x14ac:dyDescent="0.35">
      <c r="AM144" s="7" t="str">
        <v>Negative</v>
      </c>
      <c r="AN144" s="18" t="str">
        <v>Left</v>
      </c>
      <c r="AO144" s="18" t="str">
        <v>12 point</v>
      </c>
      <c r="AP144" s="8">
        <v>2</v>
      </c>
    </row>
    <row r="145" spans="39:42" x14ac:dyDescent="0.35">
      <c r="AM145" s="7" t="str">
        <v>Negative</v>
      </c>
      <c r="AN145" s="18" t="str">
        <v>Left</v>
      </c>
      <c r="AO145" s="18" t="str">
        <v>12 point</v>
      </c>
      <c r="AP145" s="8">
        <v>2</v>
      </c>
    </row>
    <row r="146" spans="39:42" x14ac:dyDescent="0.35">
      <c r="AM146" s="7" t="str">
        <v>Negative</v>
      </c>
      <c r="AN146" s="18" t="str">
        <v>Left</v>
      </c>
      <c r="AO146" s="18" t="str">
        <v>12 point</v>
      </c>
      <c r="AP146" s="8">
        <v>3</v>
      </c>
    </row>
    <row r="147" spans="39:42" x14ac:dyDescent="0.35">
      <c r="AM147" s="7" t="str">
        <v>Negative</v>
      </c>
      <c r="AN147" s="18" t="str">
        <v>Left</v>
      </c>
      <c r="AO147" s="18" t="str">
        <v>12 point</v>
      </c>
      <c r="AP147" s="8">
        <v>2</v>
      </c>
    </row>
    <row r="148" spans="39:42" x14ac:dyDescent="0.35">
      <c r="AM148" s="7" t="str">
        <v>Negative</v>
      </c>
      <c r="AN148" s="18" t="str">
        <v>Left</v>
      </c>
      <c r="AO148" s="18" t="str">
        <v>12 point</v>
      </c>
      <c r="AP148" s="8">
        <v>5</v>
      </c>
    </row>
    <row r="149" spans="39:42" x14ac:dyDescent="0.35">
      <c r="AM149" s="7" t="str">
        <v>Negative</v>
      </c>
      <c r="AN149" s="18" t="str">
        <v>Left</v>
      </c>
      <c r="AO149" s="18" t="str">
        <v>12 point</v>
      </c>
      <c r="AP149" s="8">
        <v>4</v>
      </c>
    </row>
    <row r="150" spans="39:42" x14ac:dyDescent="0.35">
      <c r="AM150" s="7" t="str">
        <v>Negative</v>
      </c>
      <c r="AN150" s="18" t="str">
        <v>Left</v>
      </c>
      <c r="AO150" s="18" t="str">
        <v>12 point</v>
      </c>
      <c r="AP150" s="8">
        <v>1</v>
      </c>
    </row>
    <row r="151" spans="39:42" x14ac:dyDescent="0.35">
      <c r="AM151" s="7" t="str">
        <v>Negative</v>
      </c>
      <c r="AN151" s="18" t="str">
        <v>Left</v>
      </c>
      <c r="AO151" s="18" t="str">
        <v>12 point</v>
      </c>
      <c r="AP151" s="8">
        <v>2</v>
      </c>
    </row>
    <row r="152" spans="39:42" x14ac:dyDescent="0.35">
      <c r="AM152" s="7" t="str">
        <v>Negative</v>
      </c>
      <c r="AN152" s="18" t="str">
        <v>Left</v>
      </c>
      <c r="AO152" s="18" t="str">
        <v>12 point</v>
      </c>
      <c r="AP152" s="8">
        <v>2</v>
      </c>
    </row>
    <row r="153" spans="39:42" x14ac:dyDescent="0.35">
      <c r="AM153" s="7" t="str">
        <v>Negative</v>
      </c>
      <c r="AN153" s="18" t="str">
        <v>Left</v>
      </c>
      <c r="AO153" s="18" t="str">
        <v>12 point</v>
      </c>
      <c r="AP153" s="8">
        <v>3</v>
      </c>
    </row>
    <row r="154" spans="39:42" x14ac:dyDescent="0.35">
      <c r="AM154" s="7" t="str">
        <v>Negative</v>
      </c>
      <c r="AN154" s="18" t="str">
        <v>Left</v>
      </c>
      <c r="AO154" s="18" t="str">
        <v>12 point</v>
      </c>
      <c r="AP154" s="8">
        <v>3</v>
      </c>
    </row>
    <row r="155" spans="39:42" x14ac:dyDescent="0.35">
      <c r="AM155" s="7" t="str">
        <v>Negative</v>
      </c>
      <c r="AN155" s="18" t="str">
        <v>Left</v>
      </c>
      <c r="AO155" s="18" t="str">
        <v>12 point</v>
      </c>
      <c r="AP155" s="8">
        <v>4</v>
      </c>
    </row>
    <row r="156" spans="39:42" x14ac:dyDescent="0.35">
      <c r="AM156" s="7" t="str">
        <v>Negative</v>
      </c>
      <c r="AN156" s="18" t="str">
        <v>Left</v>
      </c>
      <c r="AO156" s="18" t="str">
        <v>12 point</v>
      </c>
      <c r="AP156" s="8">
        <v>2</v>
      </c>
    </row>
    <row r="157" spans="39:42" x14ac:dyDescent="0.35">
      <c r="AM157" s="7" t="str">
        <v>Negative</v>
      </c>
      <c r="AN157" s="18" t="str">
        <v>Left</v>
      </c>
      <c r="AO157" s="18" t="str">
        <v>12 point</v>
      </c>
      <c r="AP157" s="8">
        <v>4</v>
      </c>
    </row>
    <row r="158" spans="39:42" x14ac:dyDescent="0.35">
      <c r="AM158" s="7" t="str">
        <v>Negative</v>
      </c>
      <c r="AN158" s="18" t="str">
        <v>Left</v>
      </c>
      <c r="AO158" s="18" t="str">
        <v>12 point</v>
      </c>
      <c r="AP158" s="8">
        <v>5</v>
      </c>
    </row>
    <row r="159" spans="39:42" x14ac:dyDescent="0.35">
      <c r="AM159" s="7" t="str">
        <v>Negative</v>
      </c>
      <c r="AN159" s="18" t="str">
        <v>Left</v>
      </c>
      <c r="AO159" s="18" t="str">
        <v>12 point</v>
      </c>
      <c r="AP159" s="8">
        <v>5</v>
      </c>
    </row>
    <row r="160" spans="39:42" x14ac:dyDescent="0.35">
      <c r="AM160" s="7" t="str">
        <v>Negative</v>
      </c>
      <c r="AN160" s="18" t="str">
        <v>Left</v>
      </c>
      <c r="AO160" s="18" t="str">
        <v>12 point</v>
      </c>
      <c r="AP160" s="8">
        <v>1</v>
      </c>
    </row>
    <row r="161" spans="39:42" x14ac:dyDescent="0.35">
      <c r="AM161" s="7" t="str">
        <v>Negative</v>
      </c>
      <c r="AN161" s="18" t="str">
        <v>Left</v>
      </c>
      <c r="AO161" s="18" t="str">
        <v>12 point</v>
      </c>
      <c r="AP161" s="8">
        <v>3</v>
      </c>
    </row>
    <row r="162" spans="39:42" x14ac:dyDescent="0.35">
      <c r="AM162" s="7" t="str">
        <v>Negative</v>
      </c>
      <c r="AN162" s="18" t="str">
        <v>Left</v>
      </c>
      <c r="AO162" s="18" t="str">
        <v>12 point</v>
      </c>
      <c r="AP162" s="8">
        <v>4</v>
      </c>
    </row>
    <row r="163" spans="39:42" x14ac:dyDescent="0.35">
      <c r="AM163" s="7" t="str">
        <v>Negative</v>
      </c>
      <c r="AN163" s="18" t="str">
        <v>Left</v>
      </c>
      <c r="AO163" s="18" t="str">
        <v>12 point</v>
      </c>
      <c r="AP163" s="8">
        <v>3</v>
      </c>
    </row>
    <row r="164" spans="39:42" x14ac:dyDescent="0.35">
      <c r="AM164" s="7" t="str">
        <v>Negative</v>
      </c>
      <c r="AN164" s="18" t="str">
        <v>Left</v>
      </c>
      <c r="AO164" s="18" t="str">
        <v>12 point</v>
      </c>
      <c r="AP164" s="8">
        <v>1</v>
      </c>
    </row>
    <row r="165" spans="39:42" x14ac:dyDescent="0.35">
      <c r="AM165" s="7" t="str">
        <v>Negative</v>
      </c>
      <c r="AN165" s="18" t="str">
        <v>Left</v>
      </c>
      <c r="AO165" s="18" t="str">
        <v>12 point</v>
      </c>
      <c r="AP165" s="8">
        <v>4</v>
      </c>
    </row>
    <row r="166" spans="39:42" x14ac:dyDescent="0.35">
      <c r="AM166" s="7" t="str">
        <v>Negative</v>
      </c>
      <c r="AN166" s="18" t="str">
        <v>Left</v>
      </c>
      <c r="AO166" s="18" t="str">
        <v>12 point</v>
      </c>
      <c r="AP166" s="8">
        <v>4</v>
      </c>
    </row>
    <row r="167" spans="39:42" x14ac:dyDescent="0.35">
      <c r="AM167" s="7" t="str">
        <v>Negative</v>
      </c>
      <c r="AN167" s="18" t="str">
        <v>Left</v>
      </c>
      <c r="AO167" s="18" t="str">
        <v>12 point</v>
      </c>
      <c r="AP167" s="8">
        <v>3</v>
      </c>
    </row>
    <row r="168" spans="39:42" x14ac:dyDescent="0.35">
      <c r="AM168" s="7" t="str">
        <v>Negative</v>
      </c>
      <c r="AN168" s="18" t="str">
        <v>Left</v>
      </c>
      <c r="AO168" s="18" t="str">
        <v>14 point</v>
      </c>
      <c r="AP168" s="8">
        <v>5</v>
      </c>
    </row>
    <row r="169" spans="39:42" x14ac:dyDescent="0.35">
      <c r="AM169" s="7" t="str">
        <v>Negative</v>
      </c>
      <c r="AN169" s="18" t="str">
        <v>Left</v>
      </c>
      <c r="AO169" s="18" t="str">
        <v>14 point</v>
      </c>
      <c r="AP169" s="8">
        <v>2</v>
      </c>
    </row>
    <row r="170" spans="39:42" x14ac:dyDescent="0.35">
      <c r="AM170" s="7" t="str">
        <v>Negative</v>
      </c>
      <c r="AN170" s="18" t="str">
        <v>Left</v>
      </c>
      <c r="AO170" s="18" t="str">
        <v>14 point</v>
      </c>
      <c r="AP170" s="8">
        <v>2</v>
      </c>
    </row>
    <row r="171" spans="39:42" x14ac:dyDescent="0.35">
      <c r="AM171" s="7" t="str">
        <v>Negative</v>
      </c>
      <c r="AN171" s="18" t="str">
        <v>Left</v>
      </c>
      <c r="AO171" s="18" t="str">
        <v>14 point</v>
      </c>
      <c r="AP171" s="8">
        <v>3</v>
      </c>
    </row>
    <row r="172" spans="39:42" x14ac:dyDescent="0.35">
      <c r="AM172" s="7" t="str">
        <v>Negative</v>
      </c>
      <c r="AN172" s="18" t="str">
        <v>Left</v>
      </c>
      <c r="AO172" s="18" t="str">
        <v>14 point</v>
      </c>
      <c r="AP172" s="8">
        <v>2</v>
      </c>
    </row>
    <row r="173" spans="39:42" x14ac:dyDescent="0.35">
      <c r="AM173" s="7" t="str">
        <v>Negative</v>
      </c>
      <c r="AN173" s="18" t="str">
        <v>Left</v>
      </c>
      <c r="AO173" s="18" t="str">
        <v>14 point</v>
      </c>
      <c r="AP173" s="8">
        <v>3</v>
      </c>
    </row>
    <row r="174" spans="39:42" x14ac:dyDescent="0.35">
      <c r="AM174" s="7" t="str">
        <v>Negative</v>
      </c>
      <c r="AN174" s="18" t="str">
        <v>Left</v>
      </c>
      <c r="AO174" s="18" t="str">
        <v>14 point</v>
      </c>
      <c r="AP174" s="8">
        <v>5</v>
      </c>
    </row>
    <row r="175" spans="39:42" x14ac:dyDescent="0.35">
      <c r="AM175" s="7" t="str">
        <v>Negative</v>
      </c>
      <c r="AN175" s="18" t="str">
        <v>Left</v>
      </c>
      <c r="AO175" s="18" t="str">
        <v>14 point</v>
      </c>
      <c r="AP175" s="8">
        <v>2</v>
      </c>
    </row>
    <row r="176" spans="39:42" x14ac:dyDescent="0.35">
      <c r="AM176" s="7" t="str">
        <v>Negative</v>
      </c>
      <c r="AN176" s="18" t="str">
        <v>Left</v>
      </c>
      <c r="AO176" s="18" t="str">
        <v>14 point</v>
      </c>
      <c r="AP176" s="8">
        <v>4</v>
      </c>
    </row>
    <row r="177" spans="39:42" x14ac:dyDescent="0.35">
      <c r="AM177" s="7" t="str">
        <v>Negative</v>
      </c>
      <c r="AN177" s="18" t="str">
        <v>Left</v>
      </c>
      <c r="AO177" s="18" t="str">
        <v>14 point</v>
      </c>
      <c r="AP177" s="8">
        <v>3</v>
      </c>
    </row>
    <row r="178" spans="39:42" x14ac:dyDescent="0.35">
      <c r="AM178" s="7" t="str">
        <v>Negative</v>
      </c>
      <c r="AN178" s="18" t="str">
        <v>Left</v>
      </c>
      <c r="AO178" s="18" t="str">
        <v>14 point</v>
      </c>
      <c r="AP178" s="8">
        <v>3</v>
      </c>
    </row>
    <row r="179" spans="39:42" x14ac:dyDescent="0.35">
      <c r="AM179" s="7" t="str">
        <v>Negative</v>
      </c>
      <c r="AN179" s="18" t="str">
        <v>Left</v>
      </c>
      <c r="AO179" s="18" t="str">
        <v>14 point</v>
      </c>
      <c r="AP179" s="8">
        <v>3</v>
      </c>
    </row>
    <row r="180" spans="39:42" x14ac:dyDescent="0.35">
      <c r="AM180" s="7" t="str">
        <v>Negative</v>
      </c>
      <c r="AN180" s="18" t="str">
        <v>Left</v>
      </c>
      <c r="AO180" s="18" t="str">
        <v>14 point</v>
      </c>
      <c r="AP180" s="8">
        <v>2</v>
      </c>
    </row>
    <row r="181" spans="39:42" x14ac:dyDescent="0.35">
      <c r="AM181" s="7" t="str">
        <v>Negative</v>
      </c>
      <c r="AN181" s="18" t="str">
        <v>Left</v>
      </c>
      <c r="AO181" s="18" t="str">
        <v>14 point</v>
      </c>
      <c r="AP181" s="8">
        <v>5</v>
      </c>
    </row>
    <row r="182" spans="39:42" x14ac:dyDescent="0.35">
      <c r="AM182" s="7" t="str">
        <v>Negative</v>
      </c>
      <c r="AN182" s="18" t="str">
        <v>Left</v>
      </c>
      <c r="AO182" s="18" t="str">
        <v>14 point</v>
      </c>
      <c r="AP182" s="8">
        <v>4</v>
      </c>
    </row>
    <row r="183" spans="39:42" x14ac:dyDescent="0.35">
      <c r="AM183" s="7" t="str">
        <v>Negative</v>
      </c>
      <c r="AN183" s="18" t="str">
        <v>Left</v>
      </c>
      <c r="AO183" s="18" t="str">
        <v>14 point</v>
      </c>
      <c r="AP183" s="8">
        <v>3</v>
      </c>
    </row>
    <row r="184" spans="39:42" x14ac:dyDescent="0.35">
      <c r="AM184" s="7" t="str">
        <v>Negative</v>
      </c>
      <c r="AN184" s="18" t="str">
        <v>Left</v>
      </c>
      <c r="AO184" s="18" t="str">
        <v>14 point</v>
      </c>
      <c r="AP184" s="8">
        <v>4</v>
      </c>
    </row>
    <row r="185" spans="39:42" x14ac:dyDescent="0.35">
      <c r="AM185" s="7" t="str">
        <v>Negative</v>
      </c>
      <c r="AN185" s="18" t="str">
        <v>Left</v>
      </c>
      <c r="AO185" s="18" t="str">
        <v>14 point</v>
      </c>
      <c r="AP185" s="8">
        <v>4</v>
      </c>
    </row>
    <row r="186" spans="39:42" x14ac:dyDescent="0.35">
      <c r="AM186" s="7" t="str">
        <v>Negative</v>
      </c>
      <c r="AN186" s="18" t="str">
        <v>Left</v>
      </c>
      <c r="AO186" s="18" t="str">
        <v>14 point</v>
      </c>
      <c r="AP186" s="8">
        <v>5</v>
      </c>
    </row>
    <row r="187" spans="39:42" x14ac:dyDescent="0.35">
      <c r="AM187" s="7" t="str">
        <v>Negative</v>
      </c>
      <c r="AN187" s="18" t="str">
        <v>Left</v>
      </c>
      <c r="AO187" s="18" t="str">
        <v>14 point</v>
      </c>
      <c r="AP187" s="8">
        <v>2</v>
      </c>
    </row>
    <row r="188" spans="39:42" x14ac:dyDescent="0.35">
      <c r="AM188" s="7" t="str">
        <v>Negative</v>
      </c>
      <c r="AN188" s="18" t="str">
        <v>Left</v>
      </c>
      <c r="AO188" s="18" t="str">
        <v>14 point</v>
      </c>
      <c r="AP188" s="8">
        <v>3</v>
      </c>
    </row>
    <row r="189" spans="39:42" x14ac:dyDescent="0.35">
      <c r="AM189" s="7" t="str">
        <v>Negative</v>
      </c>
      <c r="AN189" s="18" t="str">
        <v>Left</v>
      </c>
      <c r="AO189" s="18" t="str">
        <v>14 point</v>
      </c>
      <c r="AP189" s="8">
        <v>4</v>
      </c>
    </row>
    <row r="190" spans="39:42" x14ac:dyDescent="0.35">
      <c r="AM190" s="7" t="str">
        <v>Negative</v>
      </c>
      <c r="AN190" s="18" t="str">
        <v>Left</v>
      </c>
      <c r="AO190" s="18" t="str">
        <v>14 point</v>
      </c>
      <c r="AP190" s="8">
        <v>4</v>
      </c>
    </row>
    <row r="191" spans="39:42" x14ac:dyDescent="0.35">
      <c r="AM191" s="7" t="str">
        <v>Negative</v>
      </c>
      <c r="AN191" s="18" t="str">
        <v>Left</v>
      </c>
      <c r="AO191" s="18" t="str">
        <v>14 point</v>
      </c>
      <c r="AP191" s="8">
        <v>5</v>
      </c>
    </row>
    <row r="192" spans="39:42" x14ac:dyDescent="0.35">
      <c r="AM192" s="7" t="str">
        <v>Negative</v>
      </c>
      <c r="AN192" s="18" t="str">
        <v>Left</v>
      </c>
      <c r="AO192" s="18" t="str">
        <v>14 point</v>
      </c>
      <c r="AP192" s="8">
        <v>5</v>
      </c>
    </row>
    <row r="193" spans="39:42" x14ac:dyDescent="0.35">
      <c r="AM193" s="7" t="str">
        <v>Negative</v>
      </c>
      <c r="AN193" s="18" t="str">
        <v>Left</v>
      </c>
      <c r="AO193" s="18" t="str">
        <v>14 point</v>
      </c>
      <c r="AP193" s="8">
        <v>3</v>
      </c>
    </row>
    <row r="194" spans="39:42" x14ac:dyDescent="0.35">
      <c r="AM194" s="7" t="str">
        <v>Negative</v>
      </c>
      <c r="AN194" s="18" t="str">
        <v>Left</v>
      </c>
      <c r="AO194" s="18" t="str">
        <v>14 point</v>
      </c>
      <c r="AP194" s="8">
        <v>5</v>
      </c>
    </row>
    <row r="195" spans="39:42" x14ac:dyDescent="0.35">
      <c r="AM195" s="7" t="str">
        <v>Negative</v>
      </c>
      <c r="AN195" s="18" t="str">
        <v>Left</v>
      </c>
      <c r="AO195" s="18" t="str">
        <v>14 point</v>
      </c>
      <c r="AP195" s="8">
        <v>4</v>
      </c>
    </row>
    <row r="196" spans="39:42" x14ac:dyDescent="0.35">
      <c r="AM196" s="7" t="str">
        <v>Negative</v>
      </c>
      <c r="AN196" s="18" t="str">
        <v>Left</v>
      </c>
      <c r="AO196" s="18" t="str">
        <v>14 point</v>
      </c>
      <c r="AP196" s="8">
        <v>3</v>
      </c>
    </row>
    <row r="197" spans="39:42" x14ac:dyDescent="0.35">
      <c r="AM197" s="7" t="str">
        <v>Negative</v>
      </c>
      <c r="AN197" s="18" t="str">
        <v>Left</v>
      </c>
      <c r="AO197" s="18" t="str">
        <v>14 point</v>
      </c>
      <c r="AP197" s="8">
        <v>2</v>
      </c>
    </row>
    <row r="198" spans="39:42" x14ac:dyDescent="0.35">
      <c r="AM198" s="7" t="str">
        <v>Negative</v>
      </c>
      <c r="AN198" s="18" t="str">
        <v>Left</v>
      </c>
      <c r="AO198" s="18" t="str">
        <v>14 point</v>
      </c>
      <c r="AP198" s="8">
        <v>5</v>
      </c>
    </row>
    <row r="199" spans="39:42" x14ac:dyDescent="0.35">
      <c r="AM199" s="7" t="str">
        <v>Negative</v>
      </c>
      <c r="AN199" s="18" t="str">
        <v>Left</v>
      </c>
      <c r="AO199" s="18" t="str">
        <v>14 point</v>
      </c>
      <c r="AP199" s="8">
        <v>3</v>
      </c>
    </row>
    <row r="200" spans="39:42" x14ac:dyDescent="0.35">
      <c r="AM200" s="7" t="str">
        <v>Negative</v>
      </c>
      <c r="AN200" s="18" t="str">
        <v>Left</v>
      </c>
      <c r="AO200" s="18" t="str">
        <v>14 point</v>
      </c>
      <c r="AP200" s="8">
        <v>4</v>
      </c>
    </row>
    <row r="201" spans="39:42" x14ac:dyDescent="0.35">
      <c r="AM201" s="7" t="str">
        <v>Negative</v>
      </c>
      <c r="AN201" s="18" t="str">
        <v>Justified</v>
      </c>
      <c r="AO201" s="18" t="str">
        <v>12 point</v>
      </c>
      <c r="AP201" s="8">
        <v>5</v>
      </c>
    </row>
    <row r="202" spans="39:42" x14ac:dyDescent="0.35">
      <c r="AM202" s="7" t="str">
        <v>Negative</v>
      </c>
      <c r="AN202" s="18" t="str">
        <v>Justified</v>
      </c>
      <c r="AO202" s="18" t="str">
        <v>12 point</v>
      </c>
      <c r="AP202" s="8">
        <v>2</v>
      </c>
    </row>
    <row r="203" spans="39:42" x14ac:dyDescent="0.35">
      <c r="AM203" s="7" t="str">
        <v>Negative</v>
      </c>
      <c r="AN203" s="18" t="str">
        <v>Justified</v>
      </c>
      <c r="AO203" s="18" t="str">
        <v>12 point</v>
      </c>
      <c r="AP203" s="8">
        <v>3</v>
      </c>
    </row>
    <row r="204" spans="39:42" x14ac:dyDescent="0.35">
      <c r="AM204" s="7" t="str">
        <v>Negative</v>
      </c>
      <c r="AN204" s="18" t="str">
        <v>Justified</v>
      </c>
      <c r="AO204" s="18" t="str">
        <v>12 point</v>
      </c>
      <c r="AP204" s="8">
        <v>5</v>
      </c>
    </row>
    <row r="205" spans="39:42" x14ac:dyDescent="0.35">
      <c r="AM205" s="7" t="str">
        <v>Negative</v>
      </c>
      <c r="AN205" s="18" t="str">
        <v>Justified</v>
      </c>
      <c r="AO205" s="18" t="str">
        <v>12 point</v>
      </c>
      <c r="AP205" s="8">
        <v>2</v>
      </c>
    </row>
    <row r="206" spans="39:42" x14ac:dyDescent="0.35">
      <c r="AM206" s="7" t="str">
        <v>Negative</v>
      </c>
      <c r="AN206" s="18" t="str">
        <v>Justified</v>
      </c>
      <c r="AO206" s="18" t="str">
        <v>12 point</v>
      </c>
      <c r="AP206" s="8">
        <v>2</v>
      </c>
    </row>
    <row r="207" spans="39:42" x14ac:dyDescent="0.35">
      <c r="AM207" s="7" t="str">
        <v>Negative</v>
      </c>
      <c r="AN207" s="18" t="str">
        <v>Justified</v>
      </c>
      <c r="AO207" s="18" t="str">
        <v>12 point</v>
      </c>
      <c r="AP207" s="8">
        <v>5</v>
      </c>
    </row>
    <row r="208" spans="39:42" x14ac:dyDescent="0.35">
      <c r="AM208" s="7" t="str">
        <v>Negative</v>
      </c>
      <c r="AN208" s="18" t="str">
        <v>Justified</v>
      </c>
      <c r="AO208" s="18" t="str">
        <v>12 point</v>
      </c>
      <c r="AP208" s="8">
        <v>3</v>
      </c>
    </row>
    <row r="209" spans="39:42" x14ac:dyDescent="0.35">
      <c r="AM209" s="7" t="str">
        <v>Negative</v>
      </c>
      <c r="AN209" s="18" t="str">
        <v>Justified</v>
      </c>
      <c r="AO209" s="18" t="str">
        <v>12 point</v>
      </c>
      <c r="AP209" s="8">
        <v>3</v>
      </c>
    </row>
    <row r="210" spans="39:42" x14ac:dyDescent="0.35">
      <c r="AM210" s="7" t="str">
        <v>Negative</v>
      </c>
      <c r="AN210" s="18" t="str">
        <v>Justified</v>
      </c>
      <c r="AO210" s="18" t="str">
        <v>12 point</v>
      </c>
      <c r="AP210" s="8">
        <v>4</v>
      </c>
    </row>
    <row r="211" spans="39:42" x14ac:dyDescent="0.35">
      <c r="AM211" s="7" t="str">
        <v>Negative</v>
      </c>
      <c r="AN211" s="18" t="str">
        <v>Justified</v>
      </c>
      <c r="AO211" s="18" t="str">
        <v>12 point</v>
      </c>
      <c r="AP211" s="8">
        <v>3</v>
      </c>
    </row>
    <row r="212" spans="39:42" x14ac:dyDescent="0.35">
      <c r="AM212" s="7" t="str">
        <v>Negative</v>
      </c>
      <c r="AN212" s="18" t="str">
        <v>Justified</v>
      </c>
      <c r="AO212" s="18" t="str">
        <v>12 point</v>
      </c>
      <c r="AP212" s="8">
        <v>3</v>
      </c>
    </row>
    <row r="213" spans="39:42" x14ac:dyDescent="0.35">
      <c r="AM213" s="7" t="str">
        <v>Negative</v>
      </c>
      <c r="AN213" s="18" t="str">
        <v>Justified</v>
      </c>
      <c r="AO213" s="18" t="str">
        <v>12 point</v>
      </c>
      <c r="AP213" s="8">
        <v>2</v>
      </c>
    </row>
    <row r="214" spans="39:42" x14ac:dyDescent="0.35">
      <c r="AM214" s="7" t="str">
        <v>Negative</v>
      </c>
      <c r="AN214" s="18" t="str">
        <v>Justified</v>
      </c>
      <c r="AO214" s="18" t="str">
        <v>12 point</v>
      </c>
      <c r="AP214" s="8">
        <v>5</v>
      </c>
    </row>
    <row r="215" spans="39:42" x14ac:dyDescent="0.35">
      <c r="AM215" s="7" t="str">
        <v>Negative</v>
      </c>
      <c r="AN215" s="18" t="str">
        <v>Justified</v>
      </c>
      <c r="AO215" s="18" t="str">
        <v>12 point</v>
      </c>
      <c r="AP215" s="8">
        <v>4</v>
      </c>
    </row>
    <row r="216" spans="39:42" x14ac:dyDescent="0.35">
      <c r="AM216" s="7" t="str">
        <v>Negative</v>
      </c>
      <c r="AN216" s="18" t="str">
        <v>Justified</v>
      </c>
      <c r="AO216" s="18" t="str">
        <v>12 point</v>
      </c>
      <c r="AP216" s="8">
        <v>4</v>
      </c>
    </row>
    <row r="217" spans="39:42" x14ac:dyDescent="0.35">
      <c r="AM217" s="7" t="str">
        <v>Negative</v>
      </c>
      <c r="AN217" s="18" t="str">
        <v>Justified</v>
      </c>
      <c r="AO217" s="18" t="str">
        <v>12 point</v>
      </c>
      <c r="AP217" s="8">
        <v>3</v>
      </c>
    </row>
    <row r="218" spans="39:42" x14ac:dyDescent="0.35">
      <c r="AM218" s="7" t="str">
        <v>Negative</v>
      </c>
      <c r="AN218" s="18" t="str">
        <v>Justified</v>
      </c>
      <c r="AO218" s="18" t="str">
        <v>12 point</v>
      </c>
      <c r="AP218" s="8">
        <v>2</v>
      </c>
    </row>
    <row r="219" spans="39:42" x14ac:dyDescent="0.35">
      <c r="AM219" s="7" t="str">
        <v>Negative</v>
      </c>
      <c r="AN219" s="18" t="str">
        <v>Justified</v>
      </c>
      <c r="AO219" s="18" t="str">
        <v>12 point</v>
      </c>
      <c r="AP219" s="8">
        <v>4</v>
      </c>
    </row>
    <row r="220" spans="39:42" x14ac:dyDescent="0.35">
      <c r="AM220" s="7" t="str">
        <v>Negative</v>
      </c>
      <c r="AN220" s="18" t="str">
        <v>Justified</v>
      </c>
      <c r="AO220" s="18" t="str">
        <v>12 point</v>
      </c>
      <c r="AP220" s="8">
        <v>3</v>
      </c>
    </row>
    <row r="221" spans="39:42" x14ac:dyDescent="0.35">
      <c r="AM221" s="7" t="str">
        <v>Negative</v>
      </c>
      <c r="AN221" s="18" t="str">
        <v>Justified</v>
      </c>
      <c r="AO221" s="18" t="str">
        <v>12 point</v>
      </c>
      <c r="AP221" s="8">
        <v>3</v>
      </c>
    </row>
    <row r="222" spans="39:42" x14ac:dyDescent="0.35">
      <c r="AM222" s="7" t="str">
        <v>Negative</v>
      </c>
      <c r="AN222" s="18" t="str">
        <v>Justified</v>
      </c>
      <c r="AO222" s="18" t="str">
        <v>12 point</v>
      </c>
      <c r="AP222" s="8">
        <v>3</v>
      </c>
    </row>
    <row r="223" spans="39:42" x14ac:dyDescent="0.35">
      <c r="AM223" s="7" t="str">
        <v>Negative</v>
      </c>
      <c r="AN223" s="18" t="str">
        <v>Justified</v>
      </c>
      <c r="AO223" s="18" t="str">
        <v>12 point</v>
      </c>
      <c r="AP223" s="8">
        <v>4</v>
      </c>
    </row>
    <row r="224" spans="39:42" x14ac:dyDescent="0.35">
      <c r="AM224" s="7" t="str">
        <v>Negative</v>
      </c>
      <c r="AN224" s="18" t="str">
        <v>Justified</v>
      </c>
      <c r="AO224" s="18" t="str">
        <v>12 point</v>
      </c>
      <c r="AP224" s="8">
        <v>5</v>
      </c>
    </row>
    <row r="225" spans="39:42" x14ac:dyDescent="0.35">
      <c r="AM225" s="7" t="str">
        <v>Negative</v>
      </c>
      <c r="AN225" s="18" t="str">
        <v>Justified</v>
      </c>
      <c r="AO225" s="18" t="str">
        <v>12 point</v>
      </c>
      <c r="AP225" s="8">
        <v>5</v>
      </c>
    </row>
    <row r="226" spans="39:42" x14ac:dyDescent="0.35">
      <c r="AM226" s="7" t="str">
        <v>Negative</v>
      </c>
      <c r="AN226" s="18" t="str">
        <v>Justified</v>
      </c>
      <c r="AO226" s="18" t="str">
        <v>12 point</v>
      </c>
      <c r="AP226" s="8">
        <v>4</v>
      </c>
    </row>
    <row r="227" spans="39:42" x14ac:dyDescent="0.35">
      <c r="AM227" s="7" t="str">
        <v>Negative</v>
      </c>
      <c r="AN227" s="18" t="str">
        <v>Justified</v>
      </c>
      <c r="AO227" s="18" t="str">
        <v>12 point</v>
      </c>
      <c r="AP227" s="8">
        <v>4</v>
      </c>
    </row>
    <row r="228" spans="39:42" x14ac:dyDescent="0.35">
      <c r="AM228" s="7" t="str">
        <v>Negative</v>
      </c>
      <c r="AN228" s="18" t="str">
        <v>Justified</v>
      </c>
      <c r="AO228" s="18" t="str">
        <v>12 point</v>
      </c>
      <c r="AP228" s="8">
        <v>5</v>
      </c>
    </row>
    <row r="229" spans="39:42" x14ac:dyDescent="0.35">
      <c r="AM229" s="7" t="str">
        <v>Negative</v>
      </c>
      <c r="AN229" s="18" t="str">
        <v>Justified</v>
      </c>
      <c r="AO229" s="18" t="str">
        <v>12 point</v>
      </c>
      <c r="AP229" s="8">
        <v>3</v>
      </c>
    </row>
    <row r="230" spans="39:42" x14ac:dyDescent="0.35">
      <c r="AM230" s="7" t="str">
        <v>Negative</v>
      </c>
      <c r="AN230" s="18" t="str">
        <v>Justified</v>
      </c>
      <c r="AO230" s="18" t="str">
        <v>12 point</v>
      </c>
      <c r="AP230" s="8">
        <v>5</v>
      </c>
    </row>
    <row r="231" spans="39:42" x14ac:dyDescent="0.35">
      <c r="AM231" s="7" t="str">
        <v>Negative</v>
      </c>
      <c r="AN231" s="18" t="str">
        <v>Justified</v>
      </c>
      <c r="AO231" s="18" t="str">
        <v>12 point</v>
      </c>
      <c r="AP231" s="8">
        <v>2</v>
      </c>
    </row>
    <row r="232" spans="39:42" x14ac:dyDescent="0.35">
      <c r="AM232" s="7" t="str">
        <v>Negative</v>
      </c>
      <c r="AN232" s="18" t="str">
        <v>Justified</v>
      </c>
      <c r="AO232" s="18" t="str">
        <v>12 point</v>
      </c>
      <c r="AP232" s="8">
        <v>5</v>
      </c>
    </row>
    <row r="233" spans="39:42" x14ac:dyDescent="0.35">
      <c r="AM233" s="7" t="str">
        <v>Negative</v>
      </c>
      <c r="AN233" s="18" t="str">
        <v>Justified</v>
      </c>
      <c r="AO233" s="18" t="str">
        <v>12 point</v>
      </c>
      <c r="AP233" s="8">
        <v>4</v>
      </c>
    </row>
    <row r="234" spans="39:42" x14ac:dyDescent="0.35">
      <c r="AM234" s="7" t="str">
        <v>Negative</v>
      </c>
      <c r="AN234" s="18" t="str">
        <v>Justified</v>
      </c>
      <c r="AO234" s="18" t="str">
        <v>14 point</v>
      </c>
      <c r="AP234" s="8">
        <v>3</v>
      </c>
    </row>
    <row r="235" spans="39:42" x14ac:dyDescent="0.35">
      <c r="AM235" s="7" t="str">
        <v>Negative</v>
      </c>
      <c r="AN235" s="18" t="str">
        <v>Justified</v>
      </c>
      <c r="AO235" s="18" t="str">
        <v>14 point</v>
      </c>
      <c r="AP235" s="8">
        <v>3</v>
      </c>
    </row>
    <row r="236" spans="39:42" x14ac:dyDescent="0.35">
      <c r="AM236" s="7" t="str">
        <v>Negative</v>
      </c>
      <c r="AN236" s="18" t="str">
        <v>Justified</v>
      </c>
      <c r="AO236" s="18" t="str">
        <v>14 point</v>
      </c>
      <c r="AP236" s="8">
        <v>3</v>
      </c>
    </row>
    <row r="237" spans="39:42" x14ac:dyDescent="0.35">
      <c r="AM237" s="7" t="str">
        <v>Negative</v>
      </c>
      <c r="AN237" s="18" t="str">
        <v>Justified</v>
      </c>
      <c r="AO237" s="18" t="str">
        <v>14 point</v>
      </c>
      <c r="AP237" s="8">
        <v>3</v>
      </c>
    </row>
    <row r="238" spans="39:42" x14ac:dyDescent="0.35">
      <c r="AM238" s="7" t="str">
        <v>Negative</v>
      </c>
      <c r="AN238" s="18" t="str">
        <v>Justified</v>
      </c>
      <c r="AO238" s="18" t="str">
        <v>14 point</v>
      </c>
      <c r="AP238" s="8">
        <v>3</v>
      </c>
    </row>
    <row r="239" spans="39:42" x14ac:dyDescent="0.35">
      <c r="AM239" s="7" t="str">
        <v>Negative</v>
      </c>
      <c r="AN239" s="18" t="str">
        <v>Justified</v>
      </c>
      <c r="AO239" s="18" t="str">
        <v>14 point</v>
      </c>
      <c r="AP239" s="8">
        <v>4</v>
      </c>
    </row>
    <row r="240" spans="39:42" x14ac:dyDescent="0.35">
      <c r="AM240" s="7" t="str">
        <v>Negative</v>
      </c>
      <c r="AN240" s="18" t="str">
        <v>Justified</v>
      </c>
      <c r="AO240" s="18" t="str">
        <v>14 point</v>
      </c>
      <c r="AP240" s="8">
        <v>5</v>
      </c>
    </row>
    <row r="241" spans="39:42" x14ac:dyDescent="0.35">
      <c r="AM241" s="7" t="str">
        <v>Negative</v>
      </c>
      <c r="AN241" s="18" t="str">
        <v>Justified</v>
      </c>
      <c r="AO241" s="18" t="str">
        <v>14 point</v>
      </c>
      <c r="AP241" s="8">
        <v>2</v>
      </c>
    </row>
    <row r="242" spans="39:42" x14ac:dyDescent="0.35">
      <c r="AM242" s="7" t="str">
        <v>Negative</v>
      </c>
      <c r="AN242" s="18" t="str">
        <v>Justified</v>
      </c>
      <c r="AO242" s="18" t="str">
        <v>14 point</v>
      </c>
      <c r="AP242" s="8">
        <v>3</v>
      </c>
    </row>
    <row r="243" spans="39:42" x14ac:dyDescent="0.35">
      <c r="AM243" s="7" t="str">
        <v>Negative</v>
      </c>
      <c r="AN243" s="18" t="str">
        <v>Justified</v>
      </c>
      <c r="AO243" s="18" t="str">
        <v>14 point</v>
      </c>
      <c r="AP243" s="8">
        <v>4</v>
      </c>
    </row>
    <row r="244" spans="39:42" x14ac:dyDescent="0.35">
      <c r="AM244" s="7" t="str">
        <v>Negative</v>
      </c>
      <c r="AN244" s="18" t="str">
        <v>Justified</v>
      </c>
      <c r="AO244" s="18" t="str">
        <v>14 point</v>
      </c>
      <c r="AP244" s="8">
        <v>3</v>
      </c>
    </row>
    <row r="245" spans="39:42" x14ac:dyDescent="0.35">
      <c r="AM245" s="7" t="str">
        <v>Negative</v>
      </c>
      <c r="AN245" s="18" t="str">
        <v>Justified</v>
      </c>
      <c r="AO245" s="18" t="str">
        <v>14 point</v>
      </c>
      <c r="AP245" s="8">
        <v>4</v>
      </c>
    </row>
    <row r="246" spans="39:42" x14ac:dyDescent="0.35">
      <c r="AM246" s="7" t="str">
        <v>Negative</v>
      </c>
      <c r="AN246" s="18" t="str">
        <v>Justified</v>
      </c>
      <c r="AO246" s="18" t="str">
        <v>14 point</v>
      </c>
      <c r="AP246" s="8">
        <v>2</v>
      </c>
    </row>
    <row r="247" spans="39:42" x14ac:dyDescent="0.35">
      <c r="AM247" s="7" t="str">
        <v>Negative</v>
      </c>
      <c r="AN247" s="18" t="str">
        <v>Justified</v>
      </c>
      <c r="AO247" s="18" t="str">
        <v>14 point</v>
      </c>
      <c r="AP247" s="8">
        <v>4</v>
      </c>
    </row>
    <row r="248" spans="39:42" x14ac:dyDescent="0.35">
      <c r="AM248" s="7" t="str">
        <v>Negative</v>
      </c>
      <c r="AN248" s="18" t="str">
        <v>Justified</v>
      </c>
      <c r="AO248" s="18" t="str">
        <v>14 point</v>
      </c>
      <c r="AP248" s="8">
        <v>5</v>
      </c>
    </row>
    <row r="249" spans="39:42" x14ac:dyDescent="0.35">
      <c r="AM249" s="7" t="str">
        <v>Negative</v>
      </c>
      <c r="AN249" s="18" t="str">
        <v>Justified</v>
      </c>
      <c r="AO249" s="18" t="str">
        <v>14 point</v>
      </c>
      <c r="AP249" s="8">
        <v>5</v>
      </c>
    </row>
    <row r="250" spans="39:42" x14ac:dyDescent="0.35">
      <c r="AM250" s="7" t="str">
        <v>Negative</v>
      </c>
      <c r="AN250" s="18" t="str">
        <v>Justified</v>
      </c>
      <c r="AO250" s="18" t="str">
        <v>14 point</v>
      </c>
      <c r="AP250" s="8">
        <v>4</v>
      </c>
    </row>
    <row r="251" spans="39:42" x14ac:dyDescent="0.35">
      <c r="AM251" s="7" t="str">
        <v>Negative</v>
      </c>
      <c r="AN251" s="18" t="str">
        <v>Justified</v>
      </c>
      <c r="AO251" s="18" t="str">
        <v>14 point</v>
      </c>
      <c r="AP251" s="8">
        <v>4</v>
      </c>
    </row>
    <row r="252" spans="39:42" x14ac:dyDescent="0.35">
      <c r="AM252" s="7" t="str">
        <v>Negative</v>
      </c>
      <c r="AN252" s="18" t="str">
        <v>Justified</v>
      </c>
      <c r="AO252" s="18" t="str">
        <v>14 point</v>
      </c>
      <c r="AP252" s="8">
        <v>4</v>
      </c>
    </row>
    <row r="253" spans="39:42" x14ac:dyDescent="0.35">
      <c r="AM253" s="7" t="str">
        <v>Negative</v>
      </c>
      <c r="AN253" s="18" t="str">
        <v>Justified</v>
      </c>
      <c r="AO253" s="18" t="str">
        <v>14 point</v>
      </c>
      <c r="AP253" s="8">
        <v>3</v>
      </c>
    </row>
    <row r="254" spans="39:42" x14ac:dyDescent="0.35">
      <c r="AM254" s="7" t="str">
        <v>Negative</v>
      </c>
      <c r="AN254" s="18" t="str">
        <v>Justified</v>
      </c>
      <c r="AO254" s="18" t="str">
        <v>14 point</v>
      </c>
      <c r="AP254" s="8">
        <v>3</v>
      </c>
    </row>
    <row r="255" spans="39:42" x14ac:dyDescent="0.35">
      <c r="AM255" s="7" t="str">
        <v>Negative</v>
      </c>
      <c r="AN255" s="18" t="str">
        <v>Justified</v>
      </c>
      <c r="AO255" s="18" t="str">
        <v>14 point</v>
      </c>
      <c r="AP255" s="8">
        <v>3</v>
      </c>
    </row>
    <row r="256" spans="39:42" x14ac:dyDescent="0.35">
      <c r="AM256" s="7" t="str">
        <v>Negative</v>
      </c>
      <c r="AN256" s="18" t="str">
        <v>Justified</v>
      </c>
      <c r="AO256" s="18" t="str">
        <v>14 point</v>
      </c>
      <c r="AP256" s="8">
        <v>4</v>
      </c>
    </row>
    <row r="257" spans="39:42" x14ac:dyDescent="0.35">
      <c r="AM257" s="7" t="str">
        <v>Negative</v>
      </c>
      <c r="AN257" s="18" t="str">
        <v>Justified</v>
      </c>
      <c r="AO257" s="18" t="str">
        <v>14 point</v>
      </c>
      <c r="AP257" s="8">
        <v>5</v>
      </c>
    </row>
    <row r="258" spans="39:42" x14ac:dyDescent="0.35">
      <c r="AM258" s="7" t="str">
        <v>Negative</v>
      </c>
      <c r="AN258" s="18" t="str">
        <v>Justified</v>
      </c>
      <c r="AO258" s="18" t="str">
        <v>14 point</v>
      </c>
      <c r="AP258" s="8">
        <v>4</v>
      </c>
    </row>
    <row r="259" spans="39:42" x14ac:dyDescent="0.35">
      <c r="AM259" s="7" t="str">
        <v>Negative</v>
      </c>
      <c r="AN259" s="18" t="str">
        <v>Justified</v>
      </c>
      <c r="AO259" s="18" t="str">
        <v>14 point</v>
      </c>
      <c r="AP259" s="8">
        <v>3</v>
      </c>
    </row>
    <row r="260" spans="39:42" x14ac:dyDescent="0.35">
      <c r="AM260" s="7" t="str">
        <v>Negative</v>
      </c>
      <c r="AN260" s="18" t="str">
        <v>Justified</v>
      </c>
      <c r="AO260" s="18" t="str">
        <v>14 point</v>
      </c>
      <c r="AP260" s="8">
        <v>4</v>
      </c>
    </row>
    <row r="261" spans="39:42" x14ac:dyDescent="0.35">
      <c r="AM261" s="7" t="str">
        <v>Negative</v>
      </c>
      <c r="AN261" s="18" t="str">
        <v>Justified</v>
      </c>
      <c r="AO261" s="18" t="str">
        <v>14 point</v>
      </c>
      <c r="AP261" s="8">
        <v>4</v>
      </c>
    </row>
    <row r="262" spans="39:42" x14ac:dyDescent="0.35">
      <c r="AM262" s="7" t="str">
        <v>Negative</v>
      </c>
      <c r="AN262" s="18" t="str">
        <v>Justified</v>
      </c>
      <c r="AO262" s="18" t="str">
        <v>14 point</v>
      </c>
      <c r="AP262" s="8">
        <v>3</v>
      </c>
    </row>
    <row r="263" spans="39:42" x14ac:dyDescent="0.35">
      <c r="AM263" s="7" t="str">
        <v>Negative</v>
      </c>
      <c r="AN263" s="18" t="str">
        <v>Justified</v>
      </c>
      <c r="AO263" s="18" t="str">
        <v>14 point</v>
      </c>
      <c r="AP263" s="8">
        <v>2</v>
      </c>
    </row>
    <row r="264" spans="39:42" x14ac:dyDescent="0.35">
      <c r="AM264" s="7" t="str">
        <v>Negative</v>
      </c>
      <c r="AN264" s="18" t="str">
        <v>Justified</v>
      </c>
      <c r="AO264" s="18" t="str">
        <v>14 point</v>
      </c>
      <c r="AP264" s="8">
        <v>5</v>
      </c>
    </row>
    <row r="265" spans="39:42" x14ac:dyDescent="0.35">
      <c r="AM265" s="7" t="str">
        <v>Negative</v>
      </c>
      <c r="AN265" s="18" t="str">
        <v>Justified</v>
      </c>
      <c r="AO265" s="18" t="str">
        <v>14 point</v>
      </c>
      <c r="AP265" s="8">
        <v>4</v>
      </c>
    </row>
    <row r="266" spans="39:42" x14ac:dyDescent="0.35">
      <c r="AM266" s="9" t="str">
        <v>Negative</v>
      </c>
      <c r="AN266" s="10" t="str">
        <v>Justified</v>
      </c>
      <c r="AO266" s="10" t="str">
        <v>14 point</v>
      </c>
      <c r="AP266" s="11">
        <v>3</v>
      </c>
    </row>
  </sheetData>
  <mergeCells count="1">
    <mergeCell ref="D1:A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189C4-B6BF-47F8-AF77-A1C40904B6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Reading Speed</vt:lpstr>
      <vt:lpstr>Effective Reading Speed</vt:lpstr>
      <vt:lpstr>Effective Reading Speed (Std)</vt:lpstr>
      <vt:lpstr>Comprehension</vt:lpstr>
      <vt:lpstr>Likeability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2023-05-08T09:43:08Z</dcterms:created>
  <dcterms:modified xsi:type="dcterms:W3CDTF">2023-07-26T14:34:15Z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2023-05-08T09:54:50Z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c7ddc0ca-f5dd-4e61-b11c-cd93925e8287</vt:lpwstr>
  </property>
  <property fmtid="{D5CDD505-2E9C-101B-9397-08002B2CF9AE}" pid="8" name="MSIP_Label_38b525e5-f3da-4501-8f1e-526b6769fc56_ContentBits">
    <vt:lpwstr>0</vt:lpwstr>
  </property>
</Properties>
</file>