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8800" windowHeight="12435"/>
  </bookViews>
  <sheets>
    <sheet name="Bill Of Quantity" sheetId="11" r:id="rId1"/>
  </sheets>
  <definedNames>
    <definedName name="_xlnm._FilterDatabase" localSheetId="0" hidden="1">'Bill Of Quantity'!$A$20:$G$308</definedName>
    <definedName name="_xlnm.Print_Area" localSheetId="0">'Bill Of Quantity'!$A$1:$M$314</definedName>
    <definedName name="_xlnm.Print_Titles" localSheetId="0">'Bill Of Quantity'!$11:$11</definedName>
  </definedNames>
  <calcPr calcId="152511"/>
</workbook>
</file>

<file path=xl/calcChain.xml><?xml version="1.0" encoding="utf-8"?>
<calcChain xmlns="http://schemas.openxmlformats.org/spreadsheetml/2006/main">
  <c r="M285" i="11" l="1"/>
  <c r="F88" i="11"/>
  <c r="L88" i="11" s="1"/>
  <c r="F89" i="11"/>
  <c r="I89" i="11" s="1"/>
  <c r="K89" i="11" l="1"/>
  <c r="L89" i="11"/>
  <c r="I88" i="11"/>
  <c r="K88" i="11"/>
  <c r="A262" i="11" l="1"/>
  <c r="F261" i="11"/>
  <c r="I261" i="11" s="1"/>
  <c r="F156" i="11"/>
  <c r="L156" i="11" s="1"/>
  <c r="A26" i="11"/>
  <c r="A32" i="11"/>
  <c r="A37" i="11"/>
  <c r="A38" i="11"/>
  <c r="A41" i="11"/>
  <c r="A42" i="11"/>
  <c r="A43" i="11"/>
  <c r="A45" i="11"/>
  <c r="A46" i="11"/>
  <c r="A47" i="11"/>
  <c r="A48" i="11"/>
  <c r="A52" i="11"/>
  <c r="A60" i="11"/>
  <c r="A61" i="11"/>
  <c r="A63" i="11"/>
  <c r="A69" i="11"/>
  <c r="A72" i="11"/>
  <c r="A73" i="11"/>
  <c r="A76" i="11"/>
  <c r="A80" i="11"/>
  <c r="A81" i="11"/>
  <c r="A85" i="11"/>
  <c r="A87" i="11"/>
  <c r="A90" i="11"/>
  <c r="A91" i="11"/>
  <c r="A94" i="11"/>
  <c r="A97" i="11"/>
  <c r="A101" i="11"/>
  <c r="A104" i="11"/>
  <c r="A105" i="11"/>
  <c r="A108" i="11"/>
  <c r="A109" i="11"/>
  <c r="A111" i="11"/>
  <c r="A118" i="11"/>
  <c r="A126" i="11"/>
  <c r="A136" i="11"/>
  <c r="A137" i="11"/>
  <c r="A138" i="11"/>
  <c r="A158" i="11"/>
  <c r="A161" i="11"/>
  <c r="A162" i="11"/>
  <c r="A163" i="11"/>
  <c r="A164" i="11"/>
  <c r="A165" i="11"/>
  <c r="A171" i="11"/>
  <c r="A178" i="11"/>
  <c r="A186" i="11"/>
  <c r="A187" i="11"/>
  <c r="A193" i="11"/>
  <c r="A200" i="11"/>
  <c r="A208" i="11"/>
  <c r="A209" i="11"/>
  <c r="A218" i="11"/>
  <c r="A225" i="11"/>
  <c r="A226" i="11"/>
  <c r="A230" i="11"/>
  <c r="A235" i="11"/>
  <c r="A240" i="11"/>
  <c r="A241" i="11"/>
  <c r="A243" i="11"/>
  <c r="A245" i="11"/>
  <c r="A247" i="11"/>
  <c r="A248" i="11"/>
  <c r="A250" i="11"/>
  <c r="A252" i="11"/>
  <c r="A254" i="11"/>
  <c r="A255" i="11"/>
  <c r="A258" i="11"/>
  <c r="A265" i="11"/>
  <c r="A269" i="11"/>
  <c r="A270" i="11"/>
  <c r="A271" i="11"/>
  <c r="A275" i="11"/>
  <c r="A277" i="11"/>
  <c r="A285" i="11"/>
  <c r="A286" i="11"/>
  <c r="A287" i="11"/>
  <c r="A290" i="11"/>
  <c r="A294" i="11"/>
  <c r="A298" i="11"/>
  <c r="A299" i="11"/>
  <c r="A303" i="11"/>
  <c r="A304" i="11"/>
  <c r="A307" i="11"/>
  <c r="F298" i="11"/>
  <c r="F297" i="11"/>
  <c r="K297" i="11" s="1"/>
  <c r="F296" i="11"/>
  <c r="F295" i="11"/>
  <c r="L295" i="11" s="1"/>
  <c r="F293" i="11"/>
  <c r="L293" i="11" s="1"/>
  <c r="F292" i="11"/>
  <c r="L292" i="11" s="1"/>
  <c r="F291" i="11"/>
  <c r="K291" i="11" s="1"/>
  <c r="F289" i="11"/>
  <c r="L289" i="11" s="1"/>
  <c r="F288" i="11"/>
  <c r="L288" i="11" s="1"/>
  <c r="L297" i="11"/>
  <c r="K293" i="11"/>
  <c r="F305" i="11"/>
  <c r="L305" i="11" s="1"/>
  <c r="F283" i="11"/>
  <c r="K283" i="11" s="1"/>
  <c r="F282" i="11"/>
  <c r="F281" i="11"/>
  <c r="K281" i="11" s="1"/>
  <c r="F280" i="11"/>
  <c r="F279" i="11"/>
  <c r="K279" i="11" s="1"/>
  <c r="F278" i="11"/>
  <c r="I278" i="11" s="1"/>
  <c r="F273" i="11"/>
  <c r="I273" i="11" s="1"/>
  <c r="F272" i="11"/>
  <c r="F267" i="11"/>
  <c r="I267" i="11" s="1"/>
  <c r="F266" i="11"/>
  <c r="K266" i="11" s="1"/>
  <c r="F264" i="11"/>
  <c r="K264" i="11" s="1"/>
  <c r="F263" i="11"/>
  <c r="I263" i="11" s="1"/>
  <c r="F260" i="11"/>
  <c r="I260" i="11" s="1"/>
  <c r="F259" i="11"/>
  <c r="K259" i="11" s="1"/>
  <c r="F257" i="11"/>
  <c r="K257" i="11" s="1"/>
  <c r="F256" i="11"/>
  <c r="I256" i="11" s="1"/>
  <c r="F253" i="11"/>
  <c r="K253" i="11" s="1"/>
  <c r="F251" i="11"/>
  <c r="K251" i="11" s="1"/>
  <c r="F249" i="11"/>
  <c r="K249" i="11" s="1"/>
  <c r="F246" i="11"/>
  <c r="I246" i="11" s="1"/>
  <c r="F244" i="11"/>
  <c r="K244" i="11" s="1"/>
  <c r="F242" i="11"/>
  <c r="K242" i="11" s="1"/>
  <c r="F239" i="11"/>
  <c r="F238" i="11"/>
  <c r="K238" i="11" s="1"/>
  <c r="F237" i="11"/>
  <c r="F236" i="11"/>
  <c r="K236" i="11" s="1"/>
  <c r="F234" i="11"/>
  <c r="F233" i="11"/>
  <c r="F232" i="11"/>
  <c r="F231" i="11"/>
  <c r="F229" i="11"/>
  <c r="F228" i="11"/>
  <c r="F227" i="11"/>
  <c r="F224" i="11"/>
  <c r="F223" i="11"/>
  <c r="F222" i="11"/>
  <c r="F221" i="11"/>
  <c r="F220" i="11"/>
  <c r="F219" i="11"/>
  <c r="F217" i="11"/>
  <c r="F216" i="11"/>
  <c r="F215" i="11"/>
  <c r="F214" i="11"/>
  <c r="F213" i="11"/>
  <c r="F212" i="11"/>
  <c r="F211" i="11"/>
  <c r="F210" i="11"/>
  <c r="F207" i="11"/>
  <c r="F206" i="11"/>
  <c r="F205" i="11"/>
  <c r="F204" i="11"/>
  <c r="F203" i="11"/>
  <c r="F202" i="11"/>
  <c r="F201" i="11"/>
  <c r="F199" i="11"/>
  <c r="F198" i="11"/>
  <c r="F197" i="11"/>
  <c r="F196" i="11"/>
  <c r="F195" i="11"/>
  <c r="F194" i="11"/>
  <c r="F192" i="11"/>
  <c r="F191" i="11"/>
  <c r="F190" i="11"/>
  <c r="F189" i="11"/>
  <c r="F188" i="11"/>
  <c r="F185" i="11"/>
  <c r="F184" i="11"/>
  <c r="F183" i="11"/>
  <c r="F182" i="11"/>
  <c r="F181" i="11"/>
  <c r="F180" i="11"/>
  <c r="F179" i="11"/>
  <c r="F177" i="11"/>
  <c r="F176" i="11"/>
  <c r="F175" i="11"/>
  <c r="F174" i="11"/>
  <c r="F173" i="11"/>
  <c r="F172" i="11"/>
  <c r="F170" i="11"/>
  <c r="F169" i="11"/>
  <c r="F168" i="11"/>
  <c r="F167" i="11"/>
  <c r="F166" i="11"/>
  <c r="F159" i="11"/>
  <c r="K159" i="11" s="1"/>
  <c r="F154" i="11"/>
  <c r="I154" i="11" s="1"/>
  <c r="F153" i="11"/>
  <c r="K153" i="11" s="1"/>
  <c r="F152" i="11"/>
  <c r="I152" i="11" s="1"/>
  <c r="F151" i="11"/>
  <c r="K151" i="11" s="1"/>
  <c r="F150" i="11"/>
  <c r="I150" i="11" s="1"/>
  <c r="F149" i="11"/>
  <c r="K149" i="11" s="1"/>
  <c r="F148" i="11"/>
  <c r="I148" i="11" s="1"/>
  <c r="F147" i="11"/>
  <c r="K147" i="11" s="1"/>
  <c r="F146" i="11"/>
  <c r="I146" i="11" s="1"/>
  <c r="F145" i="11"/>
  <c r="K145" i="11" s="1"/>
  <c r="F144" i="11"/>
  <c r="I144" i="11" s="1"/>
  <c r="F143" i="11"/>
  <c r="K143" i="11" s="1"/>
  <c r="F142" i="11"/>
  <c r="I142" i="11" s="1"/>
  <c r="F140" i="11"/>
  <c r="F139" i="11"/>
  <c r="F112" i="11"/>
  <c r="F113" i="11"/>
  <c r="I113" i="11" s="1"/>
  <c r="F114" i="11"/>
  <c r="K114" i="11" s="1"/>
  <c r="F115" i="11"/>
  <c r="I115" i="11" s="1"/>
  <c r="F116" i="11"/>
  <c r="K116" i="11" s="1"/>
  <c r="F117" i="11"/>
  <c r="I117" i="11" s="1"/>
  <c r="F119" i="11"/>
  <c r="I119" i="11" s="1"/>
  <c r="F120" i="11"/>
  <c r="K120" i="11" s="1"/>
  <c r="F121" i="11"/>
  <c r="I121" i="11" s="1"/>
  <c r="F122" i="11"/>
  <c r="K122" i="11" s="1"/>
  <c r="F123" i="11"/>
  <c r="I123" i="11" s="1"/>
  <c r="F124" i="11"/>
  <c r="K124" i="11" s="1"/>
  <c r="F125" i="11"/>
  <c r="I125" i="11" s="1"/>
  <c r="F127" i="11"/>
  <c r="I127" i="11" s="1"/>
  <c r="F128" i="11"/>
  <c r="K128" i="11" s="1"/>
  <c r="F129" i="11"/>
  <c r="I129" i="11" s="1"/>
  <c r="F130" i="11"/>
  <c r="K130" i="11" s="1"/>
  <c r="F131" i="11"/>
  <c r="I131" i="11" s="1"/>
  <c r="F132" i="11"/>
  <c r="K132" i="11" s="1"/>
  <c r="F133" i="11"/>
  <c r="I133" i="11" s="1"/>
  <c r="F134" i="11"/>
  <c r="K134" i="11" s="1"/>
  <c r="F65" i="11"/>
  <c r="F66" i="11"/>
  <c r="F67" i="11"/>
  <c r="F68" i="11"/>
  <c r="F70" i="11"/>
  <c r="F71" i="11"/>
  <c r="F74" i="11"/>
  <c r="F75" i="11"/>
  <c r="F77" i="11"/>
  <c r="F78" i="11"/>
  <c r="F79" i="11"/>
  <c r="F82" i="11"/>
  <c r="F83" i="11"/>
  <c r="F84" i="11"/>
  <c r="F86" i="11"/>
  <c r="F92" i="11"/>
  <c r="K92" i="11" s="1"/>
  <c r="F93" i="11"/>
  <c r="F95" i="11"/>
  <c r="F96" i="11"/>
  <c r="K96" i="11" s="1"/>
  <c r="F98" i="11"/>
  <c r="K98" i="11" s="1"/>
  <c r="F99" i="11"/>
  <c r="F100" i="11"/>
  <c r="K100" i="11" s="1"/>
  <c r="F102" i="11"/>
  <c r="K102" i="11" s="1"/>
  <c r="F103" i="11"/>
  <c r="F106" i="11"/>
  <c r="K106" i="11" s="1"/>
  <c r="F64" i="11"/>
  <c r="F59" i="11"/>
  <c r="K59" i="11" s="1"/>
  <c r="F58" i="11"/>
  <c r="I58" i="11" s="1"/>
  <c r="F57" i="11"/>
  <c r="K57" i="11" s="1"/>
  <c r="F56" i="11"/>
  <c r="I56" i="11" s="1"/>
  <c r="F55" i="11"/>
  <c r="K55" i="11" s="1"/>
  <c r="F54" i="11"/>
  <c r="I54" i="11" s="1"/>
  <c r="F53" i="11"/>
  <c r="K53" i="11" s="1"/>
  <c r="F51" i="11"/>
  <c r="K51" i="11" s="1"/>
  <c r="F50" i="11"/>
  <c r="I50" i="11" s="1"/>
  <c r="F49" i="11"/>
  <c r="F44" i="11"/>
  <c r="F20" i="11"/>
  <c r="I20" i="11" s="1"/>
  <c r="F21" i="11"/>
  <c r="K21" i="11" s="1"/>
  <c r="F22" i="11"/>
  <c r="I22" i="11" s="1"/>
  <c r="F23" i="11"/>
  <c r="K23" i="11" s="1"/>
  <c r="F24" i="11"/>
  <c r="I24" i="11" s="1"/>
  <c r="F25" i="11"/>
  <c r="K25" i="11" s="1"/>
  <c r="F27" i="11"/>
  <c r="K27" i="11" s="1"/>
  <c r="F28" i="11"/>
  <c r="I28" i="11" s="1"/>
  <c r="F29" i="11"/>
  <c r="K29" i="11" s="1"/>
  <c r="F30" i="11"/>
  <c r="I30" i="11" s="1"/>
  <c r="F31" i="11"/>
  <c r="K31" i="11" s="1"/>
  <c r="F33" i="11"/>
  <c r="K33" i="11" s="1"/>
  <c r="F34" i="11"/>
  <c r="I34" i="11" s="1"/>
  <c r="F35" i="11"/>
  <c r="K35" i="11" s="1"/>
  <c r="F39" i="11"/>
  <c r="K39" i="11" s="1"/>
  <c r="K261" i="11" l="1"/>
  <c r="K112" i="11"/>
  <c r="I112" i="11"/>
  <c r="I291" i="11"/>
  <c r="L261" i="11"/>
  <c r="L291" i="11"/>
  <c r="K156" i="11"/>
  <c r="I156" i="11"/>
  <c r="K289" i="11"/>
  <c r="K295" i="11"/>
  <c r="I297" i="11"/>
  <c r="I289" i="11"/>
  <c r="I295" i="11"/>
  <c r="I293" i="11"/>
  <c r="K288" i="11"/>
  <c r="K292" i="11"/>
  <c r="L283" i="11"/>
  <c r="I288" i="11"/>
  <c r="I292" i="11"/>
  <c r="K305" i="11"/>
  <c r="I305" i="11"/>
  <c r="L281" i="11"/>
  <c r="L279" i="11"/>
  <c r="K273" i="11"/>
  <c r="I283" i="11"/>
  <c r="I281" i="11"/>
  <c r="I279" i="11"/>
  <c r="L59" i="11"/>
  <c r="L55" i="11"/>
  <c r="L51" i="11"/>
  <c r="K133" i="11"/>
  <c r="K129" i="11"/>
  <c r="K125" i="11"/>
  <c r="K121" i="11"/>
  <c r="K117" i="11"/>
  <c r="K113" i="11"/>
  <c r="K154" i="11"/>
  <c r="K150" i="11"/>
  <c r="K146" i="11"/>
  <c r="K142" i="11"/>
  <c r="K167" i="11"/>
  <c r="L167" i="11"/>
  <c r="I167" i="11"/>
  <c r="K169" i="11"/>
  <c r="I169" i="11"/>
  <c r="L169" i="11"/>
  <c r="K173" i="11"/>
  <c r="I173" i="11"/>
  <c r="L173" i="11"/>
  <c r="K175" i="11"/>
  <c r="L175" i="11"/>
  <c r="I175" i="11"/>
  <c r="K177" i="11"/>
  <c r="I177" i="11"/>
  <c r="L177" i="11"/>
  <c r="K179" i="11"/>
  <c r="L179" i="11"/>
  <c r="I179" i="11"/>
  <c r="K181" i="11"/>
  <c r="I181" i="11"/>
  <c r="L181" i="11"/>
  <c r="K183" i="11"/>
  <c r="L183" i="11"/>
  <c r="I183" i="11"/>
  <c r="K185" i="11"/>
  <c r="I185" i="11"/>
  <c r="L185" i="11"/>
  <c r="K189" i="11"/>
  <c r="I189" i="11"/>
  <c r="L189" i="11"/>
  <c r="K191" i="11"/>
  <c r="L191" i="11"/>
  <c r="I191" i="11"/>
  <c r="K195" i="11"/>
  <c r="L195" i="11"/>
  <c r="I195" i="11"/>
  <c r="K197" i="11"/>
  <c r="I197" i="11"/>
  <c r="L197" i="11"/>
  <c r="K199" i="11"/>
  <c r="L199" i="11"/>
  <c r="I199" i="11"/>
  <c r="K201" i="11"/>
  <c r="I201" i="11"/>
  <c r="L201" i="11"/>
  <c r="K203" i="11"/>
  <c r="L203" i="11"/>
  <c r="I203" i="11"/>
  <c r="K205" i="11"/>
  <c r="I205" i="11"/>
  <c r="L205" i="11"/>
  <c r="K207" i="11"/>
  <c r="I207" i="11"/>
  <c r="L207" i="11"/>
  <c r="K211" i="11"/>
  <c r="I211" i="11"/>
  <c r="L211" i="11"/>
  <c r="K213" i="11"/>
  <c r="I213" i="11"/>
  <c r="L213" i="11"/>
  <c r="K215" i="11"/>
  <c r="I215" i="11"/>
  <c r="L215" i="11"/>
  <c r="K217" i="11"/>
  <c r="I217" i="11"/>
  <c r="L217" i="11"/>
  <c r="K219" i="11"/>
  <c r="I219" i="11"/>
  <c r="L219" i="11"/>
  <c r="K221" i="11"/>
  <c r="I221" i="11"/>
  <c r="L221" i="11"/>
  <c r="K223" i="11"/>
  <c r="I223" i="11"/>
  <c r="L223" i="11"/>
  <c r="K227" i="11"/>
  <c r="I227" i="11"/>
  <c r="L227" i="11"/>
  <c r="K229" i="11"/>
  <c r="I229" i="11"/>
  <c r="L229" i="11"/>
  <c r="K231" i="11"/>
  <c r="I231" i="11"/>
  <c r="L231" i="11"/>
  <c r="K233" i="11"/>
  <c r="I233" i="11"/>
  <c r="L233" i="11"/>
  <c r="I237" i="11"/>
  <c r="L237" i="11"/>
  <c r="I239" i="11"/>
  <c r="L239" i="11"/>
  <c r="K267" i="11"/>
  <c r="L266" i="11"/>
  <c r="I266" i="11"/>
  <c r="L264" i="11"/>
  <c r="I264" i="11"/>
  <c r="K263" i="11"/>
  <c r="K260" i="11"/>
  <c r="L259" i="11"/>
  <c r="I259" i="11"/>
  <c r="L257" i="11"/>
  <c r="I257" i="11"/>
  <c r="K256" i="11"/>
  <c r="L253" i="11"/>
  <c r="I253" i="11"/>
  <c r="L251" i="11"/>
  <c r="I251" i="11"/>
  <c r="L249" i="11"/>
  <c r="I249" i="11"/>
  <c r="K246" i="11"/>
  <c r="I244" i="11"/>
  <c r="L242" i="11"/>
  <c r="L238" i="11"/>
  <c r="K237" i="11"/>
  <c r="I236" i="11"/>
  <c r="L57" i="11"/>
  <c r="L53" i="11"/>
  <c r="K131" i="11"/>
  <c r="K127" i="11"/>
  <c r="K123" i="11"/>
  <c r="K119" i="11"/>
  <c r="K115" i="11"/>
  <c r="K152" i="11"/>
  <c r="K148" i="11"/>
  <c r="K144" i="11"/>
  <c r="I166" i="11"/>
  <c r="L166" i="11"/>
  <c r="K166" i="11"/>
  <c r="I168" i="11"/>
  <c r="L168" i="11"/>
  <c r="K168" i="11"/>
  <c r="I170" i="11"/>
  <c r="L170" i="11"/>
  <c r="K170" i="11"/>
  <c r="I172" i="11"/>
  <c r="L172" i="11"/>
  <c r="K172" i="11"/>
  <c r="I174" i="11"/>
  <c r="L174" i="11"/>
  <c r="K174" i="11"/>
  <c r="I176" i="11"/>
  <c r="L176" i="11"/>
  <c r="K176" i="11"/>
  <c r="I180" i="11"/>
  <c r="L180" i="11"/>
  <c r="K180" i="11"/>
  <c r="I182" i="11"/>
  <c r="L182" i="11"/>
  <c r="K182" i="11"/>
  <c r="I184" i="11"/>
  <c r="L184" i="11"/>
  <c r="K184" i="11"/>
  <c r="I188" i="11"/>
  <c r="L188" i="11"/>
  <c r="K188" i="11"/>
  <c r="I190" i="11"/>
  <c r="L190" i="11"/>
  <c r="K190" i="11"/>
  <c r="I192" i="11"/>
  <c r="L192" i="11"/>
  <c r="K192" i="11"/>
  <c r="I194" i="11"/>
  <c r="L194" i="11"/>
  <c r="K194" i="11"/>
  <c r="I196" i="11"/>
  <c r="L196" i="11"/>
  <c r="K196" i="11"/>
  <c r="I198" i="11"/>
  <c r="L198" i="11"/>
  <c r="K198" i="11"/>
  <c r="I202" i="11"/>
  <c r="L202" i="11"/>
  <c r="K202" i="11"/>
  <c r="I204" i="11"/>
  <c r="L204" i="11"/>
  <c r="K204" i="11"/>
  <c r="I206" i="11"/>
  <c r="L206" i="11"/>
  <c r="K206" i="11"/>
  <c r="I210" i="11"/>
  <c r="L210" i="11"/>
  <c r="K210" i="11"/>
  <c r="I212" i="11"/>
  <c r="L212" i="11"/>
  <c r="K212" i="11"/>
  <c r="I214" i="11"/>
  <c r="L214" i="11"/>
  <c r="K214" i="11"/>
  <c r="I216" i="11"/>
  <c r="L216" i="11"/>
  <c r="K216" i="11"/>
  <c r="I220" i="11"/>
  <c r="L220" i="11"/>
  <c r="K220" i="11"/>
  <c r="I222" i="11"/>
  <c r="L222" i="11"/>
  <c r="K222" i="11"/>
  <c r="I224" i="11"/>
  <c r="L224" i="11"/>
  <c r="K224" i="11"/>
  <c r="I228" i="11"/>
  <c r="L228" i="11"/>
  <c r="K228" i="11"/>
  <c r="I232" i="11"/>
  <c r="L232" i="11"/>
  <c r="K232" i="11"/>
  <c r="I234" i="11"/>
  <c r="L234" i="11"/>
  <c r="K234" i="11"/>
  <c r="L267" i="11"/>
  <c r="L263" i="11"/>
  <c r="L260" i="11"/>
  <c r="L256" i="11"/>
  <c r="L246" i="11"/>
  <c r="L244" i="11"/>
  <c r="I242" i="11"/>
  <c r="K239" i="11"/>
  <c r="I238" i="11"/>
  <c r="L236" i="11"/>
  <c r="I280" i="11"/>
  <c r="L280" i="11"/>
  <c r="I282" i="11"/>
  <c r="L282" i="11"/>
  <c r="K282" i="11"/>
  <c r="K280" i="11"/>
  <c r="L273" i="11"/>
  <c r="K64" i="11"/>
  <c r="I64" i="11"/>
  <c r="L64" i="11"/>
  <c r="I103" i="11"/>
  <c r="L103" i="11"/>
  <c r="I99" i="11"/>
  <c r="L99" i="11"/>
  <c r="I95" i="11"/>
  <c r="L95" i="11"/>
  <c r="I93" i="11"/>
  <c r="L93" i="11"/>
  <c r="K83" i="11"/>
  <c r="I83" i="11"/>
  <c r="L83" i="11"/>
  <c r="K79" i="11"/>
  <c r="I79" i="11"/>
  <c r="L79" i="11"/>
  <c r="K77" i="11"/>
  <c r="I77" i="11"/>
  <c r="L77" i="11"/>
  <c r="K75" i="11"/>
  <c r="I75" i="11"/>
  <c r="L75" i="11"/>
  <c r="I71" i="11"/>
  <c r="L71" i="11"/>
  <c r="K71" i="11"/>
  <c r="I67" i="11"/>
  <c r="L67" i="11"/>
  <c r="K67" i="11"/>
  <c r="I65" i="11"/>
  <c r="L65" i="11"/>
  <c r="K65" i="11"/>
  <c r="I59" i="11"/>
  <c r="I57" i="11"/>
  <c r="I55" i="11"/>
  <c r="I53" i="11"/>
  <c r="I51" i="11"/>
  <c r="I86" i="11"/>
  <c r="L86" i="11"/>
  <c r="K86" i="11"/>
  <c r="I84" i="11"/>
  <c r="L84" i="11"/>
  <c r="K84" i="11"/>
  <c r="I82" i="11"/>
  <c r="L82" i="11"/>
  <c r="K82" i="11"/>
  <c r="I78" i="11"/>
  <c r="L78" i="11"/>
  <c r="K78" i="11"/>
  <c r="K74" i="11"/>
  <c r="L74" i="11"/>
  <c r="I74" i="11"/>
  <c r="K70" i="11"/>
  <c r="L70" i="11"/>
  <c r="I70" i="11"/>
  <c r="K68" i="11"/>
  <c r="I68" i="11"/>
  <c r="L68" i="11"/>
  <c r="K66" i="11"/>
  <c r="L66" i="11"/>
  <c r="I66" i="11"/>
  <c r="L106" i="11"/>
  <c r="L102" i="11"/>
  <c r="I100" i="11"/>
  <c r="L98" i="11"/>
  <c r="I96" i="11"/>
  <c r="K93" i="11"/>
  <c r="I92" i="11"/>
  <c r="I106" i="11"/>
  <c r="K103" i="11"/>
  <c r="I102" i="11"/>
  <c r="L100" i="11"/>
  <c r="K99" i="11"/>
  <c r="I98" i="11"/>
  <c r="L96" i="11"/>
  <c r="K95" i="11"/>
  <c r="L92" i="11"/>
  <c r="I134" i="11"/>
  <c r="L132" i="11"/>
  <c r="I130" i="11"/>
  <c r="L128" i="11"/>
  <c r="L124" i="11"/>
  <c r="I122" i="11"/>
  <c r="L120" i="11"/>
  <c r="L116" i="11"/>
  <c r="I114" i="11"/>
  <c r="L112" i="11"/>
  <c r="I159" i="11"/>
  <c r="I153" i="11"/>
  <c r="L151" i="11"/>
  <c r="I149" i="11"/>
  <c r="L147" i="11"/>
  <c r="I145" i="11"/>
  <c r="L143" i="11"/>
  <c r="L134" i="11"/>
  <c r="I132" i="11"/>
  <c r="L130" i="11"/>
  <c r="I128" i="11"/>
  <c r="I124" i="11"/>
  <c r="L122" i="11"/>
  <c r="I120" i="11"/>
  <c r="I116" i="11"/>
  <c r="L114" i="11"/>
  <c r="I140" i="11"/>
  <c r="L140" i="11"/>
  <c r="L159" i="11"/>
  <c r="L153" i="11"/>
  <c r="I151" i="11"/>
  <c r="L149" i="11"/>
  <c r="I147" i="11"/>
  <c r="L145" i="11"/>
  <c r="I143" i="11"/>
  <c r="K140" i="11"/>
  <c r="L133" i="11"/>
  <c r="L131" i="11"/>
  <c r="L129" i="11"/>
  <c r="L127" i="11"/>
  <c r="L125" i="11"/>
  <c r="L123" i="11"/>
  <c r="L121" i="11"/>
  <c r="L119" i="11"/>
  <c r="L117" i="11"/>
  <c r="L115" i="11"/>
  <c r="L113" i="11"/>
  <c r="L154" i="11"/>
  <c r="L152" i="11"/>
  <c r="L150" i="11"/>
  <c r="L148" i="11"/>
  <c r="L146" i="11"/>
  <c r="L144" i="11"/>
  <c r="L142" i="11"/>
  <c r="L39" i="11"/>
  <c r="L35" i="11"/>
  <c r="L33" i="11"/>
  <c r="L31" i="11"/>
  <c r="L29" i="11"/>
  <c r="L27" i="11"/>
  <c r="L25" i="11"/>
  <c r="L23" i="11"/>
  <c r="L21" i="11"/>
  <c r="K58" i="11"/>
  <c r="K56" i="11"/>
  <c r="K54" i="11"/>
  <c r="K50" i="11"/>
  <c r="I39" i="11"/>
  <c r="I35" i="11"/>
  <c r="I33" i="11"/>
  <c r="I31" i="11"/>
  <c r="I29" i="11"/>
  <c r="I27" i="11"/>
  <c r="I25" i="11"/>
  <c r="I23" i="11"/>
  <c r="I21" i="11"/>
  <c r="L58" i="11"/>
  <c r="L56" i="11"/>
  <c r="L54" i="11"/>
  <c r="L50" i="11"/>
  <c r="K34" i="11"/>
  <c r="K30" i="11"/>
  <c r="K28" i="11"/>
  <c r="K24" i="11"/>
  <c r="K22" i="11"/>
  <c r="K20" i="11"/>
  <c r="L34" i="11"/>
  <c r="L30" i="11"/>
  <c r="L28" i="11"/>
  <c r="L24" i="11"/>
  <c r="L22" i="11"/>
  <c r="L20" i="11"/>
  <c r="M108" i="11" l="1"/>
  <c r="M61" i="11"/>
  <c r="M161" i="11"/>
  <c r="A16" i="11"/>
  <c r="A17" i="11"/>
  <c r="L49" i="11"/>
  <c r="M46" i="11" s="1"/>
  <c r="L44" i="11"/>
  <c r="I49" i="11" l="1"/>
  <c r="K49" i="11"/>
  <c r="I44" i="11"/>
  <c r="K44" i="11"/>
  <c r="F301" i="11"/>
  <c r="K296" i="11"/>
  <c r="L278" i="11"/>
  <c r="L296" i="11" l="1"/>
  <c r="I296" i="11"/>
  <c r="K278" i="11"/>
  <c r="L272" i="11"/>
  <c r="M269" i="11" s="1"/>
  <c r="I272" i="11"/>
  <c r="K272" i="11"/>
  <c r="L301" i="11" l="1"/>
  <c r="I301" i="11" l="1"/>
  <c r="K301" i="11"/>
  <c r="M299" i="11" l="1"/>
  <c r="M16" i="11" l="1"/>
  <c r="F308" i="11" l="1"/>
  <c r="K308" i="11" s="1"/>
  <c r="M303" i="11" l="1"/>
  <c r="L308" i="11"/>
  <c r="M307" i="11" s="1"/>
  <c r="I308" i="11"/>
  <c r="L139" i="11"/>
  <c r="M136" i="11" s="1"/>
  <c r="M275" i="11" l="1"/>
  <c r="M41" i="11"/>
  <c r="I139" i="11"/>
  <c r="K139" i="11"/>
  <c r="L13" i="11" l="1"/>
  <c r="L14" i="11" l="1"/>
  <c r="L15" i="11"/>
  <c r="M12" i="11" l="1"/>
  <c r="F15" i="11" l="1"/>
  <c r="K15" i="11" l="1"/>
  <c r="I15" i="11"/>
  <c r="L310" i="11"/>
  <c r="L7" i="11" l="1"/>
  <c r="F14" i="11"/>
  <c r="F13" i="11"/>
  <c r="A13" i="11"/>
  <c r="A14" i="11" l="1"/>
  <c r="A15" i="11" s="1"/>
  <c r="I14" i="11"/>
  <c r="K14" i="11"/>
  <c r="K13" i="11"/>
  <c r="I13" i="11"/>
  <c r="A18" i="11" l="1"/>
  <c r="K310" i="11"/>
  <c r="I310" i="11"/>
  <c r="L311" i="11"/>
  <c r="L312" i="11"/>
  <c r="A20" i="11" l="1"/>
  <c r="A21" i="11" s="1"/>
  <c r="L313" i="11"/>
  <c r="A22" i="11" l="1"/>
  <c r="A23" i="11"/>
  <c r="A24" i="11" s="1"/>
  <c r="M310" i="11"/>
  <c r="M311" i="11" s="1"/>
  <c r="A25" i="11" l="1"/>
  <c r="A27" i="11" s="1"/>
  <c r="A28" i="11" s="1"/>
  <c r="M312" i="11"/>
  <c r="L8" i="11" s="1"/>
  <c r="L9" i="11" s="1"/>
  <c r="A29" i="11" l="1"/>
  <c r="A30" i="11"/>
  <c r="A31" i="11" s="1"/>
  <c r="A33" i="11" s="1"/>
  <c r="A34" i="11" s="1"/>
  <c r="A35" i="11" s="1"/>
  <c r="A36" i="11" s="1"/>
  <c r="A39" i="11" s="1"/>
  <c r="A40" i="11" s="1"/>
  <c r="A44" i="11" s="1"/>
  <c r="A49" i="11" s="1"/>
  <c r="A50" i="11" s="1"/>
  <c r="A51" i="11" s="1"/>
  <c r="A53" i="11" s="1"/>
  <c r="A54" i="11" s="1"/>
  <c r="A55" i="11" s="1"/>
  <c r="A56" i="11" s="1"/>
  <c r="A57" i="11" s="1"/>
  <c r="A58" i="11" s="1"/>
  <c r="A59" i="11" s="1"/>
  <c r="A62" i="11" s="1"/>
  <c r="A64" i="11" s="1"/>
  <c r="A65" i="11" s="1"/>
  <c r="A66" i="11" s="1"/>
  <c r="A67" i="11" s="1"/>
  <c r="A68" i="11" s="1"/>
  <c r="A70" i="11" s="1"/>
  <c r="A71" i="11" s="1"/>
  <c r="A74" i="11" s="1"/>
  <c r="A75" i="11" s="1"/>
  <c r="A77" i="11" s="1"/>
  <c r="A78" i="11" s="1"/>
  <c r="A79" i="11" s="1"/>
  <c r="A82" i="11" s="1"/>
  <c r="A83" i="11" s="1"/>
  <c r="A84" i="11" s="1"/>
  <c r="A86" i="11" s="1"/>
  <c r="M313" i="11"/>
  <c r="A88" i="11" l="1"/>
  <c r="A89" i="11" s="1"/>
  <c r="A92" i="11" l="1"/>
  <c r="A93" i="11" s="1"/>
  <c r="A95" i="11" s="1"/>
  <c r="A96" i="11" s="1"/>
  <c r="A98" i="11" s="1"/>
  <c r="A99" i="11" s="1"/>
  <c r="A100" i="11" s="1"/>
  <c r="A102" i="11" s="1"/>
  <c r="A103" i="11" s="1"/>
  <c r="A106" i="11" s="1"/>
  <c r="A107" i="11" s="1"/>
  <c r="A110" i="11" s="1"/>
  <c r="A112" i="11" s="1"/>
  <c r="A113" i="11" s="1"/>
  <c r="A114" i="11" s="1"/>
  <c r="A115" i="11" s="1"/>
  <c r="A116" i="11" s="1"/>
  <c r="A117" i="11" s="1"/>
  <c r="A119" i="11" s="1"/>
  <c r="A120" i="11" s="1"/>
  <c r="A121" i="11" s="1"/>
  <c r="A122" i="11" s="1"/>
  <c r="A123" i="11" s="1"/>
  <c r="A124" i="11" s="1"/>
  <c r="A125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7" i="11" s="1"/>
  <c r="A159" i="11" s="1"/>
  <c r="A160" i="11" s="1"/>
  <c r="A166" i="11" s="1"/>
  <c r="A167" i="11" s="1"/>
  <c r="A168" i="11" s="1"/>
  <c r="A169" i="11" s="1"/>
  <c r="A170" i="11" s="1"/>
  <c r="A172" i="11" s="1"/>
  <c r="A173" i="11" s="1"/>
  <c r="A174" i="11" s="1"/>
  <c r="A175" i="11" s="1"/>
  <c r="A176" i="11" s="1"/>
  <c r="A177" i="11" s="1"/>
  <c r="A179" i="11" s="1"/>
  <c r="A180" i="11" s="1"/>
  <c r="A181" i="11" s="1"/>
  <c r="A182" i="11" s="1"/>
  <c r="A183" i="11" s="1"/>
  <c r="A184" i="11" s="1"/>
  <c r="A185" i="11" s="1"/>
  <c r="A188" i="11" s="1"/>
  <c r="A189" i="11" s="1"/>
  <c r="A190" i="11" s="1"/>
  <c r="A191" i="11" s="1"/>
  <c r="A192" i="11" s="1"/>
  <c r="A194" i="11" s="1"/>
  <c r="A195" i="11" s="1"/>
  <c r="A196" i="11" s="1"/>
  <c r="A197" i="11" s="1"/>
  <c r="A198" i="11" s="1"/>
  <c r="A199" i="11" s="1"/>
  <c r="A201" i="11" s="1"/>
  <c r="A202" i="11" s="1"/>
  <c r="A203" i="11" s="1"/>
  <c r="A204" i="11" s="1"/>
  <c r="A205" i="11" s="1"/>
  <c r="A206" i="11" s="1"/>
  <c r="A207" i="11" s="1"/>
  <c r="A210" i="11" s="1"/>
  <c r="A211" i="11" s="1"/>
  <c r="A212" i="11" s="1"/>
  <c r="A213" i="11" s="1"/>
  <c r="A214" i="11" s="1"/>
  <c r="A215" i="11" s="1"/>
  <c r="A216" i="11" s="1"/>
  <c r="A217" i="11" s="1"/>
  <c r="A219" i="11" s="1"/>
  <c r="A220" i="11" s="1"/>
  <c r="A221" i="11" s="1"/>
  <c r="A222" i="11" s="1"/>
  <c r="A223" i="11" s="1"/>
  <c r="A224" i="11" s="1"/>
  <c r="A227" i="11" s="1"/>
  <c r="A228" i="11" s="1"/>
  <c r="A229" i="11" s="1"/>
  <c r="A231" i="11" s="1"/>
  <c r="A232" i="11" s="1"/>
  <c r="A233" i="11" s="1"/>
  <c r="A234" i="11" s="1"/>
  <c r="A236" i="11" s="1"/>
  <c r="A237" i="11" s="1"/>
  <c r="A238" i="11" s="1"/>
  <c r="A239" i="11" s="1"/>
  <c r="A242" i="11" s="1"/>
  <c r="A244" i="11" s="1"/>
  <c r="A246" i="11" s="1"/>
  <c r="A249" i="11" s="1"/>
  <c r="A251" i="11" s="1"/>
  <c r="A253" i="11" s="1"/>
  <c r="A256" i="11" s="1"/>
  <c r="A257" i="11" s="1"/>
  <c r="A259" i="11" l="1"/>
  <c r="A260" i="11" s="1"/>
  <c r="A261" i="11" s="1"/>
  <c r="A263" i="11" l="1"/>
  <c r="A264" i="11" s="1"/>
  <c r="A266" i="11" s="1"/>
  <c r="A267" i="11" s="1"/>
  <c r="A268" i="11" s="1"/>
  <c r="A272" i="11" s="1"/>
  <c r="A273" i="11" s="1"/>
  <c r="A274" i="11" s="1"/>
  <c r="A276" i="11" s="1"/>
  <c r="A278" i="11" s="1"/>
  <c r="A279" i="11" s="1"/>
  <c r="A280" i="11" s="1"/>
  <c r="A281" i="11" s="1"/>
  <c r="A282" i="11" s="1"/>
  <c r="A283" i="11" s="1"/>
  <c r="A284" i="11" s="1"/>
  <c r="A288" i="11" s="1"/>
  <c r="A289" i="11" s="1"/>
  <c r="A291" i="11" s="1"/>
  <c r="A292" i="11" s="1"/>
  <c r="A293" i="11" s="1"/>
  <c r="A295" i="11" s="1"/>
  <c r="A296" i="11" s="1"/>
  <c r="A297" i="11" s="1"/>
  <c r="A300" i="11" s="1"/>
  <c r="A301" i="11" s="1"/>
  <c r="A302" i="11" s="1"/>
  <c r="A305" i="11" s="1"/>
  <c r="A306" i="11" s="1"/>
  <c r="A308" i="11" s="1"/>
</calcChain>
</file>

<file path=xl/sharedStrings.xml><?xml version="1.0" encoding="utf-8"?>
<sst xmlns="http://schemas.openxmlformats.org/spreadsheetml/2006/main" count="507" uniqueCount="241">
  <si>
    <t>UNIT</t>
  </si>
  <si>
    <t>DESCRIPTION</t>
  </si>
  <si>
    <t>TRADE COST</t>
  </si>
  <si>
    <t>ITEM #</t>
  </si>
  <si>
    <t>QTY.</t>
  </si>
  <si>
    <t>SUB TOTAL</t>
  </si>
  <si>
    <t>TOTAL BASE BID</t>
  </si>
  <si>
    <t>ITEM COST</t>
  </si>
  <si>
    <t>OVERHEAD AND PROFIT</t>
  </si>
  <si>
    <t>INSURANCE</t>
  </si>
  <si>
    <t xml:space="preserve"> </t>
  </si>
  <si>
    <t>GENERAL</t>
  </si>
  <si>
    <t>Permit</t>
  </si>
  <si>
    <t>Supervision</t>
  </si>
  <si>
    <t>Estimate of Materials and Cost of Construction</t>
  </si>
  <si>
    <t>Summary</t>
  </si>
  <si>
    <t>Amount</t>
  </si>
  <si>
    <t>Subtotal</t>
  </si>
  <si>
    <t>Profit/Overhead</t>
  </si>
  <si>
    <t>Total</t>
  </si>
  <si>
    <t>Date:</t>
  </si>
  <si>
    <t>Project:</t>
  </si>
  <si>
    <t>CSI SECT</t>
  </si>
  <si>
    <t>QTY WITH
WASTAGE</t>
  </si>
  <si>
    <t>WASTAGE</t>
  </si>
  <si>
    <t>Final Cleanup</t>
  </si>
  <si>
    <t>UNIT LABOR COST</t>
  </si>
  <si>
    <t>UNIT MATERIAL COST</t>
  </si>
  <si>
    <t>EA</t>
  </si>
  <si>
    <t>LS</t>
  </si>
  <si>
    <t>DIV-01</t>
  </si>
  <si>
    <t>DIV-06</t>
  </si>
  <si>
    <t>WOOD, PLASTICS AND COMPOSITES</t>
  </si>
  <si>
    <t>DIV-03</t>
  </si>
  <si>
    <t>CONCRETE</t>
  </si>
  <si>
    <t>DIV-08</t>
  </si>
  <si>
    <t>OPENINGS</t>
  </si>
  <si>
    <t>DIV-09</t>
  </si>
  <si>
    <t>FINISHES</t>
  </si>
  <si>
    <t>DIV-26</t>
  </si>
  <si>
    <t>ELECTRICAL</t>
  </si>
  <si>
    <t>DIV-22</t>
  </si>
  <si>
    <t>PLUMBING</t>
  </si>
  <si>
    <t>DIV-23</t>
  </si>
  <si>
    <t>MECHANICAL</t>
  </si>
  <si>
    <t>TOTAL MATERIAL COST</t>
  </si>
  <si>
    <t>TOTAL LABOR COST</t>
  </si>
  <si>
    <t>DIV-11</t>
  </si>
  <si>
    <t>EQUIPMENTS</t>
  </si>
  <si>
    <t>Total Mat. Cost =</t>
  </si>
  <si>
    <t>Total Lab. Cost =</t>
  </si>
  <si>
    <t>DIV-07</t>
  </si>
  <si>
    <t>THERMAL &amp; MOISTURE PROTECTION</t>
  </si>
  <si>
    <t>ROOFING</t>
  </si>
  <si>
    <t>DIV-05</t>
  </si>
  <si>
    <t>METALS</t>
  </si>
  <si>
    <t>Sealant</t>
  </si>
  <si>
    <t>Lavatory</t>
  </si>
  <si>
    <t>EARTHWORK</t>
  </si>
  <si>
    <t>Excavation</t>
  </si>
  <si>
    <t>DIV-31</t>
  </si>
  <si>
    <t>DEMOLITION</t>
  </si>
  <si>
    <t>DIV-02</t>
  </si>
  <si>
    <t>SITE CONSTRUCTION</t>
  </si>
  <si>
    <t>SITEWORK</t>
  </si>
  <si>
    <t>Millwork</t>
  </si>
  <si>
    <t>Window</t>
  </si>
  <si>
    <t>Walls</t>
  </si>
  <si>
    <t>Flooring</t>
  </si>
  <si>
    <t>Base</t>
  </si>
  <si>
    <t>Wall Finish</t>
  </si>
  <si>
    <t>Exterior Improvement</t>
  </si>
  <si>
    <t>Ceiling</t>
  </si>
  <si>
    <t>DIV-10</t>
  </si>
  <si>
    <t>SPECIALITY</t>
  </si>
  <si>
    <t>Water Closet</t>
  </si>
  <si>
    <t>1st Floor</t>
  </si>
  <si>
    <t>2nd Floor</t>
  </si>
  <si>
    <t>Ground Floor</t>
  </si>
  <si>
    <t>Roof</t>
  </si>
  <si>
    <t xml:space="preserve"> Location:</t>
  </si>
  <si>
    <t>Footing</t>
  </si>
  <si>
    <t>Remove Block Wall</t>
  </si>
  <si>
    <t>M</t>
  </si>
  <si>
    <t>Remove Stud Wall</t>
  </si>
  <si>
    <t>Remove Door</t>
  </si>
  <si>
    <t>Remove Chimney</t>
  </si>
  <si>
    <t>Remove Flooring &amp; Ceiling</t>
  </si>
  <si>
    <t>M2</t>
  </si>
  <si>
    <t>Remove Window</t>
  </si>
  <si>
    <t>Remove Lintel</t>
  </si>
  <si>
    <t>Remove Parapet Wall</t>
  </si>
  <si>
    <t>Remove Roof Framing</t>
  </si>
  <si>
    <t>Bike Racks</t>
  </si>
  <si>
    <t>(500mm w x 600mm D) Concrete Wall Footing</t>
  </si>
  <si>
    <t>M3</t>
  </si>
  <si>
    <t>C1_x000D_
203X203X46 Column</t>
  </si>
  <si>
    <t>C2_x000D_
203X203X46 Column</t>
  </si>
  <si>
    <t>C200X39 Channel (TBC)</t>
  </si>
  <si>
    <t>Beam</t>
  </si>
  <si>
    <t>B1
(203x203x46) Beam</t>
  </si>
  <si>
    <t>B2
(203x203x46) Beam</t>
  </si>
  <si>
    <t>B3
(203x203x46) Beam</t>
  </si>
  <si>
    <t>B5
(203x203x46) Beam</t>
  </si>
  <si>
    <t>B4
(203x203x46) Beam</t>
  </si>
  <si>
    <t>B6
(203x203x46) Beam</t>
  </si>
  <si>
    <t>Galvanized Strap</t>
  </si>
  <si>
    <t>B7
(3/50x200xc24) Beam</t>
  </si>
  <si>
    <t>B8
(2/50x200xc24) Beam</t>
  </si>
  <si>
    <t>B9
(2/50x200xc24) Beam</t>
  </si>
  <si>
    <t>B10
(2/50x200xc24) Beam</t>
  </si>
  <si>
    <t>B11
(2/50x200xc24) Beam</t>
  </si>
  <si>
    <r>
      <t>Lintel (</t>
    </r>
    <r>
      <rPr>
        <b/>
        <sz val="12"/>
        <color rgb="FFFF0000"/>
        <rFont val="Calibri"/>
        <family val="2"/>
        <scheme val="minor"/>
      </rPr>
      <t>Details Not Given</t>
    </r>
    <r>
      <rPr>
        <b/>
        <sz val="12"/>
        <color theme="1"/>
        <rFont val="Calibri"/>
        <family val="2"/>
        <scheme val="minor"/>
      </rPr>
      <t>)</t>
    </r>
  </si>
  <si>
    <t>L4</t>
  </si>
  <si>
    <t>L5</t>
  </si>
  <si>
    <t>Truss</t>
  </si>
  <si>
    <t>T1
(2/50x200) C24 Truss</t>
  </si>
  <si>
    <t>T2
(2/50x200) C24 Truss</t>
  </si>
  <si>
    <t>L1</t>
  </si>
  <si>
    <t>L2</t>
  </si>
  <si>
    <t>L3</t>
  </si>
  <si>
    <t>T3
(2/50x200) C24 Truss</t>
  </si>
  <si>
    <t>T4
(2/50x200) C24 Truss</t>
  </si>
  <si>
    <t>T5
(2/50x200) C24 Truss</t>
  </si>
  <si>
    <r>
      <rPr>
        <b/>
        <sz val="12"/>
        <color theme="1"/>
        <rFont val="Calibri"/>
        <family val="2"/>
        <scheme val="minor"/>
      </rPr>
      <t>Lintel</t>
    </r>
    <r>
      <rPr>
        <sz val="12"/>
        <color theme="1"/>
        <rFont val="Calibri"/>
        <family val="2"/>
        <scheme val="minor"/>
      </rPr>
      <t xml:space="preserve"> (</t>
    </r>
    <r>
      <rPr>
        <b/>
        <sz val="12"/>
        <color rgb="FFFF0000"/>
        <rFont val="Calibri"/>
        <family val="2"/>
        <scheme val="minor"/>
      </rPr>
      <t>Details Not Given</t>
    </r>
    <r>
      <rPr>
        <sz val="12"/>
        <color theme="1"/>
        <rFont val="Calibri"/>
        <family val="2"/>
        <scheme val="minor"/>
      </rPr>
      <t>)</t>
    </r>
  </si>
  <si>
    <t>L6</t>
  </si>
  <si>
    <t>Joist</t>
  </si>
  <si>
    <t>(50x200X C24) Floor Joist @ 450 O.C (37 M2)</t>
  </si>
  <si>
    <t>(50x200X 4M L) Floor Joist</t>
  </si>
  <si>
    <t>Rafter</t>
  </si>
  <si>
    <t>(50x175) Roof Rafter @ 450 O.C (245 M2)</t>
  </si>
  <si>
    <t xml:space="preserve">(50x175x4m L) Roof Rafter </t>
  </si>
  <si>
    <t xml:space="preserve">(50x175x2m L) Roof Rafter </t>
  </si>
  <si>
    <t>(50x200X C24) Roof Rafter @ 450 O.C (162 M2)</t>
  </si>
  <si>
    <t xml:space="preserve">(50x200X 2M L) Roof Rafter </t>
  </si>
  <si>
    <t xml:space="preserve">(50x200X 4M L) Roof Rafter </t>
  </si>
  <si>
    <t>Ridge Beam</t>
  </si>
  <si>
    <t>Hip Beam</t>
  </si>
  <si>
    <t>(90x90) Wood Post (By Others)</t>
  </si>
  <si>
    <t>Stair</t>
  </si>
  <si>
    <t>Stair_x000D_
(165mm H) Riser (15 EA)_x000D_
(220mm W) Tread (14 EA)</t>
  </si>
  <si>
    <t>LOC</t>
  </si>
  <si>
    <t>(600mm) Deep Base Cabinet</t>
  </si>
  <si>
    <t>Flat Roof</t>
  </si>
  <si>
    <t>GRP Roof Finish/GRP Non Slip Roof Finish</t>
  </si>
  <si>
    <t>AVCL Membrane</t>
  </si>
  <si>
    <t>18mm Plywood Deck</t>
  </si>
  <si>
    <t>Pitch Roof</t>
  </si>
  <si>
    <t>Tiled Roof Finish</t>
  </si>
  <si>
    <t>Tiling Batten</t>
  </si>
  <si>
    <t>Breather Membrane</t>
  </si>
  <si>
    <t>2 Layer Gypsum Wall Sealer</t>
  </si>
  <si>
    <t>3-5mm Skim Finish</t>
  </si>
  <si>
    <t>Parapet</t>
  </si>
  <si>
    <t>Coping Clipped over Plywood Capping</t>
  </si>
  <si>
    <t>Dpc Under Copping</t>
  </si>
  <si>
    <t>Insect Mesh Guarding Ventilated Gap</t>
  </si>
  <si>
    <t>Metal Flashing</t>
  </si>
  <si>
    <t>Rain Water Pipe</t>
  </si>
  <si>
    <t>Vent Pipe</t>
  </si>
  <si>
    <t>Gutter</t>
  </si>
  <si>
    <t>(838x1981) Single Leaf Door w/ Frame FD30 Fire Rating</t>
  </si>
  <si>
    <t>(762x1981) Single Leaf Door w/ Frame FD30 Fire Rating</t>
  </si>
  <si>
    <t>Door</t>
  </si>
  <si>
    <t>(903X1932) Sliding Glass window w/ Frame</t>
  </si>
  <si>
    <t>(404X1704) Sliding Glass window w/ Frame</t>
  </si>
  <si>
    <t>(910X1704) Sliding Glass window w/ Frame</t>
  </si>
  <si>
    <t>(903X1425) Sliding Glass window w/ Frame</t>
  </si>
  <si>
    <t>(906X2325) Sliding Glass window w/ Frame</t>
  </si>
  <si>
    <t>(540X1425) Sliding Glass window w/ Frame</t>
  </si>
  <si>
    <t>(903X1469) Sliding Glass window w/ Frame</t>
  </si>
  <si>
    <t>(404X1469) Sliding Glass window w/ Frame</t>
  </si>
  <si>
    <t>(910X1469) Sliding Glass window w/ Frame</t>
  </si>
  <si>
    <t>(667X1081) Sliding Glass window w/ Frame</t>
  </si>
  <si>
    <t>(903X1202) Sliding Glass window w/ Frame</t>
  </si>
  <si>
    <t>(1663X1878) Sliding Glass window w/ Frame</t>
  </si>
  <si>
    <t>Skylights</t>
  </si>
  <si>
    <t>(690x970) Skylight w/ Frame</t>
  </si>
  <si>
    <t>CW100</t>
  </si>
  <si>
    <t>Facing Brick Outer Leaf</t>
  </si>
  <si>
    <t>(100mm) Cavity w/ 100mm Cavity Thermal Insulation</t>
  </si>
  <si>
    <t>Block work Inner Leaf</t>
  </si>
  <si>
    <t>(12.5mm) Wall Board w/ Skim Coat</t>
  </si>
  <si>
    <t>TP01</t>
  </si>
  <si>
    <t>(100X50) Wood Stud @ 600 O.C</t>
  </si>
  <si>
    <t>(100X50) TOP &amp; Bottom Plate</t>
  </si>
  <si>
    <t>C60</t>
  </si>
  <si>
    <t>Existing/New Solid Wall</t>
  </si>
  <si>
    <t>(25) Cavity Cavity</t>
  </si>
  <si>
    <t>Skim Finish</t>
  </si>
  <si>
    <t>(25x50) Timber Batten</t>
  </si>
  <si>
    <t>Strip of DPC</t>
  </si>
  <si>
    <t>BW70</t>
  </si>
  <si>
    <t>Brick Slip Finish w/ Permanent Bonding Adhesive</t>
  </si>
  <si>
    <t>Ribbed Backing Panel Fixed to Timber Substrate Board</t>
  </si>
  <si>
    <t>(25x47) Horizontal Batten &amp; 25x47 Cross Batten</t>
  </si>
  <si>
    <t>Timber Board Sheathing</t>
  </si>
  <si>
    <t>RO.1
Tile Flooring (TBC)</t>
  </si>
  <si>
    <t>R0.2
Tile Flooring (TBC)</t>
  </si>
  <si>
    <t>R0.3
Ceramic Tile Flooring (TBC)</t>
  </si>
  <si>
    <t>R1.1
Tile Flooring (TBC)</t>
  </si>
  <si>
    <t>R1.2
Tile Flooring (TBC)</t>
  </si>
  <si>
    <t>R1.3
Ceramic Tile Flooring (TBC)</t>
  </si>
  <si>
    <t>R1.4
Tile Flooring (TBC)</t>
  </si>
  <si>
    <t>R2.1
Tile Flooring (TBC)</t>
  </si>
  <si>
    <t>R2.2
Ceramic Tile Flooring (TBC)</t>
  </si>
  <si>
    <t>R2.3
Tile Flooring (TBC)</t>
  </si>
  <si>
    <t>R2.4
Tile Flooring (TBC)</t>
  </si>
  <si>
    <t>Skirting</t>
  </si>
  <si>
    <t>Tile on Wall</t>
  </si>
  <si>
    <t>Paint on Wall</t>
  </si>
  <si>
    <t>(1000mm H) Obscure Glass Guard Rail</t>
  </si>
  <si>
    <t>Siding w/ Paint Finish (As Req'd)</t>
  </si>
  <si>
    <t>(600mm) Deep Countertop</t>
  </si>
  <si>
    <t>Cooking Range</t>
  </si>
  <si>
    <t>Double Compartment Sink</t>
  </si>
  <si>
    <t>Range Hood</t>
  </si>
  <si>
    <t>Microwave Oven</t>
  </si>
  <si>
    <t>Fridge</t>
  </si>
  <si>
    <t>Boiler</t>
  </si>
  <si>
    <t>(900x900) Shower</t>
  </si>
  <si>
    <t>(700x1700) Bath Tub</t>
  </si>
  <si>
    <t>Allowance For Duct &amp; Diffuser</t>
  </si>
  <si>
    <t>Allowance For Electrical Wiring &amp; Conduits</t>
  </si>
  <si>
    <t>Hardware</t>
  </si>
  <si>
    <t>Door Hardware</t>
  </si>
  <si>
    <t>Paint on Door</t>
  </si>
  <si>
    <t>Timber Substrate</t>
  </si>
  <si>
    <t>90mm King span Thermaroof TR26 LPC/FM Insulation</t>
  </si>
  <si>
    <t>125mm King span Koolthern L7</t>
  </si>
  <si>
    <t>72.5mm King span Koolthen Insulated Plasterboard</t>
  </si>
  <si>
    <t>(275mm W) Plywood Capping</t>
  </si>
  <si>
    <t>(12.5) Sound block w/ Skim Coat Finish</t>
  </si>
  <si>
    <t>(25) Is over Roll</t>
  </si>
  <si>
    <t>(57.7) King span Koolthern K118 Insulated Plaster Board Sealed For VCL &amp; Air Leakage Barrier</t>
  </si>
  <si>
    <t>(62.5) King span Insulated Plasterboard 
w/ 2 Layer Gypsum Board Wall Sealer w/ Skim Finish</t>
  </si>
  <si>
    <t>(70) King span Kooltherm K12 Framing Board</t>
  </si>
  <si>
    <t>(12.6mm) Plaster Board w/ Paint Finish</t>
  </si>
  <si>
    <t>Splash back</t>
  </si>
  <si>
    <t>Remove Stair Entirely</t>
  </si>
  <si>
    <t>Remove Roof Entirely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</si>
</sst>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.00_);_(* \(#,##0.00\);_(* &quot;-&quot;_);_(@_)"/>
    <numFmt numFmtId="166" formatCode="m/d/yyyy;@"/>
    <numFmt numFmtId="167" formatCode="_-[$£-809]* #,##0.00_-;\-[$£-809]* #,##0.00_-;_-[$£-809]* &quot;-&quot;??_-;_-@_-"/>
  </numFmts>
  <fonts count="42" x14ac:knownFonts="1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9"/>
      <name val="Calibri"/>
      <family val="2"/>
      <scheme val="minor"/>
    </font>
    <font>
      <u/>
      <sz val="12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color indexed="6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u/>
      <sz val="18"/>
      <color theme="1"/>
      <name val="Times New Roman"/>
      <family val="1"/>
    </font>
    <font>
      <sz val="16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61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6" fillId="0" borderId="0"/>
    <xf numFmtId="0" fontId="6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5" fillId="0" borderId="0"/>
    <xf numFmtId="0" fontId="24" fillId="0" borderId="0"/>
    <xf numFmtId="0" fontId="6" fillId="0" borderId="0"/>
    <xf numFmtId="43" fontId="24" fillId="0" borderId="0" applyFont="0" applyFill="0" applyBorder="0" applyAlignment="0" applyProtection="0"/>
    <xf numFmtId="0" fontId="25" fillId="0" borderId="0"/>
    <xf numFmtId="43" fontId="6" fillId="0" borderId="0" applyFont="0" applyFill="0" applyBorder="0" applyAlignment="0" applyProtection="0"/>
    <xf numFmtId="0" fontId="6" fillId="0" borderId="0"/>
    <xf numFmtId="44" fontId="25" fillId="0" borderId="0" applyFont="0" applyFill="0" applyBorder="0" applyAlignment="0" applyProtection="0"/>
    <xf numFmtId="0" fontId="4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99">
    <xf numFmtId="0" fontId="0" fillId="0" borderId="0" xfId="0"/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vertical="top"/>
    </xf>
    <xf numFmtId="2" fontId="26" fillId="0" borderId="0" xfId="0" applyNumberFormat="1" applyFont="1" applyAlignment="1">
      <alignment vertical="top" wrapText="1"/>
    </xf>
    <xf numFmtId="2" fontId="26" fillId="0" borderId="0" xfId="0" applyNumberFormat="1" applyFont="1" applyBorder="1" applyAlignment="1">
      <alignment vertical="top" wrapText="1"/>
    </xf>
    <xf numFmtId="0" fontId="26" fillId="0" borderId="0" xfId="0" applyFont="1" applyBorder="1" applyAlignment="1">
      <alignment horizontal="center" vertical="top"/>
    </xf>
    <xf numFmtId="2" fontId="26" fillId="0" borderId="0" xfId="0" applyNumberFormat="1" applyFont="1" applyBorder="1" applyAlignment="1">
      <alignment vertical="top"/>
    </xf>
    <xf numFmtId="41" fontId="26" fillId="0" borderId="0" xfId="45" applyNumberFormat="1" applyFont="1" applyFill="1" applyAlignment="1">
      <alignment vertical="center"/>
    </xf>
    <xf numFmtId="0" fontId="26" fillId="0" borderId="0" xfId="45" applyFont="1" applyFill="1" applyAlignment="1">
      <alignment vertical="center"/>
    </xf>
    <xf numFmtId="0" fontId="33" fillId="0" borderId="0" xfId="0" applyFont="1"/>
    <xf numFmtId="0" fontId="26" fillId="0" borderId="0" xfId="0" applyFont="1" applyFill="1" applyBorder="1" applyAlignment="1">
      <alignment horizontal="center" vertical="top"/>
    </xf>
    <xf numFmtId="0" fontId="29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32" fillId="24" borderId="11" xfId="34" applyFont="1" applyFill="1" applyBorder="1" applyAlignment="1" applyProtection="1">
      <alignment horizontal="center" vertical="center" wrapText="1"/>
    </xf>
    <xf numFmtId="2" fontId="32" fillId="24" borderId="11" xfId="34" applyNumberFormat="1" applyFont="1" applyFill="1" applyBorder="1" applyAlignment="1" applyProtection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2" fontId="26" fillId="0" borderId="0" xfId="0" applyNumberFormat="1" applyFont="1" applyAlignment="1">
      <alignment horizontal="center" vertical="center" wrapText="1"/>
    </xf>
    <xf numFmtId="164" fontId="26" fillId="0" borderId="0" xfId="0" applyNumberFormat="1" applyFont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41" fontId="26" fillId="0" borderId="0" xfId="45" applyNumberFormat="1" applyFont="1" applyFill="1" applyAlignment="1">
      <alignment vertical="center"/>
    </xf>
    <xf numFmtId="0" fontId="26" fillId="0" borderId="0" xfId="45" applyFont="1" applyFill="1" applyAlignment="1">
      <alignment vertical="center"/>
    </xf>
    <xf numFmtId="166" fontId="38" fillId="0" borderId="0" xfId="0" applyNumberFormat="1" applyFont="1" applyBorder="1" applyAlignment="1">
      <alignment horizontal="left" wrapText="1"/>
    </xf>
    <xf numFmtId="0" fontId="39" fillId="0" borderId="0" xfId="0" applyFont="1"/>
    <xf numFmtId="0" fontId="31" fillId="20" borderId="11" xfId="39" applyFont="1" applyBorder="1" applyAlignment="1">
      <alignment horizontal="center" vertical="center"/>
    </xf>
    <xf numFmtId="0" fontId="31" fillId="20" borderId="11" xfId="39" applyFont="1" applyBorder="1" applyAlignment="1">
      <alignment horizontal="center" vertical="top"/>
    </xf>
    <xf numFmtId="0" fontId="31" fillId="20" borderId="11" xfId="39" applyFont="1" applyBorder="1" applyAlignment="1">
      <alignment vertical="top"/>
    </xf>
    <xf numFmtId="0" fontId="31" fillId="20" borderId="11" xfId="39" applyFont="1" applyBorder="1" applyAlignment="1">
      <alignment vertical="center"/>
    </xf>
    <xf numFmtId="1" fontId="26" fillId="25" borderId="11" xfId="38" applyNumberFormat="1" applyFont="1" applyFill="1" applyBorder="1" applyAlignment="1">
      <alignment horizontal="center" vertical="center"/>
    </xf>
    <xf numFmtId="1" fontId="26" fillId="25" borderId="11" xfId="38" applyNumberFormat="1" applyFont="1" applyFill="1" applyBorder="1" applyAlignment="1">
      <alignment horizontal="center" vertical="top"/>
    </xf>
    <xf numFmtId="0" fontId="26" fillId="25" borderId="11" xfId="38" applyFont="1" applyFill="1" applyBorder="1" applyAlignment="1">
      <alignment horizontal="justify" vertical="top" wrapText="1"/>
    </xf>
    <xf numFmtId="41" fontId="26" fillId="25" borderId="11" xfId="38" applyNumberFormat="1" applyFont="1" applyFill="1" applyBorder="1" applyAlignment="1">
      <alignment horizontal="center" vertical="center"/>
    </xf>
    <xf numFmtId="9" fontId="26" fillId="25" borderId="11" xfId="38" applyNumberFormat="1" applyFont="1" applyFill="1" applyBorder="1" applyAlignment="1">
      <alignment horizontal="right" vertical="center"/>
    </xf>
    <xf numFmtId="41" fontId="26" fillId="25" borderId="11" xfId="38" applyNumberFormat="1" applyFont="1" applyFill="1" applyBorder="1" applyAlignment="1">
      <alignment horizontal="right" vertical="center"/>
    </xf>
    <xf numFmtId="0" fontId="26" fillId="25" borderId="11" xfId="38" applyFont="1" applyFill="1" applyBorder="1" applyAlignment="1">
      <alignment horizontal="center" vertical="center"/>
    </xf>
    <xf numFmtId="0" fontId="32" fillId="26" borderId="11" xfId="0" applyFont="1" applyFill="1" applyBorder="1"/>
    <xf numFmtId="0" fontId="39" fillId="0" borderId="11" xfId="0" applyFont="1" applyBorder="1" applyAlignment="1">
      <alignment horizontal="center" vertical="center"/>
    </xf>
    <xf numFmtId="1" fontId="26" fillId="25" borderId="11" xfId="38" applyNumberFormat="1" applyFont="1" applyFill="1" applyBorder="1" applyAlignment="1">
      <alignment horizontal="center" vertical="center"/>
    </xf>
    <xf numFmtId="165" fontId="26" fillId="25" borderId="11" xfId="38" applyNumberFormat="1" applyFont="1" applyFill="1" applyBorder="1" applyAlignment="1">
      <alignment horizontal="center" vertical="center"/>
    </xf>
    <xf numFmtId="0" fontId="39" fillId="0" borderId="11" xfId="60" applyFont="1" applyBorder="1" applyAlignment="1">
      <alignment horizontal="center" vertical="center"/>
    </xf>
    <xf numFmtId="0" fontId="39" fillId="0" borderId="11" xfId="0" applyFont="1" applyBorder="1"/>
    <xf numFmtId="0" fontId="1" fillId="0" borderId="11" xfId="60" applyBorder="1"/>
    <xf numFmtId="1" fontId="26" fillId="25" borderId="11" xfId="38" applyNumberFormat="1" applyFont="1" applyFill="1" applyBorder="1" applyAlignment="1">
      <alignment vertical="center"/>
    </xf>
    <xf numFmtId="0" fontId="26" fillId="0" borderId="11" xfId="0" applyFont="1" applyBorder="1" applyAlignment="1">
      <alignment horizontal="center" vertical="top"/>
    </xf>
    <xf numFmtId="0" fontId="30" fillId="0" borderId="11" xfId="41" applyFont="1" applyFill="1" applyBorder="1" applyAlignment="1">
      <alignment horizontal="left" vertical="center"/>
    </xf>
    <xf numFmtId="0" fontId="30" fillId="0" borderId="11" xfId="41" applyFont="1" applyFill="1" applyBorder="1" applyAlignment="1">
      <alignment horizontal="center" vertical="center"/>
    </xf>
    <xf numFmtId="0" fontId="30" fillId="0" borderId="11" xfId="41" applyFont="1" applyFill="1" applyBorder="1" applyAlignment="1">
      <alignment horizontal="left" vertical="top"/>
    </xf>
    <xf numFmtId="0" fontId="30" fillId="0" borderId="11" xfId="41" applyFont="1" applyFill="1" applyBorder="1" applyAlignment="1">
      <alignment vertical="top"/>
    </xf>
    <xf numFmtId="164" fontId="30" fillId="0" borderId="11" xfId="41" applyNumberFormat="1" applyFont="1" applyFill="1" applyBorder="1" applyAlignment="1" applyProtection="1">
      <alignment horizontal="center" vertical="center"/>
    </xf>
    <xf numFmtId="0" fontId="39" fillId="0" borderId="11" xfId="0" applyFont="1" applyBorder="1" applyAlignment="1">
      <alignment horizontal="left" vertical="center" wrapText="1"/>
    </xf>
    <xf numFmtId="0" fontId="32" fillId="0" borderId="11" xfId="0" applyFont="1" applyBorder="1" applyAlignment="1">
      <alignment horizontal="left" vertical="center" wrapText="1"/>
    </xf>
    <xf numFmtId="0" fontId="40" fillId="0" borderId="11" xfId="0" applyFont="1" applyBorder="1" applyAlignment="1">
      <alignment horizontal="left" vertical="center" wrapText="1"/>
    </xf>
    <xf numFmtId="1" fontId="26" fillId="25" borderId="0" xfId="38" applyNumberFormat="1" applyFont="1" applyFill="1" applyBorder="1" applyAlignment="1">
      <alignment vertical="center"/>
    </xf>
    <xf numFmtId="0" fontId="39" fillId="0" borderId="11" xfId="0" applyFont="1" applyBorder="1" applyAlignment="1">
      <alignment horizontal="left" vertical="center"/>
    </xf>
    <xf numFmtId="0" fontId="32" fillId="0" borderId="11" xfId="0" applyFont="1" applyBorder="1" applyAlignment="1">
      <alignment horizontal="left" vertical="center"/>
    </xf>
    <xf numFmtId="0" fontId="32" fillId="0" borderId="11" xfId="0" applyFont="1" applyFill="1" applyBorder="1" applyAlignment="1">
      <alignment horizontal="left" vertical="center"/>
    </xf>
    <xf numFmtId="0" fontId="39" fillId="0" borderId="11" xfId="0" applyFont="1" applyFill="1" applyBorder="1" applyAlignment="1">
      <alignment horizontal="left" vertical="center"/>
    </xf>
    <xf numFmtId="167" fontId="27" fillId="0" borderId="0" xfId="0" applyNumberFormat="1" applyFont="1" applyBorder="1" applyAlignment="1">
      <alignment vertical="center" wrapText="1"/>
    </xf>
    <xf numFmtId="167" fontId="26" fillId="0" borderId="0" xfId="0" applyNumberFormat="1" applyFont="1" applyBorder="1" applyAlignment="1">
      <alignment vertical="center" wrapText="1"/>
    </xf>
    <xf numFmtId="167" fontId="26" fillId="0" borderId="0" xfId="0" applyNumberFormat="1" applyFont="1" applyBorder="1" applyAlignment="1">
      <alignment vertical="center"/>
    </xf>
    <xf numFmtId="167" fontId="26" fillId="0" borderId="0" xfId="0" applyNumberFormat="1" applyFont="1" applyAlignment="1">
      <alignment vertical="center" wrapText="1"/>
    </xf>
    <xf numFmtId="167" fontId="32" fillId="24" borderId="11" xfId="34" applyNumberFormat="1" applyFont="1" applyFill="1" applyBorder="1" applyAlignment="1" applyProtection="1">
      <alignment horizontal="center" vertical="center" wrapText="1"/>
    </xf>
    <xf numFmtId="167" fontId="31" fillId="20" borderId="11" xfId="39" applyNumberFormat="1" applyFont="1" applyBorder="1" applyAlignment="1">
      <alignment vertical="center"/>
    </xf>
    <xf numFmtId="167" fontId="26" fillId="25" borderId="11" xfId="38" applyNumberFormat="1" applyFont="1" applyFill="1" applyBorder="1" applyAlignment="1">
      <alignment horizontal="right" vertical="center"/>
    </xf>
    <xf numFmtId="167" fontId="26" fillId="25" borderId="11" xfId="38" applyNumberFormat="1" applyFont="1" applyFill="1" applyBorder="1" applyAlignment="1">
      <alignment vertical="center"/>
    </xf>
    <xf numFmtId="167" fontId="26" fillId="25" borderId="11" xfId="38" applyNumberFormat="1" applyFont="1" applyFill="1" applyBorder="1" applyAlignment="1" applyProtection="1">
      <alignment horizontal="left" vertical="center"/>
    </xf>
    <xf numFmtId="167" fontId="27" fillId="25" borderId="11" xfId="38" applyNumberFormat="1" applyFont="1" applyFill="1" applyBorder="1" applyAlignment="1" applyProtection="1">
      <alignment horizontal="left" vertical="center"/>
    </xf>
    <xf numFmtId="167" fontId="39" fillId="0" borderId="11" xfId="0" applyNumberFormat="1" applyFont="1" applyBorder="1"/>
    <xf numFmtId="167" fontId="1" fillId="0" borderId="11" xfId="60" applyNumberFormat="1" applyBorder="1"/>
    <xf numFmtId="167" fontId="30" fillId="0" borderId="11" xfId="41" applyNumberFormat="1" applyFont="1" applyFill="1" applyBorder="1" applyAlignment="1">
      <alignment vertical="center"/>
    </xf>
    <xf numFmtId="167" fontId="30" fillId="0" borderId="11" xfId="41" applyNumberFormat="1" applyFont="1" applyFill="1" applyBorder="1" applyAlignment="1">
      <alignment horizontal="center" vertical="center"/>
    </xf>
    <xf numFmtId="167" fontId="30" fillId="0" borderId="11" xfId="41" applyNumberFormat="1" applyFont="1" applyFill="1" applyBorder="1" applyAlignment="1">
      <alignment horizontal="left" vertical="center"/>
    </xf>
    <xf numFmtId="167" fontId="26" fillId="0" borderId="0" xfId="0" applyNumberFormat="1" applyFont="1" applyAlignment="1">
      <alignment vertical="center"/>
    </xf>
    <xf numFmtId="1" fontId="26" fillId="27" borderId="11" xfId="38" applyNumberFormat="1" applyFont="1" applyFill="1" applyBorder="1" applyAlignment="1">
      <alignment horizontal="center" vertical="center"/>
    </xf>
    <xf numFmtId="2" fontId="37" fillId="24" borderId="0" xfId="0" applyNumberFormat="1" applyFont="1" applyFill="1" applyAlignment="1">
      <alignment horizontal="center"/>
    </xf>
    <xf numFmtId="2" fontId="34" fillId="24" borderId="0" xfId="0" applyNumberFormat="1" applyFont="1" applyFill="1" applyAlignment="1">
      <alignment horizontal="center"/>
    </xf>
    <xf numFmtId="0" fontId="30" fillId="0" borderId="11" xfId="41" applyFont="1" applyFill="1" applyBorder="1" applyAlignment="1">
      <alignment horizontal="left" vertical="center"/>
    </xf>
    <xf numFmtId="166" fontId="38" fillId="25" borderId="0" xfId="0" applyNumberFormat="1" applyFont="1" applyFill="1" applyBorder="1" applyAlignment="1">
      <alignment horizontal="left" wrapText="1"/>
    </xf>
    <xf numFmtId="167" fontId="38" fillId="25" borderId="0" xfId="0" applyNumberFormat="1" applyFont="1" applyFill="1" applyBorder="1" applyAlignment="1">
      <alignment horizontal="left" wrapText="1"/>
    </xf>
    <xf numFmtId="0" fontId="26" fillId="25" borderId="10" xfId="0" applyFont="1" applyFill="1" applyBorder="1" applyAlignment="1">
      <alignment horizontal="center" vertical="center"/>
    </xf>
    <xf numFmtId="0" fontId="26" fillId="25" borderId="0" xfId="0" applyFont="1" applyFill="1" applyBorder="1" applyAlignment="1">
      <alignment horizontal="center" vertical="top"/>
    </xf>
    <xf numFmtId="2" fontId="26" fillId="25" borderId="0" xfId="0" applyNumberFormat="1" applyFont="1" applyFill="1" applyBorder="1" applyAlignment="1">
      <alignment vertical="top" wrapText="1"/>
    </xf>
    <xf numFmtId="167" fontId="27" fillId="25" borderId="0" xfId="0" applyNumberFormat="1" applyFont="1" applyFill="1" applyBorder="1" applyAlignment="1">
      <alignment vertical="center" wrapText="1"/>
    </xf>
    <xf numFmtId="167" fontId="26" fillId="25" borderId="0" xfId="0" applyNumberFormat="1" applyFont="1" applyFill="1" applyBorder="1" applyAlignment="1">
      <alignment vertical="center" wrapText="1"/>
    </xf>
    <xf numFmtId="167" fontId="26" fillId="25" borderId="0" xfId="0" applyNumberFormat="1" applyFont="1" applyFill="1" applyBorder="1" applyAlignment="1">
      <alignment vertical="center"/>
    </xf>
    <xf numFmtId="0" fontId="26" fillId="25" borderId="0" xfId="0" applyFont="1" applyFill="1" applyAlignment="1">
      <alignment horizontal="center" vertical="center"/>
    </xf>
    <xf numFmtId="0" fontId="35" fillId="25" borderId="0" xfId="0" applyFont="1" applyFill="1" applyBorder="1" applyAlignment="1">
      <alignment horizontal="right"/>
    </xf>
    <xf numFmtId="167" fontId="26" fillId="25" borderId="0" xfId="0" applyNumberFormat="1" applyFont="1" applyFill="1" applyAlignment="1">
      <alignment vertical="center" wrapText="1"/>
    </xf>
    <xf numFmtId="167" fontId="35" fillId="25" borderId="12" xfId="0" applyNumberFormat="1" applyFont="1" applyFill="1" applyBorder="1" applyAlignment="1">
      <alignment horizontal="center" vertical="center"/>
    </xf>
    <xf numFmtId="2" fontId="38" fillId="25" borderId="0" xfId="0" applyNumberFormat="1" applyFont="1" applyFill="1" applyBorder="1" applyAlignment="1">
      <alignment vertical="top" wrapText="1"/>
    </xf>
    <xf numFmtId="167" fontId="36" fillId="25" borderId="0" xfId="0" applyNumberFormat="1" applyFont="1" applyFill="1" applyAlignment="1">
      <alignment horizontal="right" vertical="center"/>
    </xf>
    <xf numFmtId="167" fontId="36" fillId="25" borderId="0" xfId="0" applyNumberFormat="1" applyFont="1" applyFill="1" applyAlignment="1">
      <alignment horizontal="center" vertical="center"/>
    </xf>
    <xf numFmtId="0" fontId="35" fillId="25" borderId="0" xfId="0" applyFont="1" applyFill="1" applyBorder="1" applyAlignment="1">
      <alignment horizontal="right" vertical="center"/>
    </xf>
    <xf numFmtId="2" fontId="26" fillId="25" borderId="0" xfId="0" applyNumberFormat="1" applyFont="1" applyFill="1" applyBorder="1" applyAlignment="1">
      <alignment horizontal="center" vertical="center" wrapText="1"/>
    </xf>
    <xf numFmtId="0" fontId="26" fillId="25" borderId="0" xfId="0" applyFont="1" applyFill="1" applyBorder="1" applyAlignment="1">
      <alignment horizontal="center" vertical="center"/>
    </xf>
    <xf numFmtId="166" fontId="38" fillId="25" borderId="0" xfId="0" applyNumberFormat="1" applyFont="1" applyFill="1" applyBorder="1" applyAlignment="1">
      <alignment horizontal="center" wrapText="1"/>
    </xf>
  </cellXfs>
  <cellStyles count="6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6"/>
    <cellStyle name="Comma 2 2" xfId="48"/>
    <cellStyle name="Currency 2" xfId="50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4"/>
    <cellStyle name="Normal 2 2" xfId="47"/>
    <cellStyle name="Normal 2 3" xfId="45"/>
    <cellStyle name="Normal 2 3 2" xfId="52"/>
    <cellStyle name="Normal 3" xfId="37"/>
    <cellStyle name="Normal 4" xfId="43"/>
    <cellStyle name="Normal 4 2" xfId="53"/>
    <cellStyle name="Normal 4 2 2" xfId="58"/>
    <cellStyle name="Normal 4 3" xfId="51"/>
    <cellStyle name="Normal 4 3 2" xfId="57"/>
    <cellStyle name="Normal 4 4" xfId="56"/>
    <cellStyle name="Normal 5" xfId="49"/>
    <cellStyle name="Normal 6" xfId="55"/>
    <cellStyle name="Normal 7" xfId="54"/>
    <cellStyle name="Normal 7 2" xfId="59"/>
    <cellStyle name="Normal 8" xfId="6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mruColors>
      <color rgb="FF0066CC"/>
      <color rgb="FFE6F8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3510643</xdr:colOff>
      <xdr:row>1</xdr:row>
      <xdr:rowOff>108857</xdr:rowOff>
    </xdr:from>
    <xdr:to>
      <xdr:col>8</xdr:col>
      <xdr:colOff>994682</xdr:colOff>
      <xdr:row>10</xdr:row>
      <xdr:rowOff>259896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6786" y="312964"/>
          <a:ext cx="6410325" cy="2409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4"/>
  <sheetViews>
    <sheetView tabSelected="1" view="pageLayout" zoomScaleNormal="70" zoomScaleSheetLayoutView="40" workbookViewId="0">
      <selection activeCell="C105" sqref="C105"/>
    </sheetView>
  </sheetViews>
  <sheetFormatPr defaultRowHeight="15.75" x14ac:dyDescent="0.2"/>
  <cols>
    <col min="1" max="1" width="9.33203125" style="16" customWidth="1"/>
    <col min="2" max="2" width="11.5546875" style="1" bestFit="1" customWidth="1"/>
    <col min="3" max="3" width="62" style="3" customWidth="1"/>
    <col min="4" max="4" width="8.33203125" style="19" customWidth="1"/>
    <col min="5" max="5" width="8.44140625" style="19" customWidth="1"/>
    <col min="6" max="6" width="9.109375" style="19" customWidth="1"/>
    <col min="7" max="7" width="6" style="16" bestFit="1" customWidth="1"/>
    <col min="8" max="8" width="10.21875" style="63" customWidth="1"/>
    <col min="9" max="9" width="11.6640625" style="63" customWidth="1"/>
    <col min="10" max="11" width="13.33203125" style="63" customWidth="1"/>
    <col min="12" max="12" width="16.6640625" style="63" customWidth="1"/>
    <col min="13" max="13" width="11.5546875" style="75" bestFit="1" customWidth="1"/>
    <col min="14" max="14" width="9.6640625" style="2"/>
    <col min="15" max="15" width="10.33203125" style="2" bestFit="1" customWidth="1"/>
    <col min="16" max="16384" width="8.88671875" style="2"/>
  </cols>
  <sheetData>
    <row r="1" spans="1:21" x14ac:dyDescent="0.2">
      <c r="A1" s="21"/>
      <c r="B1" s="5"/>
      <c r="C1" s="4"/>
      <c r="D1" s="17"/>
      <c r="E1" s="17"/>
      <c r="F1" s="17"/>
      <c r="G1" s="15"/>
      <c r="H1" s="60"/>
      <c r="I1" s="60"/>
      <c r="J1" s="60"/>
      <c r="K1" s="60"/>
      <c r="L1" s="61"/>
      <c r="M1" s="62"/>
    </row>
    <row r="2" spans="1:21" s="9" customFormat="1" ht="22.5" x14ac:dyDescent="0.3">
      <c r="A2" s="77" t="s">
        <v>14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21" s="25" customFormat="1" ht="20.25" x14ac:dyDescent="0.3">
      <c r="A3" s="80"/>
      <c r="B3" s="80"/>
      <c r="C3" s="80"/>
      <c r="D3" s="98"/>
      <c r="E3" s="98"/>
      <c r="F3" s="98"/>
      <c r="G3" s="98"/>
      <c r="H3" s="98"/>
      <c r="I3" s="98"/>
      <c r="J3" s="81"/>
      <c r="K3" s="81"/>
      <c r="L3" s="81"/>
      <c r="M3" s="81"/>
    </row>
    <row r="4" spans="1:21" s="25" customFormat="1" ht="20.25" customHeight="1" x14ac:dyDescent="0.3">
      <c r="A4" s="80"/>
      <c r="B4" s="80"/>
      <c r="C4" s="80"/>
      <c r="D4" s="98"/>
      <c r="E4" s="98"/>
      <c r="F4" s="98"/>
      <c r="G4" s="98"/>
      <c r="H4" s="98"/>
      <c r="I4" s="98"/>
      <c r="J4" s="81"/>
      <c r="K4" s="81"/>
      <c r="L4" s="81"/>
      <c r="M4" s="81"/>
    </row>
    <row r="5" spans="1:21" ht="15.75" customHeight="1" x14ac:dyDescent="0.2">
      <c r="A5" s="82"/>
      <c r="B5" s="83"/>
      <c r="C5" s="84"/>
      <c r="D5" s="98"/>
      <c r="E5" s="98"/>
      <c r="F5" s="98"/>
      <c r="G5" s="98"/>
      <c r="H5" s="98"/>
      <c r="I5" s="98"/>
      <c r="J5" s="85"/>
      <c r="K5" s="85"/>
      <c r="L5" s="86"/>
      <c r="M5" s="87"/>
    </row>
    <row r="6" spans="1:21" ht="21" thickBot="1" x14ac:dyDescent="0.35">
      <c r="A6" s="88"/>
      <c r="B6" s="89" t="s">
        <v>20</v>
      </c>
      <c r="C6" s="80"/>
      <c r="D6" s="98"/>
      <c r="E6" s="98"/>
      <c r="F6" s="98"/>
      <c r="G6" s="98"/>
      <c r="H6" s="98"/>
      <c r="I6" s="98"/>
      <c r="J6" s="90"/>
      <c r="K6" s="91" t="s">
        <v>15</v>
      </c>
      <c r="L6" s="91" t="s">
        <v>16</v>
      </c>
      <c r="M6" s="87"/>
    </row>
    <row r="7" spans="1:21" ht="20.25" x14ac:dyDescent="0.3">
      <c r="A7" s="88"/>
      <c r="B7" s="89" t="s">
        <v>21</v>
      </c>
      <c r="C7" s="92"/>
      <c r="D7" s="98"/>
      <c r="E7" s="98"/>
      <c r="F7" s="98"/>
      <c r="G7" s="98"/>
      <c r="H7" s="98"/>
      <c r="I7" s="98"/>
      <c r="J7" s="90"/>
      <c r="K7" s="93" t="s">
        <v>17</v>
      </c>
      <c r="L7" s="94">
        <f>L310</f>
        <v>129847.23466000003</v>
      </c>
      <c r="M7" s="87"/>
    </row>
    <row r="8" spans="1:21" ht="20.25" x14ac:dyDescent="0.2">
      <c r="A8" s="88"/>
      <c r="B8" s="95" t="s">
        <v>80</v>
      </c>
      <c r="C8" s="92"/>
      <c r="D8" s="98"/>
      <c r="E8" s="98"/>
      <c r="F8" s="98"/>
      <c r="G8" s="98"/>
      <c r="H8" s="98"/>
      <c r="I8" s="98"/>
      <c r="J8" s="90"/>
      <c r="K8" s="93" t="s">
        <v>18</v>
      </c>
      <c r="L8" s="94">
        <f>SUM(M311:M312)</f>
        <v>32461.808665000004</v>
      </c>
      <c r="M8" s="87"/>
    </row>
    <row r="9" spans="1:21" ht="20.25" x14ac:dyDescent="0.2">
      <c r="A9" s="82"/>
      <c r="B9" s="83"/>
      <c r="C9" s="84"/>
      <c r="D9" s="98"/>
      <c r="E9" s="98"/>
      <c r="F9" s="98"/>
      <c r="G9" s="98"/>
      <c r="H9" s="98"/>
      <c r="I9" s="98"/>
      <c r="J9" s="90"/>
      <c r="K9" s="93" t="s">
        <v>19</v>
      </c>
      <c r="L9" s="94">
        <f>L7+L8</f>
        <v>162309.04332500004</v>
      </c>
      <c r="M9" s="87"/>
    </row>
    <row r="10" spans="1:21" ht="16.5" customHeight="1" x14ac:dyDescent="0.2">
      <c r="A10" s="82"/>
      <c r="B10" s="83"/>
      <c r="C10" s="84"/>
      <c r="D10" s="96"/>
      <c r="E10" s="96"/>
      <c r="F10" s="96"/>
      <c r="G10" s="97"/>
      <c r="H10" s="85"/>
      <c r="I10" s="85"/>
      <c r="J10" s="85"/>
      <c r="K10" s="85"/>
      <c r="L10" s="86"/>
      <c r="M10" s="87"/>
    </row>
    <row r="11" spans="1:21" s="12" customFormat="1" ht="30.6" customHeight="1" x14ac:dyDescent="0.2">
      <c r="A11" s="13" t="s">
        <v>3</v>
      </c>
      <c r="B11" s="13" t="s">
        <v>22</v>
      </c>
      <c r="C11" s="14" t="s">
        <v>1</v>
      </c>
      <c r="D11" s="14" t="s">
        <v>4</v>
      </c>
      <c r="E11" s="14" t="s">
        <v>24</v>
      </c>
      <c r="F11" s="14" t="s">
        <v>23</v>
      </c>
      <c r="G11" s="13" t="s">
        <v>0</v>
      </c>
      <c r="H11" s="64" t="s">
        <v>26</v>
      </c>
      <c r="I11" s="64" t="s">
        <v>46</v>
      </c>
      <c r="J11" s="64" t="s">
        <v>27</v>
      </c>
      <c r="K11" s="64" t="s">
        <v>45</v>
      </c>
      <c r="L11" s="64" t="s">
        <v>7</v>
      </c>
      <c r="M11" s="64" t="s">
        <v>2</v>
      </c>
      <c r="N11" s="11"/>
      <c r="O11" s="11"/>
      <c r="P11" s="11"/>
      <c r="Q11" s="11"/>
      <c r="R11" s="11"/>
      <c r="S11" s="11"/>
      <c r="T11" s="11"/>
      <c r="U11" s="11"/>
    </row>
    <row r="12" spans="1:21" s="8" customFormat="1" x14ac:dyDescent="0.2">
      <c r="A12" s="27"/>
      <c r="B12" s="28" t="s">
        <v>30</v>
      </c>
      <c r="C12" s="29" t="s">
        <v>11</v>
      </c>
      <c r="D12" s="27"/>
      <c r="E12" s="30"/>
      <c r="F12" s="30"/>
      <c r="G12" s="30"/>
      <c r="H12" s="65"/>
      <c r="I12" s="65"/>
      <c r="J12" s="65"/>
      <c r="K12" s="65"/>
      <c r="L12" s="65"/>
      <c r="M12" s="65">
        <f>SUM(L13:L16)</f>
        <v>0</v>
      </c>
      <c r="N12" s="7" t="s">
        <v>10</v>
      </c>
    </row>
    <row r="13" spans="1:21" s="8" customFormat="1" x14ac:dyDescent="0.2">
      <c r="A13" s="31">
        <f>IF(G13&lt;&gt;"",1+MAX($A12:A$12),"")</f>
        <v>1</v>
      </c>
      <c r="B13" s="32"/>
      <c r="C13" s="33" t="s">
        <v>12</v>
      </c>
      <c r="D13" s="34">
        <v>1</v>
      </c>
      <c r="E13" s="35">
        <v>0.05</v>
      </c>
      <c r="F13" s="36">
        <f t="shared" ref="F13:F15" si="0">D13*(1+E13)</f>
        <v>1.05</v>
      </c>
      <c r="G13" s="37" t="s">
        <v>29</v>
      </c>
      <c r="H13" s="66"/>
      <c r="I13" s="66">
        <f t="shared" ref="I13:I15" si="1">H13*F13</f>
        <v>0</v>
      </c>
      <c r="J13" s="67"/>
      <c r="K13" s="67">
        <f t="shared" ref="K13:K15" si="2">J13*F13</f>
        <v>0</v>
      </c>
      <c r="L13" s="68">
        <f>H13</f>
        <v>0</v>
      </c>
      <c r="M13" s="69"/>
      <c r="N13" s="7"/>
    </row>
    <row r="14" spans="1:21" s="8" customFormat="1" x14ac:dyDescent="0.2">
      <c r="A14" s="40">
        <f>IF(G14&lt;&gt;"",1+MAX($A$12:A13),"")</f>
        <v>2</v>
      </c>
      <c r="B14" s="32"/>
      <c r="C14" s="33" t="s">
        <v>13</v>
      </c>
      <c r="D14" s="34">
        <v>1</v>
      </c>
      <c r="E14" s="35">
        <v>0.05</v>
      </c>
      <c r="F14" s="36">
        <f t="shared" si="0"/>
        <v>1.05</v>
      </c>
      <c r="G14" s="37" t="s">
        <v>29</v>
      </c>
      <c r="H14" s="66"/>
      <c r="I14" s="66">
        <f t="shared" si="1"/>
        <v>0</v>
      </c>
      <c r="J14" s="67"/>
      <c r="K14" s="67">
        <f t="shared" si="2"/>
        <v>0</v>
      </c>
      <c r="L14" s="68">
        <f t="shared" ref="L14:L15" si="3">H14</f>
        <v>0</v>
      </c>
      <c r="M14" s="69"/>
      <c r="N14" s="7"/>
    </row>
    <row r="15" spans="1:21" s="8" customFormat="1" x14ac:dyDescent="0.2">
      <c r="A15" s="40">
        <f>IF(G15&lt;&gt;"",1+MAX($A$12:A14),"")</f>
        <v>3</v>
      </c>
      <c r="B15" s="32"/>
      <c r="C15" s="33" t="s">
        <v>25</v>
      </c>
      <c r="D15" s="34">
        <v>1</v>
      </c>
      <c r="E15" s="35">
        <v>0.05</v>
      </c>
      <c r="F15" s="36">
        <f t="shared" si="0"/>
        <v>1.05</v>
      </c>
      <c r="G15" s="37" t="s">
        <v>29</v>
      </c>
      <c r="H15" s="66"/>
      <c r="I15" s="66">
        <f t="shared" si="1"/>
        <v>0</v>
      </c>
      <c r="J15" s="67"/>
      <c r="K15" s="67">
        <f t="shared" si="2"/>
        <v>0</v>
      </c>
      <c r="L15" s="68">
        <f t="shared" si="3"/>
        <v>0</v>
      </c>
      <c r="M15" s="69"/>
      <c r="N15" s="7"/>
    </row>
    <row r="16" spans="1:21" s="24" customFormat="1" x14ac:dyDescent="0.2">
      <c r="A16" s="40" t="str">
        <f>IF(G16&lt;&gt;"",1+MAX($A$12:A15),"")</f>
        <v/>
      </c>
      <c r="B16" s="28" t="s">
        <v>62</v>
      </c>
      <c r="C16" s="29" t="s">
        <v>63</v>
      </c>
      <c r="D16" s="27"/>
      <c r="E16" s="30"/>
      <c r="F16" s="30"/>
      <c r="G16" s="30"/>
      <c r="H16" s="65"/>
      <c r="I16" s="65"/>
      <c r="J16" s="65"/>
      <c r="K16" s="65"/>
      <c r="L16" s="65"/>
      <c r="M16" s="65">
        <f>SUM(L18:L40)</f>
        <v>6894.2379999999994</v>
      </c>
      <c r="N16" s="23"/>
    </row>
    <row r="17" spans="1:14" s="24" customFormat="1" x14ac:dyDescent="0.25">
      <c r="A17" s="40" t="str">
        <f>IF(G17&lt;&gt;"",1+MAX($A$12:A16),"")</f>
        <v/>
      </c>
      <c r="B17" s="32"/>
      <c r="C17" s="38" t="s">
        <v>61</v>
      </c>
      <c r="D17" s="39"/>
      <c r="E17" s="39"/>
      <c r="F17" s="36"/>
      <c r="G17" s="37"/>
      <c r="H17" s="66"/>
      <c r="I17" s="66"/>
      <c r="J17" s="67"/>
      <c r="K17" s="67"/>
      <c r="L17" s="68"/>
      <c r="M17" s="69"/>
      <c r="N17" s="23"/>
    </row>
    <row r="18" spans="1:14" s="24" customFormat="1" x14ac:dyDescent="0.2">
      <c r="A18" s="40" t="str">
        <f>IF(G18&lt;&gt;"",1+MAX($A$12:A17),"")</f>
        <v/>
      </c>
      <c r="B18" s="32"/>
      <c r="C18" s="52"/>
      <c r="D18" s="39"/>
      <c r="E18" s="35"/>
      <c r="F18" s="34"/>
      <c r="G18" s="39"/>
      <c r="H18" s="66"/>
      <c r="I18" s="66"/>
      <c r="J18" s="67"/>
      <c r="K18" s="67"/>
      <c r="L18" s="68"/>
      <c r="M18" s="69"/>
      <c r="N18" s="23"/>
    </row>
    <row r="19" spans="1:14" s="24" customFormat="1" x14ac:dyDescent="0.2">
      <c r="A19" s="40"/>
      <c r="B19" s="32"/>
      <c r="C19" s="52"/>
      <c r="D19" s="39"/>
      <c r="E19" s="35"/>
      <c r="F19" s="34"/>
      <c r="G19" s="39"/>
      <c r="H19" s="66"/>
      <c r="I19" s="66"/>
      <c r="J19" s="67"/>
      <c r="K19" s="67"/>
      <c r="L19" s="68"/>
      <c r="M19" s="69"/>
      <c r="N19" s="23"/>
    </row>
    <row r="20" spans="1:14" s="24" customFormat="1" x14ac:dyDescent="0.2">
      <c r="A20" s="40">
        <f>IF(G20&lt;&gt;"",1+MAX($A$12:A18),"")</f>
        <v>4</v>
      </c>
      <c r="B20" s="32"/>
      <c r="C20" s="56" t="s">
        <v>82</v>
      </c>
      <c r="D20" s="39">
        <v>3.63</v>
      </c>
      <c r="E20" s="35">
        <v>0.05</v>
      </c>
      <c r="F20" s="34">
        <f t="shared" ref="F20:F39" si="4">D20*(1+E20)</f>
        <v>3.8115000000000001</v>
      </c>
      <c r="G20" s="39" t="s">
        <v>83</v>
      </c>
      <c r="H20" s="66">
        <v>40</v>
      </c>
      <c r="I20" s="66">
        <f t="shared" ref="I20:I39" si="5">H20*F20</f>
        <v>152.46</v>
      </c>
      <c r="J20" s="67"/>
      <c r="K20" s="67">
        <f t="shared" ref="K20:K39" si="6">J20*F20</f>
        <v>0</v>
      </c>
      <c r="L20" s="68">
        <f t="shared" ref="L20:L39" si="7">(H20+J20)*F20</f>
        <v>152.46</v>
      </c>
      <c r="M20" s="69"/>
      <c r="N20" s="23"/>
    </row>
    <row r="21" spans="1:14" s="24" customFormat="1" x14ac:dyDescent="0.2">
      <c r="A21" s="40">
        <f>IF(G21&lt;&gt;"",1+MAX($A$12:A20),"")</f>
        <v>5</v>
      </c>
      <c r="B21" s="32"/>
      <c r="C21" s="56" t="s">
        <v>84</v>
      </c>
      <c r="D21" s="39">
        <v>18.39</v>
      </c>
      <c r="E21" s="35">
        <v>0.05</v>
      </c>
      <c r="F21" s="34">
        <f t="shared" si="4"/>
        <v>19.3095</v>
      </c>
      <c r="G21" s="39" t="s">
        <v>83</v>
      </c>
      <c r="H21" s="66">
        <v>12.6</v>
      </c>
      <c r="I21" s="66">
        <f t="shared" si="5"/>
        <v>243.2997</v>
      </c>
      <c r="J21" s="67"/>
      <c r="K21" s="67">
        <f>J21*F21</f>
        <v>0</v>
      </c>
      <c r="L21" s="68">
        <f t="shared" si="7"/>
        <v>243.2997</v>
      </c>
      <c r="M21" s="69"/>
      <c r="N21" s="23"/>
    </row>
    <row r="22" spans="1:14" s="24" customFormat="1" x14ac:dyDescent="0.2">
      <c r="A22" s="40">
        <f>IF(G22&lt;&gt;"",1+MAX($A$12:A21),"")</f>
        <v>6</v>
      </c>
      <c r="B22" s="32"/>
      <c r="C22" s="56" t="s">
        <v>85</v>
      </c>
      <c r="D22" s="39">
        <v>6</v>
      </c>
      <c r="E22" s="35">
        <v>0</v>
      </c>
      <c r="F22" s="34">
        <f t="shared" si="4"/>
        <v>6</v>
      </c>
      <c r="G22" s="39" t="s">
        <v>28</v>
      </c>
      <c r="H22" s="66">
        <v>14</v>
      </c>
      <c r="I22" s="66">
        <f t="shared" si="5"/>
        <v>84</v>
      </c>
      <c r="J22" s="67"/>
      <c r="K22" s="67">
        <f t="shared" si="6"/>
        <v>0</v>
      </c>
      <c r="L22" s="68">
        <f t="shared" si="7"/>
        <v>84</v>
      </c>
      <c r="M22" s="69"/>
      <c r="N22" s="23"/>
    </row>
    <row r="23" spans="1:14" s="24" customFormat="1" x14ac:dyDescent="0.2">
      <c r="A23" s="40">
        <f>IF(G23&lt;&gt;"",1+MAX($A$12:A22),"")</f>
        <v>7</v>
      </c>
      <c r="B23" s="32"/>
      <c r="C23" s="56" t="s">
        <v>86</v>
      </c>
      <c r="D23" s="39">
        <v>1</v>
      </c>
      <c r="E23" s="35">
        <v>0</v>
      </c>
      <c r="F23" s="34">
        <f t="shared" si="4"/>
        <v>1</v>
      </c>
      <c r="G23" s="39" t="s">
        <v>28</v>
      </c>
      <c r="H23" s="66">
        <v>225</v>
      </c>
      <c r="I23" s="66">
        <f t="shared" si="5"/>
        <v>225</v>
      </c>
      <c r="J23" s="67"/>
      <c r="K23" s="67">
        <f t="shared" si="6"/>
        <v>0</v>
      </c>
      <c r="L23" s="68">
        <f t="shared" si="7"/>
        <v>225</v>
      </c>
      <c r="M23" s="69"/>
      <c r="N23" s="23"/>
    </row>
    <row r="24" spans="1:14" s="24" customFormat="1" x14ac:dyDescent="0.2">
      <c r="A24" s="40">
        <f>IF(G24&lt;&gt;"",1+MAX($A$12:A23),"")</f>
        <v>8</v>
      </c>
      <c r="B24" s="32"/>
      <c r="C24" s="56" t="s">
        <v>87</v>
      </c>
      <c r="D24" s="39">
        <v>26.93</v>
      </c>
      <c r="E24" s="35">
        <v>0.05</v>
      </c>
      <c r="F24" s="34">
        <f t="shared" si="4"/>
        <v>28.276500000000002</v>
      </c>
      <c r="G24" s="39" t="s">
        <v>88</v>
      </c>
      <c r="H24" s="66">
        <v>9</v>
      </c>
      <c r="I24" s="66">
        <f t="shared" si="5"/>
        <v>254.48850000000002</v>
      </c>
      <c r="J24" s="67"/>
      <c r="K24" s="67">
        <f t="shared" si="6"/>
        <v>0</v>
      </c>
      <c r="L24" s="68">
        <f t="shared" si="7"/>
        <v>254.48850000000002</v>
      </c>
      <c r="M24" s="69"/>
      <c r="N24" s="23"/>
    </row>
    <row r="25" spans="1:14" s="24" customFormat="1" x14ac:dyDescent="0.2">
      <c r="A25" s="40">
        <f>IF(G25&lt;&gt;"",1+MAX($A$12:A24),"")</f>
        <v>9</v>
      </c>
      <c r="B25" s="32"/>
      <c r="C25" s="56" t="s">
        <v>239</v>
      </c>
      <c r="D25" s="39">
        <v>1</v>
      </c>
      <c r="E25" s="35">
        <v>0</v>
      </c>
      <c r="F25" s="34">
        <f t="shared" si="4"/>
        <v>1</v>
      </c>
      <c r="G25" s="39" t="s">
        <v>28</v>
      </c>
      <c r="H25" s="66">
        <v>180</v>
      </c>
      <c r="I25" s="66">
        <f t="shared" si="5"/>
        <v>180</v>
      </c>
      <c r="J25" s="67"/>
      <c r="K25" s="67">
        <f t="shared" si="6"/>
        <v>0</v>
      </c>
      <c r="L25" s="68">
        <f t="shared" si="7"/>
        <v>180</v>
      </c>
      <c r="M25" s="69"/>
      <c r="N25" s="23"/>
    </row>
    <row r="26" spans="1:14" s="24" customFormat="1" x14ac:dyDescent="0.2">
      <c r="A26" s="40" t="str">
        <f>IF(G26&lt;&gt;"",1+MAX($A$12:A25),"")</f>
        <v/>
      </c>
      <c r="B26" s="32"/>
      <c r="C26" s="57" t="s">
        <v>76</v>
      </c>
      <c r="D26" s="39"/>
      <c r="E26" s="35"/>
      <c r="F26" s="34"/>
      <c r="G26" s="39"/>
      <c r="H26" s="66"/>
      <c r="I26" s="66"/>
      <c r="J26" s="67"/>
      <c r="K26" s="67"/>
      <c r="L26" s="68"/>
      <c r="M26" s="69"/>
      <c r="N26" s="23"/>
    </row>
    <row r="27" spans="1:14" s="24" customFormat="1" x14ac:dyDescent="0.2">
      <c r="A27" s="40">
        <f>IF(G27&lt;&gt;"",1+MAX($A$12:A26),"")</f>
        <v>10</v>
      </c>
      <c r="B27" s="32"/>
      <c r="C27" s="56" t="s">
        <v>89</v>
      </c>
      <c r="D27" s="39">
        <v>1</v>
      </c>
      <c r="E27" s="35">
        <v>0</v>
      </c>
      <c r="F27" s="34">
        <f t="shared" si="4"/>
        <v>1</v>
      </c>
      <c r="G27" s="39" t="s">
        <v>28</v>
      </c>
      <c r="H27" s="66">
        <v>11.5</v>
      </c>
      <c r="I27" s="66">
        <f t="shared" si="5"/>
        <v>11.5</v>
      </c>
      <c r="J27" s="67"/>
      <c r="K27" s="67">
        <f t="shared" si="6"/>
        <v>0</v>
      </c>
      <c r="L27" s="68">
        <f t="shared" si="7"/>
        <v>11.5</v>
      </c>
      <c r="M27" s="69"/>
      <c r="N27" s="23"/>
    </row>
    <row r="28" spans="1:14" s="24" customFormat="1" x14ac:dyDescent="0.2">
      <c r="A28" s="40">
        <f>IF(G28&lt;&gt;"",1+MAX($A$12:A27),"")</f>
        <v>11</v>
      </c>
      <c r="B28" s="32"/>
      <c r="C28" s="56" t="s">
        <v>82</v>
      </c>
      <c r="D28" s="39">
        <v>5.91</v>
      </c>
      <c r="E28" s="35">
        <v>0.05</v>
      </c>
      <c r="F28" s="34">
        <f t="shared" si="4"/>
        <v>6.2055000000000007</v>
      </c>
      <c r="G28" s="39" t="s">
        <v>83</v>
      </c>
      <c r="H28" s="66">
        <v>40</v>
      </c>
      <c r="I28" s="66">
        <f t="shared" si="5"/>
        <v>248.22000000000003</v>
      </c>
      <c r="J28" s="67"/>
      <c r="K28" s="67">
        <f t="shared" si="6"/>
        <v>0</v>
      </c>
      <c r="L28" s="68">
        <f t="shared" si="7"/>
        <v>248.22000000000003</v>
      </c>
      <c r="M28" s="69"/>
      <c r="N28" s="23"/>
    </row>
    <row r="29" spans="1:14" s="24" customFormat="1" x14ac:dyDescent="0.2">
      <c r="A29" s="40">
        <f>IF(G29&lt;&gt;"",1+MAX($A$12:A28),"")</f>
        <v>12</v>
      </c>
      <c r="B29" s="32"/>
      <c r="C29" s="56" t="s">
        <v>84</v>
      </c>
      <c r="D29" s="39">
        <v>5.76</v>
      </c>
      <c r="E29" s="35">
        <v>0.05</v>
      </c>
      <c r="F29" s="34">
        <f t="shared" si="4"/>
        <v>6.048</v>
      </c>
      <c r="G29" s="39" t="s">
        <v>83</v>
      </c>
      <c r="H29" s="66">
        <v>12.6</v>
      </c>
      <c r="I29" s="66">
        <f t="shared" si="5"/>
        <v>76.204799999999992</v>
      </c>
      <c r="J29" s="67"/>
      <c r="K29" s="67">
        <f t="shared" si="6"/>
        <v>0</v>
      </c>
      <c r="L29" s="68">
        <f t="shared" si="7"/>
        <v>76.204799999999992</v>
      </c>
      <c r="M29" s="69"/>
      <c r="N29" s="23"/>
    </row>
    <row r="30" spans="1:14" s="24" customFormat="1" x14ac:dyDescent="0.2">
      <c r="A30" s="40">
        <f>IF(G30&lt;&gt;"",1+MAX($A$12:A29),"")</f>
        <v>13</v>
      </c>
      <c r="B30" s="32"/>
      <c r="C30" s="56" t="s">
        <v>87</v>
      </c>
      <c r="D30" s="39">
        <v>27.71</v>
      </c>
      <c r="E30" s="35">
        <v>0.05</v>
      </c>
      <c r="F30" s="34">
        <f t="shared" si="4"/>
        <v>29.095500000000001</v>
      </c>
      <c r="G30" s="39" t="s">
        <v>88</v>
      </c>
      <c r="H30" s="66">
        <v>9</v>
      </c>
      <c r="I30" s="66">
        <f t="shared" si="5"/>
        <v>261.85950000000003</v>
      </c>
      <c r="J30" s="67"/>
      <c r="K30" s="67">
        <f t="shared" si="6"/>
        <v>0</v>
      </c>
      <c r="L30" s="68">
        <f t="shared" si="7"/>
        <v>261.85950000000003</v>
      </c>
      <c r="M30" s="69"/>
      <c r="N30" s="23"/>
    </row>
    <row r="31" spans="1:14" s="24" customFormat="1" x14ac:dyDescent="0.2">
      <c r="A31" s="40">
        <f>IF(G31&lt;&gt;"",1+MAX($A$12:A30),"")</f>
        <v>14</v>
      </c>
      <c r="B31" s="32"/>
      <c r="C31" s="56" t="s">
        <v>90</v>
      </c>
      <c r="D31" s="39">
        <v>6.09</v>
      </c>
      <c r="E31" s="35">
        <v>0.05</v>
      </c>
      <c r="F31" s="34">
        <f t="shared" si="4"/>
        <v>6.3944999999999999</v>
      </c>
      <c r="G31" s="39" t="s">
        <v>83</v>
      </c>
      <c r="H31" s="66">
        <v>4</v>
      </c>
      <c r="I31" s="66">
        <f t="shared" si="5"/>
        <v>25.577999999999999</v>
      </c>
      <c r="J31" s="67"/>
      <c r="K31" s="67">
        <f t="shared" si="6"/>
        <v>0</v>
      </c>
      <c r="L31" s="68">
        <f t="shared" si="7"/>
        <v>25.577999999999999</v>
      </c>
      <c r="M31" s="69"/>
      <c r="N31" s="23"/>
    </row>
    <row r="32" spans="1:14" s="24" customFormat="1" x14ac:dyDescent="0.2">
      <c r="A32" s="40" t="str">
        <f>IF(G32&lt;&gt;"",1+MAX($A$12:A31),"")</f>
        <v/>
      </c>
      <c r="B32" s="32"/>
      <c r="C32" s="57" t="s">
        <v>79</v>
      </c>
      <c r="D32" s="39"/>
      <c r="E32" s="35"/>
      <c r="F32" s="34"/>
      <c r="G32" s="39"/>
      <c r="H32" s="66"/>
      <c r="I32" s="66"/>
      <c r="J32" s="67"/>
      <c r="K32" s="67"/>
      <c r="L32" s="68"/>
      <c r="M32" s="69"/>
      <c r="N32" s="23"/>
    </row>
    <row r="33" spans="1:14" s="24" customFormat="1" x14ac:dyDescent="0.2">
      <c r="A33" s="40">
        <f>IF(G33&lt;&gt;"",1+MAX($A$12:A32),"")</f>
        <v>15</v>
      </c>
      <c r="B33" s="32"/>
      <c r="C33" s="56" t="s">
        <v>91</v>
      </c>
      <c r="D33" s="39">
        <v>4.1900000000000004</v>
      </c>
      <c r="E33" s="35">
        <v>0.05</v>
      </c>
      <c r="F33" s="34">
        <f t="shared" si="4"/>
        <v>4.3995000000000006</v>
      </c>
      <c r="G33" s="39" t="s">
        <v>83</v>
      </c>
      <c r="H33" s="66">
        <v>40</v>
      </c>
      <c r="I33" s="66">
        <f t="shared" si="5"/>
        <v>175.98000000000002</v>
      </c>
      <c r="J33" s="67"/>
      <c r="K33" s="67">
        <f t="shared" si="6"/>
        <v>0</v>
      </c>
      <c r="L33" s="68">
        <f t="shared" si="7"/>
        <v>175.98000000000002</v>
      </c>
      <c r="M33" s="69"/>
      <c r="N33" s="23"/>
    </row>
    <row r="34" spans="1:14" s="24" customFormat="1" x14ac:dyDescent="0.2">
      <c r="A34" s="40">
        <f>IF(G34&lt;&gt;"",1+MAX($A$12:A33),"")</f>
        <v>16</v>
      </c>
      <c r="B34" s="32"/>
      <c r="C34" s="56" t="s">
        <v>240</v>
      </c>
      <c r="D34" s="39">
        <v>39.450000000000003</v>
      </c>
      <c r="E34" s="35">
        <v>0.05</v>
      </c>
      <c r="F34" s="34">
        <f t="shared" si="4"/>
        <v>41.422500000000007</v>
      </c>
      <c r="G34" s="39" t="s">
        <v>88</v>
      </c>
      <c r="H34" s="66">
        <v>5</v>
      </c>
      <c r="I34" s="66">
        <f t="shared" si="5"/>
        <v>207.11250000000004</v>
      </c>
      <c r="J34" s="67"/>
      <c r="K34" s="67">
        <f t="shared" si="6"/>
        <v>0</v>
      </c>
      <c r="L34" s="68">
        <f t="shared" si="7"/>
        <v>207.11250000000004</v>
      </c>
      <c r="M34" s="69"/>
      <c r="N34" s="23"/>
    </row>
    <row r="35" spans="1:14" s="24" customFormat="1" x14ac:dyDescent="0.2">
      <c r="A35" s="40">
        <f>IF(G35&lt;&gt;"",1+MAX($A$12:A34),"")</f>
        <v>17</v>
      </c>
      <c r="B35" s="32"/>
      <c r="C35" s="56" t="s">
        <v>92</v>
      </c>
      <c r="D35" s="39">
        <v>39.450000000000003</v>
      </c>
      <c r="E35" s="35">
        <v>0.05</v>
      </c>
      <c r="F35" s="34">
        <f t="shared" si="4"/>
        <v>41.422500000000007</v>
      </c>
      <c r="G35" s="39" t="s">
        <v>88</v>
      </c>
      <c r="H35" s="66">
        <v>6</v>
      </c>
      <c r="I35" s="66">
        <f t="shared" si="5"/>
        <v>248.53500000000003</v>
      </c>
      <c r="J35" s="67"/>
      <c r="K35" s="67">
        <f t="shared" si="6"/>
        <v>0</v>
      </c>
      <c r="L35" s="68">
        <f t="shared" si="7"/>
        <v>248.53500000000003</v>
      </c>
      <c r="M35" s="69"/>
      <c r="N35" s="23"/>
    </row>
    <row r="36" spans="1:14" s="24" customFormat="1" x14ac:dyDescent="0.2">
      <c r="A36" s="40" t="str">
        <f>IF(G36&lt;&gt;"",1+MAX($A$12:A35),"")</f>
        <v/>
      </c>
      <c r="B36" s="32"/>
      <c r="C36" s="52"/>
      <c r="D36" s="39"/>
      <c r="E36" s="35"/>
      <c r="F36" s="34"/>
      <c r="G36" s="39"/>
      <c r="H36" s="66"/>
      <c r="I36" s="66"/>
      <c r="J36" s="67"/>
      <c r="K36" s="67"/>
      <c r="L36" s="68"/>
      <c r="M36" s="69"/>
      <c r="N36" s="23"/>
    </row>
    <row r="37" spans="1:14" s="24" customFormat="1" x14ac:dyDescent="0.25">
      <c r="A37" s="40" t="str">
        <f>IF(G37&lt;&gt;"",1+MAX($A$12:A36),"")</f>
        <v/>
      </c>
      <c r="B37" s="32"/>
      <c r="C37" s="38" t="s">
        <v>64</v>
      </c>
      <c r="D37" s="39"/>
      <c r="E37" s="35"/>
      <c r="F37" s="34"/>
      <c r="G37" s="37"/>
      <c r="H37" s="66"/>
      <c r="I37" s="66"/>
      <c r="J37" s="67"/>
      <c r="K37" s="67"/>
      <c r="L37" s="68"/>
      <c r="M37" s="69"/>
      <c r="N37" s="23"/>
    </row>
    <row r="38" spans="1:14" s="24" customFormat="1" x14ac:dyDescent="0.2">
      <c r="A38" s="40" t="str">
        <f>IF(G38&lt;&gt;"",1+MAX($A$12:A37),"")</f>
        <v/>
      </c>
      <c r="B38" s="32"/>
      <c r="C38" s="53"/>
      <c r="D38" s="39"/>
      <c r="E38" s="35"/>
      <c r="F38" s="34"/>
      <c r="G38" s="39"/>
      <c r="H38" s="66"/>
      <c r="I38" s="66"/>
      <c r="J38" s="67"/>
      <c r="K38" s="67"/>
      <c r="L38" s="68"/>
      <c r="M38" s="69"/>
      <c r="N38" s="23"/>
    </row>
    <row r="39" spans="1:14" s="24" customFormat="1" x14ac:dyDescent="0.2">
      <c r="A39" s="40">
        <f>IF(G39&lt;&gt;"",1+MAX($A$12:A38),"")</f>
        <v>18</v>
      </c>
      <c r="B39" s="32"/>
      <c r="C39" s="56" t="s">
        <v>93</v>
      </c>
      <c r="D39" s="39">
        <v>2</v>
      </c>
      <c r="E39" s="35">
        <v>0</v>
      </c>
      <c r="F39" s="34">
        <f t="shared" si="4"/>
        <v>2</v>
      </c>
      <c r="G39" s="39" t="s">
        <v>28</v>
      </c>
      <c r="H39" s="66">
        <v>650</v>
      </c>
      <c r="I39" s="66">
        <f t="shared" si="5"/>
        <v>1300</v>
      </c>
      <c r="J39" s="67">
        <v>1600</v>
      </c>
      <c r="K39" s="67">
        <f t="shared" si="6"/>
        <v>3200</v>
      </c>
      <c r="L39" s="68">
        <f t="shared" si="7"/>
        <v>4500</v>
      </c>
      <c r="M39" s="69"/>
      <c r="N39" s="23"/>
    </row>
    <row r="40" spans="1:14" s="24" customFormat="1" x14ac:dyDescent="0.2">
      <c r="A40" s="40" t="str">
        <f>IF(G40&lt;&gt;"",1+MAX($A$12:A39),"")</f>
        <v/>
      </c>
      <c r="B40" s="32"/>
      <c r="C40" s="52"/>
      <c r="D40" s="39"/>
      <c r="E40" s="35"/>
      <c r="F40" s="34"/>
      <c r="G40" s="39"/>
      <c r="H40" s="66"/>
      <c r="I40" s="66"/>
      <c r="J40" s="67"/>
      <c r="K40" s="67"/>
      <c r="L40" s="68"/>
      <c r="M40" s="69"/>
      <c r="N40" s="23"/>
    </row>
    <row r="41" spans="1:14" s="24" customFormat="1" x14ac:dyDescent="0.2">
      <c r="A41" s="40" t="str">
        <f>IF(G41&lt;&gt;"",1+MAX($A$12:A40),"")</f>
        <v/>
      </c>
      <c r="B41" s="28" t="s">
        <v>33</v>
      </c>
      <c r="C41" s="29" t="s">
        <v>34</v>
      </c>
      <c r="D41" s="27"/>
      <c r="E41" s="30"/>
      <c r="F41" s="30"/>
      <c r="G41" s="30"/>
      <c r="H41" s="65"/>
      <c r="I41" s="65"/>
      <c r="J41" s="65"/>
      <c r="K41" s="65"/>
      <c r="L41" s="65"/>
      <c r="M41" s="65">
        <f>SUM(L42:L45)</f>
        <v>775.64655000000005</v>
      </c>
      <c r="N41" s="23" t="s">
        <v>10</v>
      </c>
    </row>
    <row r="42" spans="1:14" s="24" customFormat="1" x14ac:dyDescent="0.25">
      <c r="A42" s="40" t="str">
        <f>IF(G42&lt;&gt;"",1+MAX($A$12:A41),"")</f>
        <v/>
      </c>
      <c r="B42" s="32"/>
      <c r="C42" s="38" t="s">
        <v>81</v>
      </c>
      <c r="D42" s="39"/>
      <c r="E42" s="35"/>
      <c r="F42" s="34"/>
      <c r="G42" s="39"/>
      <c r="H42" s="66"/>
      <c r="I42" s="66"/>
      <c r="J42" s="67"/>
      <c r="K42" s="67"/>
      <c r="L42" s="68"/>
      <c r="M42" s="69"/>
      <c r="N42" s="23"/>
    </row>
    <row r="43" spans="1:14" s="24" customFormat="1" x14ac:dyDescent="0.2">
      <c r="A43" s="40" t="str">
        <f>IF(G43&lt;&gt;"",1+MAX($A$12:A42),"")</f>
        <v/>
      </c>
      <c r="B43" s="32"/>
      <c r="C43" s="33"/>
      <c r="D43" s="41"/>
      <c r="E43" s="35"/>
      <c r="F43" s="34"/>
      <c r="G43" s="37"/>
      <c r="H43" s="66"/>
      <c r="I43" s="66"/>
      <c r="J43" s="67"/>
      <c r="K43" s="67"/>
      <c r="L43" s="68"/>
      <c r="M43" s="69"/>
      <c r="N43" s="23"/>
    </row>
    <row r="44" spans="1:14" s="24" customFormat="1" x14ac:dyDescent="0.2">
      <c r="A44" s="40">
        <f>IF(G44&lt;&gt;"",1+MAX($A$12:A43),"")</f>
        <v>19</v>
      </c>
      <c r="B44" s="32"/>
      <c r="C44" s="56" t="s">
        <v>94</v>
      </c>
      <c r="D44" s="39">
        <v>3.5009999999999999</v>
      </c>
      <c r="E44" s="35">
        <v>0.05</v>
      </c>
      <c r="F44" s="34">
        <f t="shared" ref="F44" si="8">D44*(1+E44)</f>
        <v>3.67605</v>
      </c>
      <c r="G44" s="39" t="s">
        <v>95</v>
      </c>
      <c r="H44" s="66">
        <v>41</v>
      </c>
      <c r="I44" s="66">
        <f t="shared" ref="I44" si="9">H44*F44</f>
        <v>150.71805000000001</v>
      </c>
      <c r="J44" s="67">
        <v>170</v>
      </c>
      <c r="K44" s="67">
        <f t="shared" ref="K44" si="10">J44*F44</f>
        <v>624.92849999999999</v>
      </c>
      <c r="L44" s="68">
        <f t="shared" ref="L44" si="11">(H44+J44)*F44</f>
        <v>775.64655000000005</v>
      </c>
      <c r="M44" s="69"/>
      <c r="N44" s="23"/>
    </row>
    <row r="45" spans="1:14" s="24" customFormat="1" x14ac:dyDescent="0.2">
      <c r="A45" s="40" t="str">
        <f>IF(G45&lt;&gt;"",1+MAX($A$12:A44),"")</f>
        <v/>
      </c>
      <c r="B45" s="32"/>
      <c r="C45" s="33"/>
      <c r="D45" s="41"/>
      <c r="E45" s="35"/>
      <c r="F45" s="34"/>
      <c r="G45" s="37"/>
      <c r="H45" s="66"/>
      <c r="I45" s="66"/>
      <c r="J45" s="67"/>
      <c r="K45" s="67"/>
      <c r="L45" s="68"/>
      <c r="M45" s="69"/>
      <c r="N45" s="23"/>
    </row>
    <row r="46" spans="1:14" s="24" customFormat="1" x14ac:dyDescent="0.2">
      <c r="A46" s="40" t="str">
        <f>IF(G46&lt;&gt;"",1+MAX($A$12:A45),"")</f>
        <v/>
      </c>
      <c r="B46" s="28" t="s">
        <v>54</v>
      </c>
      <c r="C46" s="29" t="s">
        <v>55</v>
      </c>
      <c r="D46" s="27"/>
      <c r="E46" s="30"/>
      <c r="F46" s="30"/>
      <c r="G46" s="30"/>
      <c r="H46" s="65"/>
      <c r="I46" s="65"/>
      <c r="J46" s="65"/>
      <c r="K46" s="65"/>
      <c r="L46" s="65"/>
      <c r="M46" s="65">
        <f>SUM(L48:L60)</f>
        <v>9463.1301100000001</v>
      </c>
      <c r="N46" s="23" t="s">
        <v>10</v>
      </c>
    </row>
    <row r="47" spans="1:14" s="26" customFormat="1" x14ac:dyDescent="0.25">
      <c r="A47" s="40" t="str">
        <f>IF(G47&lt;&gt;"",1+MAX($A$12:A46),"")</f>
        <v/>
      </c>
      <c r="B47" s="32"/>
      <c r="C47" s="54"/>
      <c r="D47" s="39"/>
      <c r="E47" s="35"/>
      <c r="F47" s="34"/>
      <c r="G47" s="39"/>
      <c r="H47" s="66"/>
      <c r="I47" s="66"/>
      <c r="J47" s="67"/>
      <c r="K47" s="67"/>
      <c r="L47" s="68"/>
      <c r="M47" s="69"/>
    </row>
    <row r="48" spans="1:14" s="26" customFormat="1" x14ac:dyDescent="0.25">
      <c r="A48" s="40" t="str">
        <f>IF(G48&lt;&gt;"",1+MAX($A$12:A47),"")</f>
        <v/>
      </c>
      <c r="B48" s="32"/>
      <c r="C48" s="57" t="s">
        <v>78</v>
      </c>
      <c r="D48" s="39"/>
      <c r="E48" s="39"/>
      <c r="F48" s="39"/>
      <c r="G48" s="39"/>
      <c r="H48" s="66"/>
      <c r="I48" s="66"/>
      <c r="J48" s="67"/>
      <c r="K48" s="67"/>
      <c r="L48" s="68"/>
      <c r="M48" s="69"/>
    </row>
    <row r="49" spans="1:14" s="26" customFormat="1" ht="31.5" x14ac:dyDescent="0.25">
      <c r="A49" s="40">
        <f>IF(G49&lt;&gt;"",1+MAX($A$12:A48),"")</f>
        <v>20</v>
      </c>
      <c r="B49" s="32"/>
      <c r="C49" s="52" t="s">
        <v>96</v>
      </c>
      <c r="D49" s="39">
        <v>6</v>
      </c>
      <c r="E49" s="35">
        <v>0</v>
      </c>
      <c r="F49" s="34">
        <f t="shared" ref="F49:F59" si="12">D49*(1+E49)</f>
        <v>6</v>
      </c>
      <c r="G49" s="39" t="s">
        <v>28</v>
      </c>
      <c r="H49" s="66">
        <v>193.6</v>
      </c>
      <c r="I49" s="66">
        <f t="shared" ref="I49" si="13">H49*F49</f>
        <v>1161.5999999999999</v>
      </c>
      <c r="J49" s="67">
        <v>248.4</v>
      </c>
      <c r="K49" s="67">
        <f t="shared" ref="K49" si="14">J49*F49</f>
        <v>1490.4</v>
      </c>
      <c r="L49" s="68">
        <f t="shared" ref="L49" si="15">(H49+J49)*F49</f>
        <v>2652</v>
      </c>
      <c r="M49" s="69"/>
    </row>
    <row r="50" spans="1:14" s="26" customFormat="1" ht="31.5" x14ac:dyDescent="0.25">
      <c r="A50" s="40">
        <f>IF(G50&lt;&gt;"",1+MAX($A$12:A49),"")</f>
        <v>21</v>
      </c>
      <c r="B50" s="32"/>
      <c r="C50" s="52" t="s">
        <v>97</v>
      </c>
      <c r="D50" s="39">
        <v>6</v>
      </c>
      <c r="E50" s="35">
        <v>0</v>
      </c>
      <c r="F50" s="34">
        <f t="shared" si="12"/>
        <v>6</v>
      </c>
      <c r="G50" s="39" t="s">
        <v>28</v>
      </c>
      <c r="H50" s="66">
        <v>193.6</v>
      </c>
      <c r="I50" s="66">
        <f t="shared" ref="I50:I59" si="16">H50*F50</f>
        <v>1161.5999999999999</v>
      </c>
      <c r="J50" s="67">
        <v>248.4</v>
      </c>
      <c r="K50" s="67">
        <f t="shared" ref="K50:K59" si="17">J50*F50</f>
        <v>1490.4</v>
      </c>
      <c r="L50" s="68">
        <f t="shared" ref="L50:L59" si="18">(H50+J50)*F50</f>
        <v>2652</v>
      </c>
      <c r="M50" s="69"/>
    </row>
    <row r="51" spans="1:14" s="26" customFormat="1" x14ac:dyDescent="0.25">
      <c r="A51" s="40">
        <f>IF(G51&lt;&gt;"",1+MAX($A$12:A50),"")</f>
        <v>22</v>
      </c>
      <c r="B51" s="32"/>
      <c r="C51" s="56" t="s">
        <v>98</v>
      </c>
      <c r="D51" s="39">
        <v>13.13</v>
      </c>
      <c r="E51" s="35">
        <v>0.05</v>
      </c>
      <c r="F51" s="34">
        <f t="shared" si="12"/>
        <v>13.786500000000002</v>
      </c>
      <c r="G51" s="39" t="s">
        <v>83</v>
      </c>
      <c r="H51" s="66">
        <v>41.5</v>
      </c>
      <c r="I51" s="66">
        <f t="shared" si="16"/>
        <v>572.13975000000005</v>
      </c>
      <c r="J51" s="67">
        <v>41.14</v>
      </c>
      <c r="K51" s="67">
        <f t="shared" si="17"/>
        <v>567.1766100000001</v>
      </c>
      <c r="L51" s="68">
        <f t="shared" si="18"/>
        <v>1139.3163600000003</v>
      </c>
      <c r="M51" s="69"/>
    </row>
    <row r="52" spans="1:14" s="26" customFormat="1" x14ac:dyDescent="0.25">
      <c r="A52" s="40" t="str">
        <f>IF(G52&lt;&gt;"",1+MAX($A$12:A51),"")</f>
        <v/>
      </c>
      <c r="B52" s="32"/>
      <c r="C52" s="57" t="s">
        <v>99</v>
      </c>
      <c r="D52" s="39"/>
      <c r="E52" s="35"/>
      <c r="F52" s="34"/>
      <c r="G52" s="39"/>
      <c r="H52" s="66"/>
      <c r="I52" s="66"/>
      <c r="J52" s="67"/>
      <c r="K52" s="67"/>
      <c r="L52" s="68"/>
      <c r="M52" s="69"/>
    </row>
    <row r="53" spans="1:14" s="26" customFormat="1" ht="31.5" x14ac:dyDescent="0.25">
      <c r="A53" s="40">
        <f>IF(G53&lt;&gt;"",1+MAX($A$12:A52),"")</f>
        <v>23</v>
      </c>
      <c r="B53" s="32"/>
      <c r="C53" s="52" t="s">
        <v>100</v>
      </c>
      <c r="D53" s="39">
        <v>3.62</v>
      </c>
      <c r="E53" s="35">
        <v>0.05</v>
      </c>
      <c r="F53" s="34">
        <f t="shared" si="12"/>
        <v>3.8010000000000002</v>
      </c>
      <c r="G53" s="39" t="s">
        <v>83</v>
      </c>
      <c r="H53" s="66">
        <v>64.55</v>
      </c>
      <c r="I53" s="66">
        <f t="shared" si="16"/>
        <v>245.35454999999999</v>
      </c>
      <c r="J53" s="67">
        <v>82.8</v>
      </c>
      <c r="K53" s="67">
        <f t="shared" si="17"/>
        <v>314.72280000000001</v>
      </c>
      <c r="L53" s="68">
        <f t="shared" si="18"/>
        <v>560.07735000000002</v>
      </c>
      <c r="M53" s="69"/>
    </row>
    <row r="54" spans="1:14" s="26" customFormat="1" ht="31.5" x14ac:dyDescent="0.25">
      <c r="A54" s="40">
        <f>IF(G54&lt;&gt;"",1+MAX($A$12:A53),"")</f>
        <v>24</v>
      </c>
      <c r="B54" s="32"/>
      <c r="C54" s="52" t="s">
        <v>101</v>
      </c>
      <c r="D54" s="39">
        <v>3.62</v>
      </c>
      <c r="E54" s="35">
        <v>0.05</v>
      </c>
      <c r="F54" s="34">
        <f t="shared" si="12"/>
        <v>3.8010000000000002</v>
      </c>
      <c r="G54" s="39" t="s">
        <v>83</v>
      </c>
      <c r="H54" s="66">
        <v>64.55</v>
      </c>
      <c r="I54" s="66">
        <f t="shared" si="16"/>
        <v>245.35454999999999</v>
      </c>
      <c r="J54" s="67">
        <v>82.8</v>
      </c>
      <c r="K54" s="67">
        <f t="shared" si="17"/>
        <v>314.72280000000001</v>
      </c>
      <c r="L54" s="68">
        <f t="shared" si="18"/>
        <v>560.07735000000002</v>
      </c>
      <c r="M54" s="69"/>
    </row>
    <row r="55" spans="1:14" s="26" customFormat="1" ht="31.5" x14ac:dyDescent="0.25">
      <c r="A55" s="40">
        <f>IF(G55&lt;&gt;"",1+MAX($A$12:A54),"")</f>
        <v>25</v>
      </c>
      <c r="B55" s="32"/>
      <c r="C55" s="52" t="s">
        <v>102</v>
      </c>
      <c r="D55" s="39">
        <v>2.02</v>
      </c>
      <c r="E55" s="35">
        <v>0.05</v>
      </c>
      <c r="F55" s="34">
        <f t="shared" si="12"/>
        <v>2.121</v>
      </c>
      <c r="G55" s="39" t="s">
        <v>83</v>
      </c>
      <c r="H55" s="66">
        <v>64.55</v>
      </c>
      <c r="I55" s="66">
        <f t="shared" si="16"/>
        <v>136.91055</v>
      </c>
      <c r="J55" s="67">
        <v>82.8</v>
      </c>
      <c r="K55" s="67">
        <f t="shared" si="17"/>
        <v>175.61879999999999</v>
      </c>
      <c r="L55" s="68">
        <f t="shared" si="18"/>
        <v>312.52934999999997</v>
      </c>
      <c r="M55" s="69"/>
    </row>
    <row r="56" spans="1:14" s="26" customFormat="1" ht="31.5" x14ac:dyDescent="0.25">
      <c r="A56" s="40">
        <f>IF(G56&lt;&gt;"",1+MAX($A$12:A55),"")</f>
        <v>26</v>
      </c>
      <c r="B56" s="32"/>
      <c r="C56" s="52" t="s">
        <v>103</v>
      </c>
      <c r="D56" s="39">
        <v>3.72</v>
      </c>
      <c r="E56" s="35">
        <v>0.05</v>
      </c>
      <c r="F56" s="34">
        <f t="shared" si="12"/>
        <v>3.9060000000000006</v>
      </c>
      <c r="G56" s="39" t="s">
        <v>83</v>
      </c>
      <c r="H56" s="66">
        <v>64.55</v>
      </c>
      <c r="I56" s="66">
        <f t="shared" si="16"/>
        <v>252.13230000000001</v>
      </c>
      <c r="J56" s="67">
        <v>82.8</v>
      </c>
      <c r="K56" s="67">
        <f t="shared" si="17"/>
        <v>323.41680000000002</v>
      </c>
      <c r="L56" s="68">
        <f t="shared" si="18"/>
        <v>575.54910000000007</v>
      </c>
      <c r="M56" s="69"/>
    </row>
    <row r="57" spans="1:14" s="26" customFormat="1" ht="31.5" x14ac:dyDescent="0.25">
      <c r="A57" s="40">
        <f>IF(G57&lt;&gt;"",1+MAX($A$12:A56),"")</f>
        <v>27</v>
      </c>
      <c r="B57" s="32"/>
      <c r="C57" s="52" t="s">
        <v>104</v>
      </c>
      <c r="D57" s="39">
        <v>3.64</v>
      </c>
      <c r="E57" s="35">
        <v>0.05</v>
      </c>
      <c r="F57" s="34">
        <f t="shared" si="12"/>
        <v>3.8220000000000005</v>
      </c>
      <c r="G57" s="39" t="s">
        <v>83</v>
      </c>
      <c r="H57" s="66">
        <v>64.55</v>
      </c>
      <c r="I57" s="66">
        <f t="shared" si="16"/>
        <v>246.71010000000001</v>
      </c>
      <c r="J57" s="67">
        <v>82.8</v>
      </c>
      <c r="K57" s="67">
        <f t="shared" si="17"/>
        <v>316.46160000000003</v>
      </c>
      <c r="L57" s="68">
        <f t="shared" si="18"/>
        <v>563.1717000000001</v>
      </c>
      <c r="M57" s="69"/>
    </row>
    <row r="58" spans="1:14" s="26" customFormat="1" ht="31.5" x14ac:dyDescent="0.25">
      <c r="A58" s="40">
        <f>IF(G58&lt;&gt;"",1+MAX($A$12:A57),"")</f>
        <v>28</v>
      </c>
      <c r="B58" s="32"/>
      <c r="C58" s="52" t="s">
        <v>105</v>
      </c>
      <c r="D58" s="39">
        <v>1.88</v>
      </c>
      <c r="E58" s="35">
        <v>0.05</v>
      </c>
      <c r="F58" s="34">
        <f t="shared" si="12"/>
        <v>1.974</v>
      </c>
      <c r="G58" s="39" t="s">
        <v>83</v>
      </c>
      <c r="H58" s="66">
        <v>64.55</v>
      </c>
      <c r="I58" s="66">
        <f t="shared" si="16"/>
        <v>127.42169999999999</v>
      </c>
      <c r="J58" s="67">
        <v>82.8</v>
      </c>
      <c r="K58" s="67">
        <f t="shared" si="17"/>
        <v>163.44719999999998</v>
      </c>
      <c r="L58" s="68">
        <f t="shared" si="18"/>
        <v>290.8689</v>
      </c>
      <c r="M58" s="69"/>
    </row>
    <row r="59" spans="1:14" s="26" customFormat="1" x14ac:dyDescent="0.25">
      <c r="A59" s="40">
        <f>IF(G59&lt;&gt;"",1+MAX($A$12:A58),"")</f>
        <v>29</v>
      </c>
      <c r="B59" s="32"/>
      <c r="C59" s="56" t="s">
        <v>106</v>
      </c>
      <c r="D59" s="39">
        <v>2</v>
      </c>
      <c r="E59" s="35">
        <v>0</v>
      </c>
      <c r="F59" s="34">
        <f t="shared" si="12"/>
        <v>2</v>
      </c>
      <c r="G59" s="39" t="s">
        <v>28</v>
      </c>
      <c r="H59" s="66">
        <v>32.799999999999997</v>
      </c>
      <c r="I59" s="66">
        <f t="shared" si="16"/>
        <v>65.599999999999994</v>
      </c>
      <c r="J59" s="67">
        <v>45.97</v>
      </c>
      <c r="K59" s="67">
        <f t="shared" si="17"/>
        <v>91.94</v>
      </c>
      <c r="L59" s="68">
        <f t="shared" si="18"/>
        <v>157.54</v>
      </c>
      <c r="M59" s="69"/>
    </row>
    <row r="60" spans="1:14" s="26" customFormat="1" x14ac:dyDescent="0.25">
      <c r="A60" s="40" t="str">
        <f>IF(G60&lt;&gt;"",1+MAX($A$12:A59),"")</f>
        <v/>
      </c>
      <c r="B60" s="32"/>
      <c r="C60" s="52"/>
      <c r="D60" s="39"/>
      <c r="E60" s="35"/>
      <c r="F60" s="34"/>
      <c r="G60" s="39"/>
      <c r="H60" s="66"/>
      <c r="I60" s="66"/>
      <c r="J60" s="67"/>
      <c r="K60" s="67"/>
      <c r="L60" s="68"/>
      <c r="M60" s="69"/>
    </row>
    <row r="61" spans="1:14" s="24" customFormat="1" x14ac:dyDescent="0.2">
      <c r="A61" s="40" t="str">
        <f>IF(G61&lt;&gt;"",1+MAX($A$12:A60),"")</f>
        <v/>
      </c>
      <c r="B61" s="28" t="s">
        <v>31</v>
      </c>
      <c r="C61" s="29" t="s">
        <v>32</v>
      </c>
      <c r="D61" s="27"/>
      <c r="E61" s="30"/>
      <c r="F61" s="30"/>
      <c r="G61" s="30"/>
      <c r="H61" s="65"/>
      <c r="I61" s="65"/>
      <c r="J61" s="65"/>
      <c r="K61" s="65"/>
      <c r="L61" s="65"/>
      <c r="M61" s="65">
        <f>SUM(L62:L107)</f>
        <v>11086.630000000001</v>
      </c>
      <c r="N61" s="23" t="s">
        <v>10</v>
      </c>
    </row>
    <row r="62" spans="1:14" s="26" customFormat="1" x14ac:dyDescent="0.25">
      <c r="A62" s="40" t="str">
        <f>IF(G62&lt;&gt;"",1+MAX($A$12:A61),"")</f>
        <v/>
      </c>
      <c r="B62" s="32"/>
      <c r="C62" s="52"/>
      <c r="D62" s="39"/>
      <c r="E62" s="35"/>
      <c r="F62" s="34"/>
      <c r="G62" s="39"/>
      <c r="H62" s="66"/>
      <c r="I62" s="66"/>
      <c r="J62" s="67"/>
      <c r="K62" s="67"/>
      <c r="L62" s="68"/>
      <c r="M62" s="69"/>
    </row>
    <row r="63" spans="1:14" s="26" customFormat="1" x14ac:dyDescent="0.25">
      <c r="A63" s="40" t="str">
        <f>IF(G63&lt;&gt;"",1+MAX($A$12:A62),"")</f>
        <v/>
      </c>
      <c r="B63" s="32"/>
      <c r="C63" s="57" t="s">
        <v>79</v>
      </c>
      <c r="D63" s="39"/>
      <c r="E63" s="39"/>
      <c r="F63" s="39"/>
      <c r="G63" s="39"/>
      <c r="H63" s="66"/>
      <c r="I63" s="66"/>
      <c r="J63" s="67"/>
      <c r="K63" s="67"/>
      <c r="L63" s="68"/>
      <c r="M63" s="69"/>
    </row>
    <row r="64" spans="1:14" s="26" customFormat="1" ht="31.5" x14ac:dyDescent="0.25">
      <c r="A64" s="40">
        <f>IF(G64&lt;&gt;"",1+MAX($A$12:A63),"")</f>
        <v>30</v>
      </c>
      <c r="B64" s="32"/>
      <c r="C64" s="52" t="s">
        <v>107</v>
      </c>
      <c r="D64" s="39">
        <v>2.97</v>
      </c>
      <c r="E64" s="35">
        <v>0.05</v>
      </c>
      <c r="F64" s="34">
        <f t="shared" ref="F64" si="19">CEILING(D64*(1+E64),1)</f>
        <v>4</v>
      </c>
      <c r="G64" s="39" t="s">
        <v>83</v>
      </c>
      <c r="H64" s="66">
        <v>22</v>
      </c>
      <c r="I64" s="66">
        <f t="shared" ref="I64:I106" si="20">H64*F64</f>
        <v>88</v>
      </c>
      <c r="J64" s="67">
        <v>40.5</v>
      </c>
      <c r="K64" s="67">
        <f t="shared" ref="K64:K106" si="21">J64*F64</f>
        <v>162</v>
      </c>
      <c r="L64" s="68">
        <f t="shared" ref="L64:L106" si="22">(H64+J64)*F64</f>
        <v>250</v>
      </c>
      <c r="M64" s="69"/>
    </row>
    <row r="65" spans="1:13" s="26" customFormat="1" ht="31.5" x14ac:dyDescent="0.25">
      <c r="A65" s="40">
        <f>IF(G65&lt;&gt;"",1+MAX($A$12:A64),"")</f>
        <v>31</v>
      </c>
      <c r="B65" s="32"/>
      <c r="C65" s="52" t="s">
        <v>108</v>
      </c>
      <c r="D65" s="39">
        <v>3.78</v>
      </c>
      <c r="E65" s="35">
        <v>0.05</v>
      </c>
      <c r="F65" s="34">
        <f t="shared" ref="F65:F106" si="23">CEILING(D65*(1+E65),1)</f>
        <v>4</v>
      </c>
      <c r="G65" s="39" t="s">
        <v>83</v>
      </c>
      <c r="H65" s="66">
        <v>22</v>
      </c>
      <c r="I65" s="66">
        <f t="shared" si="20"/>
        <v>88</v>
      </c>
      <c r="J65" s="67">
        <v>40.5</v>
      </c>
      <c r="K65" s="67">
        <f t="shared" si="21"/>
        <v>162</v>
      </c>
      <c r="L65" s="68">
        <f t="shared" si="22"/>
        <v>250</v>
      </c>
      <c r="M65" s="69"/>
    </row>
    <row r="66" spans="1:13" s="26" customFormat="1" ht="31.5" x14ac:dyDescent="0.25">
      <c r="A66" s="40">
        <f>IF(G66&lt;&gt;"",1+MAX($A$12:A65),"")</f>
        <v>32</v>
      </c>
      <c r="B66" s="32"/>
      <c r="C66" s="52" t="s">
        <v>109</v>
      </c>
      <c r="D66" s="39">
        <v>3.84</v>
      </c>
      <c r="E66" s="35">
        <v>0.05</v>
      </c>
      <c r="F66" s="34">
        <f t="shared" si="23"/>
        <v>5</v>
      </c>
      <c r="G66" s="39" t="s">
        <v>83</v>
      </c>
      <c r="H66" s="66">
        <v>22</v>
      </c>
      <c r="I66" s="66">
        <f t="shared" si="20"/>
        <v>110</v>
      </c>
      <c r="J66" s="67">
        <v>40.5</v>
      </c>
      <c r="K66" s="67">
        <f t="shared" si="21"/>
        <v>202.5</v>
      </c>
      <c r="L66" s="68">
        <f t="shared" si="22"/>
        <v>312.5</v>
      </c>
      <c r="M66" s="69"/>
    </row>
    <row r="67" spans="1:13" s="26" customFormat="1" ht="31.5" x14ac:dyDescent="0.25">
      <c r="A67" s="40">
        <f>IF(G67&lt;&gt;"",1+MAX($A$12:A66),"")</f>
        <v>33</v>
      </c>
      <c r="B67" s="32"/>
      <c r="C67" s="52" t="s">
        <v>110</v>
      </c>
      <c r="D67" s="39">
        <v>3.81</v>
      </c>
      <c r="E67" s="35">
        <v>0.05</v>
      </c>
      <c r="F67" s="34">
        <f t="shared" si="23"/>
        <v>5</v>
      </c>
      <c r="G67" s="39" t="s">
        <v>83</v>
      </c>
      <c r="H67" s="66">
        <v>22</v>
      </c>
      <c r="I67" s="66">
        <f t="shared" si="20"/>
        <v>110</v>
      </c>
      <c r="J67" s="67">
        <v>40.5</v>
      </c>
      <c r="K67" s="67">
        <f t="shared" si="21"/>
        <v>202.5</v>
      </c>
      <c r="L67" s="68">
        <f t="shared" si="22"/>
        <v>312.5</v>
      </c>
      <c r="M67" s="69"/>
    </row>
    <row r="68" spans="1:13" s="26" customFormat="1" ht="31.5" x14ac:dyDescent="0.25">
      <c r="A68" s="40">
        <f>IF(G68&lt;&gt;"",1+MAX($A$12:A67),"")</f>
        <v>34</v>
      </c>
      <c r="B68" s="32"/>
      <c r="C68" s="52" t="s">
        <v>111</v>
      </c>
      <c r="D68" s="39">
        <v>3.72</v>
      </c>
      <c r="E68" s="35">
        <v>0.05</v>
      </c>
      <c r="F68" s="34">
        <f t="shared" si="23"/>
        <v>4</v>
      </c>
      <c r="G68" s="39" t="s">
        <v>83</v>
      </c>
      <c r="H68" s="66">
        <v>11</v>
      </c>
      <c r="I68" s="66">
        <f t="shared" si="20"/>
        <v>44</v>
      </c>
      <c r="J68" s="67">
        <v>40.5</v>
      </c>
      <c r="K68" s="67">
        <f t="shared" si="21"/>
        <v>162</v>
      </c>
      <c r="L68" s="68">
        <f t="shared" si="22"/>
        <v>206</v>
      </c>
      <c r="M68" s="69"/>
    </row>
    <row r="69" spans="1:13" s="26" customFormat="1" x14ac:dyDescent="0.25">
      <c r="A69" s="40" t="str">
        <f>IF(G69&lt;&gt;"",1+MAX($A$12:A68),"")</f>
        <v/>
      </c>
      <c r="B69" s="32"/>
      <c r="C69" s="53" t="s">
        <v>112</v>
      </c>
      <c r="D69" s="39"/>
      <c r="E69" s="35"/>
      <c r="F69" s="34"/>
      <c r="G69" s="39"/>
      <c r="H69" s="66"/>
      <c r="I69" s="66"/>
      <c r="J69" s="67"/>
      <c r="K69" s="67"/>
      <c r="L69" s="68"/>
      <c r="M69" s="69"/>
    </row>
    <row r="70" spans="1:13" s="26" customFormat="1" x14ac:dyDescent="0.25">
      <c r="A70" s="40">
        <f>IF(G70&lt;&gt;"",1+MAX($A$12:A69),"")</f>
        <v>35</v>
      </c>
      <c r="B70" s="32"/>
      <c r="C70" s="56" t="s">
        <v>113</v>
      </c>
      <c r="D70" s="39">
        <v>2.63</v>
      </c>
      <c r="E70" s="35">
        <v>0.05</v>
      </c>
      <c r="F70" s="34">
        <f t="shared" si="23"/>
        <v>3</v>
      </c>
      <c r="G70" s="39" t="s">
        <v>83</v>
      </c>
      <c r="H70" s="66">
        <v>5.77</v>
      </c>
      <c r="I70" s="66">
        <f t="shared" si="20"/>
        <v>17.309999999999999</v>
      </c>
      <c r="J70" s="67">
        <v>34.49</v>
      </c>
      <c r="K70" s="67">
        <f t="shared" si="21"/>
        <v>103.47</v>
      </c>
      <c r="L70" s="68">
        <f t="shared" si="22"/>
        <v>120.78000000000002</v>
      </c>
      <c r="M70" s="69"/>
    </row>
    <row r="71" spans="1:13" s="26" customFormat="1" x14ac:dyDescent="0.25">
      <c r="A71" s="40">
        <f>IF(G71&lt;&gt;"",1+MAX($A$12:A70),"")</f>
        <v>36</v>
      </c>
      <c r="B71" s="32"/>
      <c r="C71" s="56" t="s">
        <v>114</v>
      </c>
      <c r="D71" s="39">
        <v>1.27</v>
      </c>
      <c r="E71" s="35">
        <v>0.05</v>
      </c>
      <c r="F71" s="34">
        <f t="shared" si="23"/>
        <v>2</v>
      </c>
      <c r="G71" s="39" t="s">
        <v>83</v>
      </c>
      <c r="H71" s="66">
        <v>5.77</v>
      </c>
      <c r="I71" s="66">
        <f t="shared" si="20"/>
        <v>11.54</v>
      </c>
      <c r="J71" s="67">
        <v>34.49</v>
      </c>
      <c r="K71" s="67">
        <f t="shared" si="21"/>
        <v>68.98</v>
      </c>
      <c r="L71" s="68">
        <f t="shared" si="22"/>
        <v>80.52000000000001</v>
      </c>
      <c r="M71" s="69"/>
    </row>
    <row r="72" spans="1:13" s="26" customFormat="1" x14ac:dyDescent="0.25">
      <c r="A72" s="40" t="str">
        <f>IF(G72&lt;&gt;"",1+MAX($A$12:A71),"")</f>
        <v/>
      </c>
      <c r="B72" s="32"/>
      <c r="C72" s="57" t="s">
        <v>76</v>
      </c>
      <c r="D72" s="39"/>
      <c r="E72" s="35"/>
      <c r="F72" s="34"/>
      <c r="G72" s="39"/>
      <c r="H72" s="66"/>
      <c r="I72" s="66"/>
      <c r="J72" s="67"/>
      <c r="K72" s="67"/>
      <c r="L72" s="68"/>
      <c r="M72" s="69"/>
    </row>
    <row r="73" spans="1:13" s="26" customFormat="1" x14ac:dyDescent="0.25">
      <c r="A73" s="40" t="str">
        <f>IF(G73&lt;&gt;"",1+MAX($A$12:A72),"")</f>
        <v/>
      </c>
      <c r="B73" s="32"/>
      <c r="C73" s="57" t="s">
        <v>115</v>
      </c>
      <c r="D73" s="39"/>
      <c r="E73" s="35"/>
      <c r="F73" s="34"/>
      <c r="G73" s="39"/>
      <c r="H73" s="66"/>
      <c r="I73" s="66"/>
      <c r="J73" s="67"/>
      <c r="K73" s="67"/>
      <c r="L73" s="68"/>
      <c r="M73" s="69"/>
    </row>
    <row r="74" spans="1:13" s="26" customFormat="1" ht="31.5" x14ac:dyDescent="0.25">
      <c r="A74" s="40">
        <f>IF(G74&lt;&gt;"",1+MAX($A$12:A73),"")</f>
        <v>37</v>
      </c>
      <c r="B74" s="32"/>
      <c r="C74" s="52" t="s">
        <v>116</v>
      </c>
      <c r="D74" s="39">
        <v>5.26</v>
      </c>
      <c r="E74" s="35">
        <v>0.05</v>
      </c>
      <c r="F74" s="34">
        <f t="shared" si="23"/>
        <v>6</v>
      </c>
      <c r="G74" s="39" t="s">
        <v>83</v>
      </c>
      <c r="H74" s="66">
        <v>22</v>
      </c>
      <c r="I74" s="66">
        <f t="shared" si="20"/>
        <v>132</v>
      </c>
      <c r="J74" s="67">
        <v>40.5</v>
      </c>
      <c r="K74" s="67">
        <f t="shared" si="21"/>
        <v>243</v>
      </c>
      <c r="L74" s="68">
        <f t="shared" si="22"/>
        <v>375</v>
      </c>
      <c r="M74" s="69"/>
    </row>
    <row r="75" spans="1:13" s="26" customFormat="1" ht="31.5" x14ac:dyDescent="0.25">
      <c r="A75" s="40">
        <f>IF(G75&lt;&gt;"",1+MAX($A$12:A74),"")</f>
        <v>38</v>
      </c>
      <c r="B75" s="32"/>
      <c r="C75" s="52" t="s">
        <v>117</v>
      </c>
      <c r="D75" s="39">
        <v>2.04</v>
      </c>
      <c r="E75" s="35">
        <v>0.05</v>
      </c>
      <c r="F75" s="34">
        <f t="shared" si="23"/>
        <v>3</v>
      </c>
      <c r="G75" s="39" t="s">
        <v>83</v>
      </c>
      <c r="H75" s="66">
        <v>22</v>
      </c>
      <c r="I75" s="66">
        <f t="shared" si="20"/>
        <v>66</v>
      </c>
      <c r="J75" s="67">
        <v>40.5</v>
      </c>
      <c r="K75" s="67">
        <f t="shared" si="21"/>
        <v>121.5</v>
      </c>
      <c r="L75" s="68">
        <f t="shared" si="22"/>
        <v>187.5</v>
      </c>
      <c r="M75" s="69"/>
    </row>
    <row r="76" spans="1:13" s="26" customFormat="1" x14ac:dyDescent="0.25">
      <c r="A76" s="40" t="str">
        <f>IF(G76&lt;&gt;"",1+MAX($A$12:A75),"")</f>
        <v/>
      </c>
      <c r="B76" s="32"/>
      <c r="C76" s="53" t="s">
        <v>112</v>
      </c>
      <c r="D76" s="39"/>
      <c r="E76" s="35"/>
      <c r="F76" s="34"/>
      <c r="G76" s="39"/>
      <c r="H76" s="66"/>
      <c r="I76" s="66"/>
      <c r="J76" s="67"/>
      <c r="K76" s="67"/>
      <c r="L76" s="68"/>
      <c r="M76" s="69"/>
    </row>
    <row r="77" spans="1:13" s="26" customFormat="1" x14ac:dyDescent="0.25">
      <c r="A77" s="40">
        <f>IF(G77&lt;&gt;"",1+MAX($A$12:A76),"")</f>
        <v>39</v>
      </c>
      <c r="B77" s="32"/>
      <c r="C77" s="56" t="s">
        <v>118</v>
      </c>
      <c r="D77" s="39">
        <v>1.2</v>
      </c>
      <c r="E77" s="35">
        <v>0.05</v>
      </c>
      <c r="F77" s="34">
        <f t="shared" si="23"/>
        <v>2</v>
      </c>
      <c r="G77" s="39" t="s">
        <v>83</v>
      </c>
      <c r="H77" s="66">
        <v>5.77</v>
      </c>
      <c r="I77" s="66">
        <f t="shared" si="20"/>
        <v>11.54</v>
      </c>
      <c r="J77" s="67">
        <v>34.49</v>
      </c>
      <c r="K77" s="67">
        <f t="shared" si="21"/>
        <v>68.98</v>
      </c>
      <c r="L77" s="68">
        <f t="shared" si="22"/>
        <v>80.52000000000001</v>
      </c>
      <c r="M77" s="69"/>
    </row>
    <row r="78" spans="1:13" s="26" customFormat="1" x14ac:dyDescent="0.25">
      <c r="A78" s="40">
        <f>IF(G78&lt;&gt;"",1+MAX($A$12:A77),"")</f>
        <v>40</v>
      </c>
      <c r="B78" s="32"/>
      <c r="C78" s="56" t="s">
        <v>119</v>
      </c>
      <c r="D78" s="39">
        <v>1.1200000000000001</v>
      </c>
      <c r="E78" s="35">
        <v>0.05</v>
      </c>
      <c r="F78" s="34">
        <f t="shared" si="23"/>
        <v>2</v>
      </c>
      <c r="G78" s="39" t="s">
        <v>83</v>
      </c>
      <c r="H78" s="66">
        <v>5.77</v>
      </c>
      <c r="I78" s="66">
        <f t="shared" si="20"/>
        <v>11.54</v>
      </c>
      <c r="J78" s="67">
        <v>34.49</v>
      </c>
      <c r="K78" s="67">
        <f t="shared" si="21"/>
        <v>68.98</v>
      </c>
      <c r="L78" s="68">
        <f t="shared" si="22"/>
        <v>80.52000000000001</v>
      </c>
      <c r="M78" s="69"/>
    </row>
    <row r="79" spans="1:13" s="26" customFormat="1" x14ac:dyDescent="0.25">
      <c r="A79" s="40">
        <f>IF(G79&lt;&gt;"",1+MAX($A$12:A78),"")</f>
        <v>41</v>
      </c>
      <c r="B79" s="32"/>
      <c r="C79" s="56" t="s">
        <v>120</v>
      </c>
      <c r="D79" s="39">
        <v>1.1399999999999999</v>
      </c>
      <c r="E79" s="35">
        <v>0.05</v>
      </c>
      <c r="F79" s="34">
        <f t="shared" si="23"/>
        <v>2</v>
      </c>
      <c r="G79" s="39" t="s">
        <v>83</v>
      </c>
      <c r="H79" s="66">
        <v>5.77</v>
      </c>
      <c r="I79" s="66">
        <f t="shared" si="20"/>
        <v>11.54</v>
      </c>
      <c r="J79" s="67">
        <v>34.49</v>
      </c>
      <c r="K79" s="67">
        <f t="shared" si="21"/>
        <v>68.98</v>
      </c>
      <c r="L79" s="68">
        <f t="shared" si="22"/>
        <v>80.52000000000001</v>
      </c>
      <c r="M79" s="69"/>
    </row>
    <row r="80" spans="1:13" s="26" customFormat="1" x14ac:dyDescent="0.25">
      <c r="A80" s="40" t="str">
        <f>IF(G80&lt;&gt;"",1+MAX($A$12:A79),"")</f>
        <v/>
      </c>
      <c r="B80" s="32"/>
      <c r="C80" s="57" t="s">
        <v>77</v>
      </c>
      <c r="D80" s="39"/>
      <c r="E80" s="35"/>
      <c r="F80" s="34"/>
      <c r="G80" s="39"/>
      <c r="H80" s="66"/>
      <c r="I80" s="66"/>
      <c r="J80" s="67"/>
      <c r="K80" s="67"/>
      <c r="L80" s="68"/>
      <c r="M80" s="69"/>
    </row>
    <row r="81" spans="1:13" s="26" customFormat="1" x14ac:dyDescent="0.25">
      <c r="A81" s="40" t="str">
        <f>IF(G81&lt;&gt;"",1+MAX($A$12:A80),"")</f>
        <v/>
      </c>
      <c r="B81" s="32"/>
      <c r="C81" s="57" t="s">
        <v>115</v>
      </c>
      <c r="D81" s="39"/>
      <c r="E81" s="35"/>
      <c r="F81" s="34"/>
      <c r="G81" s="39"/>
      <c r="H81" s="66"/>
      <c r="I81" s="66"/>
      <c r="J81" s="67"/>
      <c r="K81" s="67"/>
      <c r="L81" s="68"/>
      <c r="M81" s="69"/>
    </row>
    <row r="82" spans="1:13" s="26" customFormat="1" ht="31.5" x14ac:dyDescent="0.25">
      <c r="A82" s="40">
        <f>IF(G82&lt;&gt;"",1+MAX($A$12:A81),"")</f>
        <v>42</v>
      </c>
      <c r="B82" s="32"/>
      <c r="C82" s="52" t="s">
        <v>121</v>
      </c>
      <c r="D82" s="39">
        <v>3.3</v>
      </c>
      <c r="E82" s="35">
        <v>0.05</v>
      </c>
      <c r="F82" s="34">
        <f t="shared" si="23"/>
        <v>4</v>
      </c>
      <c r="G82" s="39" t="s">
        <v>83</v>
      </c>
      <c r="H82" s="66">
        <v>22</v>
      </c>
      <c r="I82" s="66">
        <f t="shared" si="20"/>
        <v>88</v>
      </c>
      <c r="J82" s="67">
        <v>40.5</v>
      </c>
      <c r="K82" s="67">
        <f t="shared" si="21"/>
        <v>162</v>
      </c>
      <c r="L82" s="68">
        <f t="shared" si="22"/>
        <v>250</v>
      </c>
      <c r="M82" s="69"/>
    </row>
    <row r="83" spans="1:13" s="26" customFormat="1" ht="31.5" x14ac:dyDescent="0.25">
      <c r="A83" s="40">
        <f>IF(G83&lt;&gt;"",1+MAX($A$12:A82),"")</f>
        <v>43</v>
      </c>
      <c r="B83" s="32"/>
      <c r="C83" s="52" t="s">
        <v>122</v>
      </c>
      <c r="D83" s="39">
        <v>4.26</v>
      </c>
      <c r="E83" s="35">
        <v>0.05</v>
      </c>
      <c r="F83" s="34">
        <f t="shared" si="23"/>
        <v>5</v>
      </c>
      <c r="G83" s="39" t="s">
        <v>83</v>
      </c>
      <c r="H83" s="66">
        <v>22</v>
      </c>
      <c r="I83" s="66">
        <f t="shared" si="20"/>
        <v>110</v>
      </c>
      <c r="J83" s="67">
        <v>40.5</v>
      </c>
      <c r="K83" s="67">
        <f t="shared" si="21"/>
        <v>202.5</v>
      </c>
      <c r="L83" s="68">
        <f t="shared" si="22"/>
        <v>312.5</v>
      </c>
      <c r="M83" s="69"/>
    </row>
    <row r="84" spans="1:13" s="26" customFormat="1" ht="31.5" x14ac:dyDescent="0.25">
      <c r="A84" s="40">
        <f>IF(G84&lt;&gt;"",1+MAX($A$12:A83),"")</f>
        <v>44</v>
      </c>
      <c r="B84" s="32"/>
      <c r="C84" s="52" t="s">
        <v>123</v>
      </c>
      <c r="D84" s="39">
        <v>6.56</v>
      </c>
      <c r="E84" s="35">
        <v>0.05</v>
      </c>
      <c r="F84" s="34">
        <f t="shared" si="23"/>
        <v>7</v>
      </c>
      <c r="G84" s="39" t="s">
        <v>83</v>
      </c>
      <c r="H84" s="66">
        <v>22</v>
      </c>
      <c r="I84" s="66">
        <f t="shared" si="20"/>
        <v>154</v>
      </c>
      <c r="J84" s="67">
        <v>40.5</v>
      </c>
      <c r="K84" s="67">
        <f t="shared" si="21"/>
        <v>283.5</v>
      </c>
      <c r="L84" s="68">
        <f t="shared" si="22"/>
        <v>437.5</v>
      </c>
      <c r="M84" s="69"/>
    </row>
    <row r="85" spans="1:13" s="26" customFormat="1" x14ac:dyDescent="0.25">
      <c r="A85" s="40" t="str">
        <f>IF(G85&lt;&gt;"",1+MAX($A$12:A84),"")</f>
        <v/>
      </c>
      <c r="B85" s="32"/>
      <c r="C85" s="52" t="s">
        <v>124</v>
      </c>
      <c r="D85" s="39"/>
      <c r="E85" s="35"/>
      <c r="F85" s="34"/>
      <c r="G85" s="39"/>
      <c r="H85" s="66"/>
      <c r="I85" s="66"/>
      <c r="J85" s="67"/>
      <c r="K85" s="67"/>
      <c r="L85" s="68"/>
      <c r="M85" s="69"/>
    </row>
    <row r="86" spans="1:13" s="26" customFormat="1" x14ac:dyDescent="0.25">
      <c r="A86" s="40">
        <f>IF(G86&lt;&gt;"",1+MAX($A$12:A85),"")</f>
        <v>45</v>
      </c>
      <c r="B86" s="32"/>
      <c r="C86" s="56" t="s">
        <v>125</v>
      </c>
      <c r="D86" s="39">
        <v>1.28</v>
      </c>
      <c r="E86" s="35">
        <v>0.05</v>
      </c>
      <c r="F86" s="34">
        <f t="shared" si="23"/>
        <v>2</v>
      </c>
      <c r="G86" s="39" t="s">
        <v>83</v>
      </c>
      <c r="H86" s="66">
        <v>5.77</v>
      </c>
      <c r="I86" s="66">
        <f t="shared" si="20"/>
        <v>11.54</v>
      </c>
      <c r="J86" s="67">
        <v>34.49</v>
      </c>
      <c r="K86" s="67">
        <f t="shared" si="21"/>
        <v>68.98</v>
      </c>
      <c r="L86" s="68">
        <f t="shared" si="22"/>
        <v>80.52000000000001</v>
      </c>
      <c r="M86" s="69"/>
    </row>
    <row r="87" spans="1:13" s="26" customFormat="1" x14ac:dyDescent="0.25">
      <c r="A87" s="40" t="str">
        <f>IF(G87&lt;&gt;"",1+MAX($A$12:A86),"")</f>
        <v/>
      </c>
      <c r="B87" s="32"/>
      <c r="C87" s="57" t="s">
        <v>126</v>
      </c>
      <c r="D87" s="39"/>
      <c r="E87" s="35"/>
      <c r="F87" s="34"/>
      <c r="G87" s="39"/>
      <c r="H87" s="66"/>
      <c r="I87" s="66"/>
      <c r="J87" s="67"/>
      <c r="K87" s="67"/>
      <c r="L87" s="68"/>
      <c r="M87" s="69"/>
    </row>
    <row r="88" spans="1:13" s="26" customFormat="1" x14ac:dyDescent="0.25">
      <c r="A88" s="40">
        <f>IF(G88&lt;&gt;"",1+MAX($A$12:A87),"")</f>
        <v>46</v>
      </c>
      <c r="B88" s="32"/>
      <c r="C88" s="56" t="s">
        <v>127</v>
      </c>
      <c r="D88" s="39">
        <v>37</v>
      </c>
      <c r="E88" s="35">
        <v>0</v>
      </c>
      <c r="F88" s="34">
        <f t="shared" si="23"/>
        <v>37</v>
      </c>
      <c r="G88" s="39" t="s">
        <v>88</v>
      </c>
      <c r="H88" s="66">
        <v>19.489999999999998</v>
      </c>
      <c r="I88" s="66">
        <f t="shared" ref="I88" si="24">H88*F88</f>
        <v>721.13</v>
      </c>
      <c r="J88" s="67">
        <v>21.57</v>
      </c>
      <c r="K88" s="67">
        <f t="shared" ref="K88" si="25">J88*F88</f>
        <v>798.09</v>
      </c>
      <c r="L88" s="68">
        <f t="shared" ref="L88" si="26">(H88+J88)*F88</f>
        <v>1519.22</v>
      </c>
      <c r="M88" s="69"/>
    </row>
    <row r="89" spans="1:13" s="26" customFormat="1" x14ac:dyDescent="0.25">
      <c r="A89" s="40">
        <f>IF(G89&lt;&gt;"",1+MAX($A$12:A88),"")</f>
        <v>47</v>
      </c>
      <c r="B89" s="32"/>
      <c r="C89" s="56" t="s">
        <v>128</v>
      </c>
      <c r="D89" s="39">
        <v>27</v>
      </c>
      <c r="E89" s="35">
        <v>0</v>
      </c>
      <c r="F89" s="34">
        <f t="shared" si="23"/>
        <v>27</v>
      </c>
      <c r="G89" s="39" t="s">
        <v>28</v>
      </c>
      <c r="H89" s="66">
        <v>22</v>
      </c>
      <c r="I89" s="66">
        <f t="shared" ref="I89" si="27">H89*F89</f>
        <v>594</v>
      </c>
      <c r="J89" s="67">
        <v>40.5</v>
      </c>
      <c r="K89" s="67">
        <f t="shared" ref="K89" si="28">J89*F89</f>
        <v>1093.5</v>
      </c>
      <c r="L89" s="68">
        <f t="shared" ref="L89" si="29">(H89+J89)*F89</f>
        <v>1687.5</v>
      </c>
      <c r="M89" s="69"/>
    </row>
    <row r="90" spans="1:13" s="26" customFormat="1" x14ac:dyDescent="0.25">
      <c r="A90" s="40" t="str">
        <f>IF(G90&lt;&gt;"",1+MAX($A$12:A89),"")</f>
        <v/>
      </c>
      <c r="B90" s="32"/>
      <c r="C90" s="53" t="s">
        <v>129</v>
      </c>
      <c r="D90" s="39"/>
      <c r="E90" s="35"/>
      <c r="F90" s="34"/>
      <c r="G90" s="39"/>
      <c r="H90" s="66"/>
      <c r="I90" s="66"/>
      <c r="J90" s="67"/>
      <c r="K90" s="67"/>
      <c r="L90" s="68"/>
      <c r="M90" s="69"/>
    </row>
    <row r="91" spans="1:13" s="26" customFormat="1" x14ac:dyDescent="0.25">
      <c r="A91" s="40" t="str">
        <f>IF(G91&lt;&gt;"",1+MAX($A$12:A90),"")</f>
        <v/>
      </c>
      <c r="B91" s="32"/>
      <c r="C91" s="58" t="s">
        <v>130</v>
      </c>
      <c r="D91" s="39"/>
      <c r="E91" s="35"/>
      <c r="F91" s="34"/>
      <c r="G91" s="39"/>
      <c r="H91" s="66"/>
      <c r="I91" s="66"/>
      <c r="J91" s="67"/>
      <c r="K91" s="67"/>
      <c r="L91" s="68"/>
      <c r="M91" s="69"/>
    </row>
    <row r="92" spans="1:13" s="26" customFormat="1" x14ac:dyDescent="0.25">
      <c r="A92" s="40">
        <f>IF(G92&lt;&gt;"",1+MAX($A$12:A91),"")</f>
        <v>48</v>
      </c>
      <c r="B92" s="32"/>
      <c r="C92" s="59" t="s">
        <v>131</v>
      </c>
      <c r="D92" s="39">
        <v>7</v>
      </c>
      <c r="E92" s="35">
        <v>0</v>
      </c>
      <c r="F92" s="34">
        <f t="shared" si="23"/>
        <v>7</v>
      </c>
      <c r="G92" s="39" t="s">
        <v>28</v>
      </c>
      <c r="H92" s="66">
        <v>19.28</v>
      </c>
      <c r="I92" s="66">
        <f t="shared" si="20"/>
        <v>134.96</v>
      </c>
      <c r="J92" s="67">
        <v>34.909999999999997</v>
      </c>
      <c r="K92" s="67">
        <f t="shared" si="21"/>
        <v>244.36999999999998</v>
      </c>
      <c r="L92" s="68">
        <f t="shared" si="22"/>
        <v>379.33</v>
      </c>
      <c r="M92" s="69"/>
    </row>
    <row r="93" spans="1:13" s="26" customFormat="1" x14ac:dyDescent="0.25">
      <c r="A93" s="40">
        <f>IF(G93&lt;&gt;"",1+MAX($A$12:A92),"")</f>
        <v>49</v>
      </c>
      <c r="B93" s="32"/>
      <c r="C93" s="59" t="s">
        <v>132</v>
      </c>
      <c r="D93" s="39">
        <v>28</v>
      </c>
      <c r="E93" s="35">
        <v>0</v>
      </c>
      <c r="F93" s="34">
        <f t="shared" si="23"/>
        <v>28</v>
      </c>
      <c r="G93" s="39" t="s">
        <v>28</v>
      </c>
      <c r="H93" s="66">
        <v>11.02</v>
      </c>
      <c r="I93" s="66">
        <f t="shared" si="20"/>
        <v>308.56</v>
      </c>
      <c r="J93" s="67">
        <v>19.54</v>
      </c>
      <c r="K93" s="67">
        <f t="shared" si="21"/>
        <v>547.12</v>
      </c>
      <c r="L93" s="68">
        <f t="shared" si="22"/>
        <v>855.68</v>
      </c>
      <c r="M93" s="69"/>
    </row>
    <row r="94" spans="1:13" s="26" customFormat="1" x14ac:dyDescent="0.25">
      <c r="A94" s="40" t="str">
        <f>IF(G94&lt;&gt;"",1+MAX($A$12:A93),"")</f>
        <v/>
      </c>
      <c r="B94" s="32"/>
      <c r="C94" s="58" t="s">
        <v>133</v>
      </c>
      <c r="D94" s="39"/>
      <c r="E94" s="35"/>
      <c r="F94" s="34"/>
      <c r="G94" s="39"/>
      <c r="H94" s="66"/>
      <c r="I94" s="66"/>
      <c r="J94" s="67"/>
      <c r="K94" s="67"/>
      <c r="L94" s="68"/>
      <c r="M94" s="69"/>
    </row>
    <row r="95" spans="1:13" s="26" customFormat="1" x14ac:dyDescent="0.25">
      <c r="A95" s="40">
        <f>IF(G95&lt;&gt;"",1+MAX($A$12:A94),"")</f>
        <v>50</v>
      </c>
      <c r="B95" s="32"/>
      <c r="C95" s="59" t="s">
        <v>134</v>
      </c>
      <c r="D95" s="39">
        <v>13</v>
      </c>
      <c r="E95" s="35">
        <v>0</v>
      </c>
      <c r="F95" s="34">
        <f t="shared" si="23"/>
        <v>13</v>
      </c>
      <c r="G95" s="39" t="s">
        <v>28</v>
      </c>
      <c r="H95" s="66">
        <v>11.66</v>
      </c>
      <c r="I95" s="66">
        <f t="shared" si="20"/>
        <v>151.58000000000001</v>
      </c>
      <c r="J95" s="67">
        <v>22.5</v>
      </c>
      <c r="K95" s="67">
        <f t="shared" si="21"/>
        <v>292.5</v>
      </c>
      <c r="L95" s="68">
        <f t="shared" si="22"/>
        <v>444.07999999999993</v>
      </c>
      <c r="M95" s="69"/>
    </row>
    <row r="96" spans="1:13" s="26" customFormat="1" x14ac:dyDescent="0.25">
      <c r="A96" s="40">
        <f>IF(G96&lt;&gt;"",1+MAX($A$12:A95),"")</f>
        <v>51</v>
      </c>
      <c r="B96" s="32"/>
      <c r="C96" s="59" t="s">
        <v>135</v>
      </c>
      <c r="D96" s="39">
        <v>3</v>
      </c>
      <c r="E96" s="35">
        <v>0</v>
      </c>
      <c r="F96" s="34">
        <f t="shared" si="23"/>
        <v>3</v>
      </c>
      <c r="G96" s="39" t="s">
        <v>28</v>
      </c>
      <c r="H96" s="66">
        <v>20.41</v>
      </c>
      <c r="I96" s="66">
        <f t="shared" si="20"/>
        <v>61.230000000000004</v>
      </c>
      <c r="J96" s="67">
        <v>39.369999999999997</v>
      </c>
      <c r="K96" s="67">
        <f t="shared" si="21"/>
        <v>118.10999999999999</v>
      </c>
      <c r="L96" s="68">
        <f t="shared" si="22"/>
        <v>179.34</v>
      </c>
      <c r="M96" s="69"/>
    </row>
    <row r="97" spans="1:14" s="26" customFormat="1" x14ac:dyDescent="0.25">
      <c r="A97" s="40" t="str">
        <f>IF(G97&lt;&gt;"",1+MAX($A$12:A96),"")</f>
        <v/>
      </c>
      <c r="B97" s="32"/>
      <c r="C97" s="57" t="s">
        <v>79</v>
      </c>
      <c r="D97" s="39"/>
      <c r="E97" s="35"/>
      <c r="F97" s="34"/>
      <c r="G97" s="39"/>
      <c r="H97" s="66"/>
      <c r="I97" s="66"/>
      <c r="J97" s="67"/>
      <c r="K97" s="67"/>
      <c r="L97" s="68"/>
      <c r="M97" s="69"/>
    </row>
    <row r="98" spans="1:14" s="26" customFormat="1" x14ac:dyDescent="0.25">
      <c r="A98" s="40">
        <f>IF(G98&lt;&gt;"",1+MAX($A$12:A97),"")</f>
        <v>52</v>
      </c>
      <c r="B98" s="32"/>
      <c r="C98" s="56" t="s">
        <v>136</v>
      </c>
      <c r="D98" s="39">
        <v>2.44</v>
      </c>
      <c r="E98" s="35">
        <v>0.05</v>
      </c>
      <c r="F98" s="34">
        <f t="shared" si="23"/>
        <v>3</v>
      </c>
      <c r="G98" s="39" t="s">
        <v>83</v>
      </c>
      <c r="H98" s="66">
        <v>54</v>
      </c>
      <c r="I98" s="66">
        <f t="shared" si="20"/>
        <v>162</v>
      </c>
      <c r="J98" s="67">
        <v>33.42</v>
      </c>
      <c r="K98" s="67">
        <f t="shared" si="21"/>
        <v>100.26</v>
      </c>
      <c r="L98" s="68">
        <f t="shared" si="22"/>
        <v>262.26</v>
      </c>
      <c r="M98" s="69"/>
    </row>
    <row r="99" spans="1:14" s="26" customFormat="1" x14ac:dyDescent="0.25">
      <c r="A99" s="40">
        <f>IF(G99&lt;&gt;"",1+MAX($A$12:A98),"")</f>
        <v>53</v>
      </c>
      <c r="B99" s="32"/>
      <c r="C99" s="56" t="s">
        <v>137</v>
      </c>
      <c r="D99" s="39">
        <v>6.39</v>
      </c>
      <c r="E99" s="35">
        <v>0.05</v>
      </c>
      <c r="F99" s="34">
        <f t="shared" si="23"/>
        <v>7</v>
      </c>
      <c r="G99" s="39" t="s">
        <v>83</v>
      </c>
      <c r="H99" s="66">
        <v>54</v>
      </c>
      <c r="I99" s="66">
        <f t="shared" si="20"/>
        <v>378</v>
      </c>
      <c r="J99" s="67">
        <v>33.42</v>
      </c>
      <c r="K99" s="67">
        <f t="shared" si="21"/>
        <v>233.94</v>
      </c>
      <c r="L99" s="68">
        <f t="shared" si="22"/>
        <v>611.94000000000005</v>
      </c>
      <c r="M99" s="69"/>
    </row>
    <row r="100" spans="1:14" s="26" customFormat="1" x14ac:dyDescent="0.25">
      <c r="A100" s="40">
        <f>IF(G100&lt;&gt;"",1+MAX($A$12:A99),"")</f>
        <v>54</v>
      </c>
      <c r="B100" s="32"/>
      <c r="C100" s="56" t="s">
        <v>138</v>
      </c>
      <c r="D100" s="39">
        <v>2</v>
      </c>
      <c r="E100" s="35">
        <v>0</v>
      </c>
      <c r="F100" s="34">
        <f t="shared" si="23"/>
        <v>2</v>
      </c>
      <c r="G100" s="39" t="s">
        <v>28</v>
      </c>
      <c r="H100" s="66">
        <v>54</v>
      </c>
      <c r="I100" s="66">
        <f t="shared" si="20"/>
        <v>108</v>
      </c>
      <c r="J100" s="67">
        <v>29.2</v>
      </c>
      <c r="K100" s="67">
        <f t="shared" si="21"/>
        <v>58.4</v>
      </c>
      <c r="L100" s="68">
        <f t="shared" si="22"/>
        <v>166.4</v>
      </c>
      <c r="M100" s="69"/>
    </row>
    <row r="101" spans="1:14" s="24" customFormat="1" x14ac:dyDescent="0.25">
      <c r="A101" s="40" t="str">
        <f>IF(G101&lt;&gt;"",1+MAX($A$12:A100),"")</f>
        <v/>
      </c>
      <c r="B101" s="44"/>
      <c r="C101" s="57" t="s">
        <v>139</v>
      </c>
      <c r="D101" s="39"/>
      <c r="E101" s="35"/>
      <c r="F101" s="34"/>
      <c r="G101" s="39"/>
      <c r="H101" s="66"/>
      <c r="I101" s="66"/>
      <c r="J101" s="67"/>
      <c r="K101" s="67"/>
      <c r="L101" s="68"/>
      <c r="M101" s="69"/>
      <c r="N101" s="23"/>
    </row>
    <row r="102" spans="1:14" s="24" customFormat="1" ht="47.25" x14ac:dyDescent="0.25">
      <c r="A102" s="40">
        <f>IF(G102&lt;&gt;"",1+MAX($A$12:A101),"")</f>
        <v>55</v>
      </c>
      <c r="B102" s="44"/>
      <c r="C102" s="52" t="s">
        <v>140</v>
      </c>
      <c r="D102" s="39">
        <v>1</v>
      </c>
      <c r="E102" s="35">
        <v>0</v>
      </c>
      <c r="F102" s="34">
        <f t="shared" si="23"/>
        <v>1</v>
      </c>
      <c r="G102" s="39" t="s">
        <v>141</v>
      </c>
      <c r="H102" s="66">
        <v>378</v>
      </c>
      <c r="I102" s="66">
        <f t="shared" si="20"/>
        <v>378</v>
      </c>
      <c r="J102" s="67">
        <v>239</v>
      </c>
      <c r="K102" s="67">
        <f t="shared" si="21"/>
        <v>239</v>
      </c>
      <c r="L102" s="68">
        <f t="shared" si="22"/>
        <v>617</v>
      </c>
      <c r="M102" s="69"/>
      <c r="N102" s="23"/>
    </row>
    <row r="103" spans="1:14" s="24" customFormat="1" ht="47.25" x14ac:dyDescent="0.25">
      <c r="A103" s="40">
        <f>IF(G103&lt;&gt;"",1+MAX($A$12:A102),"")</f>
        <v>56</v>
      </c>
      <c r="B103" s="44"/>
      <c r="C103" s="52" t="s">
        <v>140</v>
      </c>
      <c r="D103" s="39">
        <v>1</v>
      </c>
      <c r="E103" s="35">
        <v>0</v>
      </c>
      <c r="F103" s="34">
        <f t="shared" si="23"/>
        <v>1</v>
      </c>
      <c r="G103" s="39" t="s">
        <v>141</v>
      </c>
      <c r="H103" s="66">
        <v>378</v>
      </c>
      <c r="I103" s="66">
        <f t="shared" si="20"/>
        <v>378</v>
      </c>
      <c r="J103" s="67">
        <v>239</v>
      </c>
      <c r="K103" s="67">
        <f t="shared" si="21"/>
        <v>239</v>
      </c>
      <c r="L103" s="68">
        <f t="shared" si="22"/>
        <v>617</v>
      </c>
      <c r="M103" s="69"/>
      <c r="N103" s="23"/>
    </row>
    <row r="104" spans="1:14" s="24" customFormat="1" x14ac:dyDescent="0.25">
      <c r="A104" s="40" t="str">
        <f>IF(G104&lt;&gt;"",1+MAX($A$12:A103),"")</f>
        <v/>
      </c>
      <c r="B104" s="44"/>
      <c r="C104" s="57" t="s">
        <v>65</v>
      </c>
      <c r="D104" s="39"/>
      <c r="E104" s="35"/>
      <c r="F104" s="34"/>
      <c r="G104" s="39"/>
      <c r="H104" s="66"/>
      <c r="I104" s="66"/>
      <c r="J104" s="67"/>
      <c r="K104" s="67"/>
      <c r="L104" s="68"/>
      <c r="M104" s="69"/>
      <c r="N104" s="23"/>
    </row>
    <row r="105" spans="1:14" s="24" customFormat="1" x14ac:dyDescent="0.25">
      <c r="A105" s="40" t="str">
        <f>IF(G105&lt;&gt;"",1+MAX($A$12:A104),"")</f>
        <v/>
      </c>
      <c r="B105" s="44"/>
      <c r="C105" s="57" t="s">
        <v>78</v>
      </c>
      <c r="D105" s="39"/>
      <c r="E105" s="35"/>
      <c r="F105" s="34"/>
      <c r="G105" s="39"/>
      <c r="H105" s="66"/>
      <c r="I105" s="66"/>
      <c r="J105" s="67"/>
      <c r="K105" s="67"/>
      <c r="L105" s="68"/>
      <c r="M105" s="69"/>
      <c r="N105" s="23"/>
    </row>
    <row r="106" spans="1:14" s="24" customFormat="1" x14ac:dyDescent="0.25">
      <c r="A106" s="40">
        <f>IF(G106&lt;&gt;"",1+MAX($A$12:A105),"")</f>
        <v>57</v>
      </c>
      <c r="B106" s="44"/>
      <c r="C106" s="56" t="s">
        <v>142</v>
      </c>
      <c r="D106" s="39">
        <v>3.91</v>
      </c>
      <c r="E106" s="35">
        <v>0.05</v>
      </c>
      <c r="F106" s="34">
        <f t="shared" si="23"/>
        <v>5</v>
      </c>
      <c r="G106" s="39" t="s">
        <v>83</v>
      </c>
      <c r="H106" s="66">
        <v>40</v>
      </c>
      <c r="I106" s="66">
        <f t="shared" si="20"/>
        <v>200</v>
      </c>
      <c r="J106" s="67">
        <v>26</v>
      </c>
      <c r="K106" s="67">
        <f t="shared" si="21"/>
        <v>130</v>
      </c>
      <c r="L106" s="68">
        <f t="shared" si="22"/>
        <v>330</v>
      </c>
      <c r="M106" s="69"/>
      <c r="N106" s="23"/>
    </row>
    <row r="107" spans="1:14" s="24" customFormat="1" x14ac:dyDescent="0.25">
      <c r="A107" s="40" t="str">
        <f>IF(G107&lt;&gt;"",1+MAX($A$12:A106),"")</f>
        <v/>
      </c>
      <c r="B107" s="44"/>
      <c r="C107" s="52"/>
      <c r="D107" s="39"/>
      <c r="E107" s="35"/>
      <c r="F107" s="34"/>
      <c r="G107" s="39"/>
      <c r="H107" s="66"/>
      <c r="I107" s="66"/>
      <c r="J107" s="67"/>
      <c r="K107" s="67"/>
      <c r="L107" s="68"/>
      <c r="M107" s="69"/>
      <c r="N107" s="23"/>
    </row>
    <row r="108" spans="1:14" s="24" customFormat="1" x14ac:dyDescent="0.2">
      <c r="A108" s="40" t="str">
        <f>IF(G108&lt;&gt;"",1+MAX($A$12:A107),"")</f>
        <v/>
      </c>
      <c r="B108" s="28" t="s">
        <v>51</v>
      </c>
      <c r="C108" s="29" t="s">
        <v>52</v>
      </c>
      <c r="D108" s="27"/>
      <c r="E108" s="30"/>
      <c r="F108" s="30"/>
      <c r="G108" s="30"/>
      <c r="H108" s="65"/>
      <c r="I108" s="65"/>
      <c r="J108" s="65"/>
      <c r="K108" s="65"/>
      <c r="L108" s="65"/>
      <c r="M108" s="65">
        <f>SUM(L110:L134)</f>
        <v>7094.25</v>
      </c>
      <c r="N108" s="23" t="s">
        <v>10</v>
      </c>
    </row>
    <row r="109" spans="1:14" s="24" customFormat="1" x14ac:dyDescent="0.25">
      <c r="A109" s="40" t="str">
        <f>IF(G109&lt;&gt;"",1+MAX($A$12:A108),"")</f>
        <v/>
      </c>
      <c r="B109" s="32"/>
      <c r="C109" s="38" t="s">
        <v>53</v>
      </c>
      <c r="D109" s="34"/>
      <c r="E109" s="35"/>
      <c r="F109" s="34"/>
      <c r="G109" s="42"/>
      <c r="H109" s="66"/>
      <c r="I109" s="66"/>
      <c r="J109" s="67"/>
      <c r="K109" s="67"/>
      <c r="L109" s="68"/>
      <c r="M109" s="69"/>
      <c r="N109" s="23"/>
    </row>
    <row r="110" spans="1:14" s="24" customFormat="1" x14ac:dyDescent="0.25">
      <c r="A110" s="40" t="str">
        <f>IF(G110&lt;&gt;"",1+MAX($A$12:A109),"")</f>
        <v/>
      </c>
      <c r="B110" s="44"/>
      <c r="C110" s="52"/>
      <c r="D110" s="39"/>
      <c r="E110" s="35"/>
      <c r="F110" s="34"/>
      <c r="G110" s="39"/>
      <c r="H110" s="66"/>
      <c r="I110" s="66"/>
      <c r="J110" s="67"/>
      <c r="K110" s="67"/>
      <c r="L110" s="68"/>
      <c r="M110" s="69"/>
      <c r="N110" s="23"/>
    </row>
    <row r="111" spans="1:14" s="24" customFormat="1" x14ac:dyDescent="0.25">
      <c r="A111" s="40" t="str">
        <f>IF(G111&lt;&gt;"",1+MAX($A$12:A110),"")</f>
        <v/>
      </c>
      <c r="B111" s="44"/>
      <c r="C111" s="57" t="s">
        <v>79</v>
      </c>
      <c r="D111" s="39"/>
      <c r="E111" s="35"/>
      <c r="F111" s="34"/>
      <c r="G111" s="39"/>
      <c r="H111" s="66"/>
      <c r="I111" s="66"/>
      <c r="J111" s="67"/>
      <c r="K111" s="67"/>
      <c r="L111" s="68"/>
      <c r="M111" s="69"/>
      <c r="N111" s="23"/>
    </row>
    <row r="112" spans="1:14" s="24" customFormat="1" x14ac:dyDescent="0.25">
      <c r="A112" s="40">
        <f>IF(G112&lt;&gt;"",1+MAX($A$12:A111),"")</f>
        <v>58</v>
      </c>
      <c r="B112" s="44"/>
      <c r="C112" s="56" t="s">
        <v>143</v>
      </c>
      <c r="D112" s="39">
        <v>17.88</v>
      </c>
      <c r="E112" s="35">
        <v>0.05</v>
      </c>
      <c r="F112" s="34">
        <f t="shared" ref="F112:F134" si="30">CEILING(D112*(1+E112),1)</f>
        <v>19</v>
      </c>
      <c r="G112" s="39" t="s">
        <v>88</v>
      </c>
      <c r="H112" s="66">
        <v>4.5</v>
      </c>
      <c r="I112" s="66">
        <f t="shared" ref="I112:I134" si="31">H112*F112</f>
        <v>85.5</v>
      </c>
      <c r="J112" s="67">
        <v>9</v>
      </c>
      <c r="K112" s="67">
        <f t="shared" ref="K112:K134" si="32">J112*F112</f>
        <v>171</v>
      </c>
      <c r="L112" s="68">
        <f t="shared" ref="L112:L134" si="33">(H112+J112)*F112</f>
        <v>256.5</v>
      </c>
      <c r="M112" s="69"/>
      <c r="N112" s="23"/>
    </row>
    <row r="113" spans="1:14" s="24" customFormat="1" x14ac:dyDescent="0.25">
      <c r="A113" s="40">
        <f>IF(G113&lt;&gt;"",1+MAX($A$12:A112),"")</f>
        <v>59</v>
      </c>
      <c r="B113" s="44"/>
      <c r="C113" s="56" t="s">
        <v>144</v>
      </c>
      <c r="D113" s="39">
        <v>17.88</v>
      </c>
      <c r="E113" s="35">
        <v>0.05</v>
      </c>
      <c r="F113" s="34">
        <f t="shared" si="30"/>
        <v>19</v>
      </c>
      <c r="G113" s="39" t="s">
        <v>88</v>
      </c>
      <c r="H113" s="66">
        <v>3.5</v>
      </c>
      <c r="I113" s="66">
        <f t="shared" si="31"/>
        <v>66.5</v>
      </c>
      <c r="J113" s="67">
        <v>6.5</v>
      </c>
      <c r="K113" s="67">
        <f t="shared" si="32"/>
        <v>123.5</v>
      </c>
      <c r="L113" s="68">
        <f t="shared" si="33"/>
        <v>190</v>
      </c>
      <c r="M113" s="69"/>
      <c r="N113" s="23"/>
    </row>
    <row r="114" spans="1:14" s="24" customFormat="1" x14ac:dyDescent="0.25">
      <c r="A114" s="40">
        <f>IF(G114&lt;&gt;"",1+MAX($A$12:A113),"")</f>
        <v>60</v>
      </c>
      <c r="B114" s="44"/>
      <c r="C114" s="56" t="s">
        <v>227</v>
      </c>
      <c r="D114" s="39">
        <v>17.88</v>
      </c>
      <c r="E114" s="35">
        <v>0.05</v>
      </c>
      <c r="F114" s="34">
        <f t="shared" si="30"/>
        <v>19</v>
      </c>
      <c r="G114" s="39" t="s">
        <v>88</v>
      </c>
      <c r="H114" s="66">
        <v>14</v>
      </c>
      <c r="I114" s="66">
        <f t="shared" si="31"/>
        <v>266</v>
      </c>
      <c r="J114" s="67">
        <v>10.5</v>
      </c>
      <c r="K114" s="67">
        <f t="shared" si="32"/>
        <v>199.5</v>
      </c>
      <c r="L114" s="68">
        <f t="shared" si="33"/>
        <v>465.5</v>
      </c>
      <c r="M114" s="69"/>
      <c r="N114" s="23"/>
    </row>
    <row r="115" spans="1:14" s="24" customFormat="1" x14ac:dyDescent="0.25">
      <c r="A115" s="40">
        <f>IF(G115&lt;&gt;"",1+MAX($A$12:A114),"")</f>
        <v>61</v>
      </c>
      <c r="B115" s="44"/>
      <c r="C115" s="56" t="s">
        <v>228</v>
      </c>
      <c r="D115" s="39">
        <v>35.76</v>
      </c>
      <c r="E115" s="35">
        <v>0.05</v>
      </c>
      <c r="F115" s="34">
        <f t="shared" si="30"/>
        <v>38</v>
      </c>
      <c r="G115" s="39" t="s">
        <v>88</v>
      </c>
      <c r="H115" s="66">
        <v>12</v>
      </c>
      <c r="I115" s="66">
        <f t="shared" si="31"/>
        <v>456</v>
      </c>
      <c r="J115" s="67">
        <v>3.5</v>
      </c>
      <c r="K115" s="67">
        <f t="shared" si="32"/>
        <v>133</v>
      </c>
      <c r="L115" s="68">
        <f t="shared" si="33"/>
        <v>589</v>
      </c>
      <c r="M115" s="69"/>
      <c r="N115" s="23"/>
    </row>
    <row r="116" spans="1:14" s="24" customFormat="1" x14ac:dyDescent="0.25">
      <c r="A116" s="40">
        <f>IF(G116&lt;&gt;"",1+MAX($A$12:A115),"")</f>
        <v>62</v>
      </c>
      <c r="B116" s="44"/>
      <c r="C116" s="56" t="s">
        <v>145</v>
      </c>
      <c r="D116" s="39">
        <v>17.88</v>
      </c>
      <c r="E116" s="35">
        <v>0.05</v>
      </c>
      <c r="F116" s="34">
        <f t="shared" si="30"/>
        <v>19</v>
      </c>
      <c r="G116" s="39" t="s">
        <v>88</v>
      </c>
      <c r="H116" s="66">
        <v>2</v>
      </c>
      <c r="I116" s="66">
        <f t="shared" si="31"/>
        <v>38</v>
      </c>
      <c r="J116" s="67">
        <v>1.5</v>
      </c>
      <c r="K116" s="67">
        <f t="shared" si="32"/>
        <v>28.5</v>
      </c>
      <c r="L116" s="68">
        <f t="shared" si="33"/>
        <v>66.5</v>
      </c>
      <c r="M116" s="69"/>
      <c r="N116" s="23"/>
    </row>
    <row r="117" spans="1:14" s="24" customFormat="1" x14ac:dyDescent="0.25">
      <c r="A117" s="40">
        <f>IF(G117&lt;&gt;"",1+MAX($A$12:A116),"")</f>
        <v>63</v>
      </c>
      <c r="B117" s="44"/>
      <c r="C117" s="56" t="s">
        <v>146</v>
      </c>
      <c r="D117" s="39">
        <v>17.88</v>
      </c>
      <c r="E117" s="35">
        <v>0.05</v>
      </c>
      <c r="F117" s="34">
        <f t="shared" si="30"/>
        <v>19</v>
      </c>
      <c r="G117" s="39" t="s">
        <v>88</v>
      </c>
      <c r="H117" s="66">
        <v>11.34</v>
      </c>
      <c r="I117" s="66">
        <f t="shared" si="31"/>
        <v>215.46</v>
      </c>
      <c r="J117" s="66">
        <v>11.34</v>
      </c>
      <c r="K117" s="67">
        <f t="shared" si="32"/>
        <v>215.46</v>
      </c>
      <c r="L117" s="68">
        <f t="shared" si="33"/>
        <v>430.92</v>
      </c>
      <c r="M117" s="69"/>
      <c r="N117" s="23"/>
    </row>
    <row r="118" spans="1:14" s="24" customFormat="1" x14ac:dyDescent="0.25">
      <c r="A118" s="40" t="str">
        <f>IF(G118&lt;&gt;"",1+MAX($A$12:A117),"")</f>
        <v/>
      </c>
      <c r="B118" s="44"/>
      <c r="C118" s="57" t="s">
        <v>147</v>
      </c>
      <c r="D118" s="39"/>
      <c r="E118" s="35"/>
      <c r="F118" s="34"/>
      <c r="G118" s="39"/>
      <c r="H118" s="66"/>
      <c r="I118" s="66"/>
      <c r="J118" s="67"/>
      <c r="K118" s="67"/>
      <c r="L118" s="68"/>
      <c r="M118" s="69"/>
      <c r="N118" s="23"/>
    </row>
    <row r="119" spans="1:14" s="24" customFormat="1" x14ac:dyDescent="0.25">
      <c r="A119" s="40">
        <f>IF(G119&lt;&gt;"",1+MAX($A$12:A118),"")</f>
        <v>64</v>
      </c>
      <c r="B119" s="44"/>
      <c r="C119" s="56" t="s">
        <v>148</v>
      </c>
      <c r="D119" s="39">
        <v>22.3</v>
      </c>
      <c r="E119" s="35">
        <v>0.05</v>
      </c>
      <c r="F119" s="34">
        <f t="shared" si="30"/>
        <v>24</v>
      </c>
      <c r="G119" s="39" t="s">
        <v>88</v>
      </c>
      <c r="H119" s="66">
        <v>11.25</v>
      </c>
      <c r="I119" s="66">
        <f t="shared" si="31"/>
        <v>270</v>
      </c>
      <c r="J119" s="67">
        <v>6.7</v>
      </c>
      <c r="K119" s="67">
        <f t="shared" si="32"/>
        <v>160.80000000000001</v>
      </c>
      <c r="L119" s="68">
        <f t="shared" si="33"/>
        <v>430.79999999999995</v>
      </c>
      <c r="M119" s="69"/>
      <c r="N119" s="23"/>
    </row>
    <row r="120" spans="1:14" s="24" customFormat="1" x14ac:dyDescent="0.25">
      <c r="A120" s="40">
        <f>IF(G120&lt;&gt;"",1+MAX($A$12:A119),"")</f>
        <v>65</v>
      </c>
      <c r="B120" s="44"/>
      <c r="C120" s="56" t="s">
        <v>149</v>
      </c>
      <c r="D120" s="39">
        <v>22.3</v>
      </c>
      <c r="E120" s="35">
        <v>0.05</v>
      </c>
      <c r="F120" s="34">
        <f t="shared" si="30"/>
        <v>24</v>
      </c>
      <c r="G120" s="39" t="s">
        <v>88</v>
      </c>
      <c r="H120" s="66">
        <v>3.38</v>
      </c>
      <c r="I120" s="66">
        <f t="shared" si="31"/>
        <v>81.12</v>
      </c>
      <c r="J120" s="67">
        <v>2.5</v>
      </c>
      <c r="K120" s="67">
        <f t="shared" si="32"/>
        <v>60</v>
      </c>
      <c r="L120" s="68">
        <f t="shared" si="33"/>
        <v>141.12</v>
      </c>
      <c r="M120" s="69"/>
      <c r="N120" s="23"/>
    </row>
    <row r="121" spans="1:14" s="24" customFormat="1" x14ac:dyDescent="0.25">
      <c r="A121" s="40">
        <f>IF(G121&lt;&gt;"",1+MAX($A$12:A120),"")</f>
        <v>66</v>
      </c>
      <c r="B121" s="44"/>
      <c r="C121" s="56" t="s">
        <v>150</v>
      </c>
      <c r="D121" s="39">
        <v>22.3</v>
      </c>
      <c r="E121" s="35">
        <v>0.05</v>
      </c>
      <c r="F121" s="34">
        <f t="shared" si="30"/>
        <v>24</v>
      </c>
      <c r="G121" s="39" t="s">
        <v>88</v>
      </c>
      <c r="H121" s="66">
        <v>1.4</v>
      </c>
      <c r="I121" s="66">
        <f t="shared" si="31"/>
        <v>33.599999999999994</v>
      </c>
      <c r="J121" s="67">
        <v>3.2</v>
      </c>
      <c r="K121" s="67">
        <f t="shared" si="32"/>
        <v>76.800000000000011</v>
      </c>
      <c r="L121" s="68">
        <f t="shared" si="33"/>
        <v>110.39999999999999</v>
      </c>
      <c r="M121" s="69"/>
      <c r="N121" s="23"/>
    </row>
    <row r="122" spans="1:14" s="24" customFormat="1" x14ac:dyDescent="0.25">
      <c r="A122" s="40">
        <f>IF(G122&lt;&gt;"",1+MAX($A$12:A121),"")</f>
        <v>67</v>
      </c>
      <c r="B122" s="44"/>
      <c r="C122" s="56" t="s">
        <v>229</v>
      </c>
      <c r="D122" s="39">
        <v>22.3</v>
      </c>
      <c r="E122" s="35">
        <v>0.05</v>
      </c>
      <c r="F122" s="34">
        <f t="shared" si="30"/>
        <v>24</v>
      </c>
      <c r="G122" s="39" t="s">
        <v>88</v>
      </c>
      <c r="H122" s="66">
        <v>9.09</v>
      </c>
      <c r="I122" s="66">
        <f t="shared" si="31"/>
        <v>218.16</v>
      </c>
      <c r="J122" s="67">
        <v>18.25</v>
      </c>
      <c r="K122" s="67">
        <f t="shared" si="32"/>
        <v>438</v>
      </c>
      <c r="L122" s="68">
        <f t="shared" si="33"/>
        <v>656.16</v>
      </c>
      <c r="M122" s="69"/>
      <c r="N122" s="23"/>
    </row>
    <row r="123" spans="1:14" s="24" customFormat="1" x14ac:dyDescent="0.25">
      <c r="A123" s="40">
        <f>IF(G123&lt;&gt;"",1+MAX($A$12:A122),"")</f>
        <v>68</v>
      </c>
      <c r="B123" s="44"/>
      <c r="C123" s="56" t="s">
        <v>230</v>
      </c>
      <c r="D123" s="39">
        <v>22.3</v>
      </c>
      <c r="E123" s="35">
        <v>0.05</v>
      </c>
      <c r="F123" s="34">
        <f t="shared" si="30"/>
        <v>24</v>
      </c>
      <c r="G123" s="39" t="s">
        <v>88</v>
      </c>
      <c r="H123" s="66">
        <v>9.9</v>
      </c>
      <c r="I123" s="66">
        <f t="shared" si="31"/>
        <v>237.60000000000002</v>
      </c>
      <c r="J123" s="67">
        <v>5</v>
      </c>
      <c r="K123" s="67">
        <f t="shared" si="32"/>
        <v>120</v>
      </c>
      <c r="L123" s="68">
        <f t="shared" si="33"/>
        <v>357.6</v>
      </c>
      <c r="M123" s="69"/>
      <c r="N123" s="23"/>
    </row>
    <row r="124" spans="1:14" s="24" customFormat="1" x14ac:dyDescent="0.25">
      <c r="A124" s="40">
        <f>IF(G124&lt;&gt;"",1+MAX($A$12:A123),"")</f>
        <v>69</v>
      </c>
      <c r="B124" s="44"/>
      <c r="C124" s="56" t="s">
        <v>151</v>
      </c>
      <c r="D124" s="39">
        <v>22.3</v>
      </c>
      <c r="E124" s="35">
        <v>0.05</v>
      </c>
      <c r="F124" s="34">
        <f t="shared" si="30"/>
        <v>24</v>
      </c>
      <c r="G124" s="39" t="s">
        <v>88</v>
      </c>
      <c r="H124" s="66">
        <v>11</v>
      </c>
      <c r="I124" s="66">
        <f t="shared" si="31"/>
        <v>264</v>
      </c>
      <c r="J124" s="67">
        <v>12.6</v>
      </c>
      <c r="K124" s="67">
        <f t="shared" si="32"/>
        <v>302.39999999999998</v>
      </c>
      <c r="L124" s="68">
        <f t="shared" si="33"/>
        <v>566.40000000000009</v>
      </c>
      <c r="M124" s="69"/>
      <c r="N124" s="23"/>
    </row>
    <row r="125" spans="1:14" s="24" customFormat="1" x14ac:dyDescent="0.25">
      <c r="A125" s="40">
        <f>IF(G125&lt;&gt;"",1+MAX($A$12:A124),"")</f>
        <v>70</v>
      </c>
      <c r="B125" s="44"/>
      <c r="C125" s="56" t="s">
        <v>152</v>
      </c>
      <c r="D125" s="39">
        <v>22.3</v>
      </c>
      <c r="E125" s="35">
        <v>0.05</v>
      </c>
      <c r="F125" s="34">
        <f t="shared" si="30"/>
        <v>24</v>
      </c>
      <c r="G125" s="39" t="s">
        <v>88</v>
      </c>
      <c r="H125" s="66">
        <v>11</v>
      </c>
      <c r="I125" s="66">
        <f t="shared" si="31"/>
        <v>264</v>
      </c>
      <c r="J125" s="67">
        <v>12.6</v>
      </c>
      <c r="K125" s="67">
        <f t="shared" si="32"/>
        <v>302.39999999999998</v>
      </c>
      <c r="L125" s="68">
        <f t="shared" si="33"/>
        <v>566.40000000000009</v>
      </c>
      <c r="M125" s="69"/>
      <c r="N125" s="23"/>
    </row>
    <row r="126" spans="1:14" s="24" customFormat="1" x14ac:dyDescent="0.25">
      <c r="A126" s="40" t="str">
        <f>IF(G126&lt;&gt;"",1+MAX($A$12:A125),"")</f>
        <v/>
      </c>
      <c r="B126" s="44"/>
      <c r="C126" s="57" t="s">
        <v>153</v>
      </c>
      <c r="D126" s="39"/>
      <c r="E126" s="35"/>
      <c r="F126" s="34"/>
      <c r="G126" s="39"/>
      <c r="H126" s="66"/>
      <c r="I126" s="66"/>
      <c r="J126" s="67"/>
      <c r="K126" s="67"/>
      <c r="L126" s="68"/>
      <c r="M126" s="69"/>
      <c r="N126" s="23"/>
    </row>
    <row r="127" spans="1:14" s="24" customFormat="1" x14ac:dyDescent="0.25">
      <c r="A127" s="40">
        <f>IF(G127&lt;&gt;"",1+MAX($A$12:A126),"")</f>
        <v>71</v>
      </c>
      <c r="B127" s="44"/>
      <c r="C127" s="56" t="s">
        <v>231</v>
      </c>
      <c r="D127" s="39">
        <v>21.04</v>
      </c>
      <c r="E127" s="35">
        <v>0.05</v>
      </c>
      <c r="F127" s="34">
        <f t="shared" si="30"/>
        <v>23</v>
      </c>
      <c r="G127" s="39" t="s">
        <v>83</v>
      </c>
      <c r="H127" s="66">
        <v>7</v>
      </c>
      <c r="I127" s="66">
        <f t="shared" si="31"/>
        <v>161</v>
      </c>
      <c r="J127" s="66">
        <v>10</v>
      </c>
      <c r="K127" s="67">
        <f t="shared" si="32"/>
        <v>230</v>
      </c>
      <c r="L127" s="68">
        <f t="shared" si="33"/>
        <v>391</v>
      </c>
      <c r="M127" s="69"/>
      <c r="N127" s="23"/>
    </row>
    <row r="128" spans="1:14" s="24" customFormat="1" x14ac:dyDescent="0.25">
      <c r="A128" s="40">
        <f>IF(G128&lt;&gt;"",1+MAX($A$12:A127),"")</f>
        <v>72</v>
      </c>
      <c r="B128" s="44"/>
      <c r="C128" s="56" t="s">
        <v>154</v>
      </c>
      <c r="D128" s="39">
        <v>21.04</v>
      </c>
      <c r="E128" s="35">
        <v>0.05</v>
      </c>
      <c r="F128" s="34">
        <f t="shared" si="30"/>
        <v>23</v>
      </c>
      <c r="G128" s="39" t="s">
        <v>83</v>
      </c>
      <c r="H128" s="66">
        <v>3.75</v>
      </c>
      <c r="I128" s="66">
        <f t="shared" si="31"/>
        <v>86.25</v>
      </c>
      <c r="J128" s="67">
        <v>4.2</v>
      </c>
      <c r="K128" s="67">
        <f t="shared" si="32"/>
        <v>96.600000000000009</v>
      </c>
      <c r="L128" s="68">
        <f t="shared" si="33"/>
        <v>182.85</v>
      </c>
      <c r="M128" s="69"/>
      <c r="N128" s="23"/>
    </row>
    <row r="129" spans="1:14" s="24" customFormat="1" x14ac:dyDescent="0.25">
      <c r="A129" s="40">
        <f>IF(G129&lt;&gt;"",1+MAX($A$12:A128),"")</f>
        <v>73</v>
      </c>
      <c r="B129" s="44"/>
      <c r="C129" s="56" t="s">
        <v>155</v>
      </c>
      <c r="D129" s="39">
        <v>21.04</v>
      </c>
      <c r="E129" s="35">
        <v>0.05</v>
      </c>
      <c r="F129" s="34">
        <f t="shared" si="30"/>
        <v>23</v>
      </c>
      <c r="G129" s="39" t="s">
        <v>83</v>
      </c>
      <c r="H129" s="66">
        <v>6.2</v>
      </c>
      <c r="I129" s="66">
        <f t="shared" si="31"/>
        <v>142.6</v>
      </c>
      <c r="J129" s="67">
        <v>9.5</v>
      </c>
      <c r="K129" s="67">
        <f t="shared" si="32"/>
        <v>218.5</v>
      </c>
      <c r="L129" s="68">
        <f t="shared" si="33"/>
        <v>361.09999999999997</v>
      </c>
      <c r="M129" s="69"/>
      <c r="N129" s="23"/>
    </row>
    <row r="130" spans="1:14" s="24" customFormat="1" x14ac:dyDescent="0.25">
      <c r="A130" s="40">
        <f>IF(G130&lt;&gt;"",1+MAX($A$12:A129),"")</f>
        <v>74</v>
      </c>
      <c r="B130" s="44"/>
      <c r="C130" s="56" t="s">
        <v>156</v>
      </c>
      <c r="D130" s="39">
        <v>21.04</v>
      </c>
      <c r="E130" s="35">
        <v>0.05</v>
      </c>
      <c r="F130" s="34">
        <f t="shared" si="30"/>
        <v>23</v>
      </c>
      <c r="G130" s="39" t="s">
        <v>83</v>
      </c>
      <c r="H130" s="66">
        <v>2.5</v>
      </c>
      <c r="I130" s="66">
        <f t="shared" si="31"/>
        <v>57.5</v>
      </c>
      <c r="J130" s="67">
        <v>3.7</v>
      </c>
      <c r="K130" s="67">
        <f t="shared" si="32"/>
        <v>85.100000000000009</v>
      </c>
      <c r="L130" s="68">
        <f t="shared" si="33"/>
        <v>142.6</v>
      </c>
      <c r="M130" s="69"/>
      <c r="N130" s="23"/>
    </row>
    <row r="131" spans="1:14" s="24" customFormat="1" x14ac:dyDescent="0.25">
      <c r="A131" s="40">
        <f>IF(G131&lt;&gt;"",1+MAX($A$12:A130),"")</f>
        <v>75</v>
      </c>
      <c r="B131" s="44"/>
      <c r="C131" s="56" t="s">
        <v>157</v>
      </c>
      <c r="D131" s="39">
        <v>15.35</v>
      </c>
      <c r="E131" s="35">
        <v>0.05</v>
      </c>
      <c r="F131" s="34">
        <f t="shared" si="30"/>
        <v>17</v>
      </c>
      <c r="G131" s="39" t="s">
        <v>83</v>
      </c>
      <c r="H131" s="66">
        <v>12.7</v>
      </c>
      <c r="I131" s="66">
        <f t="shared" si="31"/>
        <v>215.89999999999998</v>
      </c>
      <c r="J131" s="67">
        <v>22</v>
      </c>
      <c r="K131" s="67">
        <f t="shared" si="32"/>
        <v>374</v>
      </c>
      <c r="L131" s="68">
        <f t="shared" si="33"/>
        <v>589.90000000000009</v>
      </c>
      <c r="M131" s="69"/>
      <c r="N131" s="23"/>
    </row>
    <row r="132" spans="1:14" s="24" customFormat="1" x14ac:dyDescent="0.25">
      <c r="A132" s="40">
        <f>IF(G132&lt;&gt;"",1+MAX($A$12:A131),"")</f>
        <v>76</v>
      </c>
      <c r="B132" s="44"/>
      <c r="C132" s="56" t="s">
        <v>158</v>
      </c>
      <c r="D132" s="39">
        <v>3</v>
      </c>
      <c r="E132" s="35">
        <v>0</v>
      </c>
      <c r="F132" s="34">
        <f t="shared" si="30"/>
        <v>3</v>
      </c>
      <c r="G132" s="39" t="s">
        <v>28</v>
      </c>
      <c r="H132" s="66">
        <v>28</v>
      </c>
      <c r="I132" s="66">
        <f t="shared" si="31"/>
        <v>84</v>
      </c>
      <c r="J132" s="67">
        <v>40</v>
      </c>
      <c r="K132" s="67">
        <f t="shared" si="32"/>
        <v>120</v>
      </c>
      <c r="L132" s="68">
        <f t="shared" si="33"/>
        <v>204</v>
      </c>
      <c r="M132" s="69"/>
      <c r="N132" s="23"/>
    </row>
    <row r="133" spans="1:14" s="24" customFormat="1" x14ac:dyDescent="0.25">
      <c r="A133" s="40">
        <f>IF(G133&lt;&gt;"",1+MAX($A$12:A132),"")</f>
        <v>77</v>
      </c>
      <c r="B133" s="44"/>
      <c r="C133" s="56" t="s">
        <v>159</v>
      </c>
      <c r="D133" s="39">
        <v>1</v>
      </c>
      <c r="E133" s="35">
        <v>0</v>
      </c>
      <c r="F133" s="34">
        <f t="shared" si="30"/>
        <v>1</v>
      </c>
      <c r="G133" s="39" t="s">
        <v>28</v>
      </c>
      <c r="H133" s="66">
        <v>80</v>
      </c>
      <c r="I133" s="66">
        <f t="shared" si="31"/>
        <v>80</v>
      </c>
      <c r="J133" s="67">
        <v>120</v>
      </c>
      <c r="K133" s="67">
        <f t="shared" si="32"/>
        <v>120</v>
      </c>
      <c r="L133" s="68">
        <f t="shared" si="33"/>
        <v>200</v>
      </c>
      <c r="M133" s="69"/>
      <c r="N133" s="23"/>
    </row>
    <row r="134" spans="1:14" s="24" customFormat="1" x14ac:dyDescent="0.25">
      <c r="A134" s="40">
        <f>IF(G134&lt;&gt;"",1+MAX($A$12:A133),"")</f>
        <v>78</v>
      </c>
      <c r="B134" s="44"/>
      <c r="C134" s="56" t="s">
        <v>160</v>
      </c>
      <c r="D134" s="39">
        <v>21</v>
      </c>
      <c r="E134" s="35">
        <v>0.05</v>
      </c>
      <c r="F134" s="34">
        <f t="shared" si="30"/>
        <v>23</v>
      </c>
      <c r="G134" s="39" t="s">
        <v>83</v>
      </c>
      <c r="H134" s="66">
        <v>2.5</v>
      </c>
      <c r="I134" s="66">
        <f t="shared" si="31"/>
        <v>57.5</v>
      </c>
      <c r="J134" s="67">
        <v>6</v>
      </c>
      <c r="K134" s="67">
        <f t="shared" si="32"/>
        <v>138</v>
      </c>
      <c r="L134" s="68">
        <f t="shared" si="33"/>
        <v>195.5</v>
      </c>
      <c r="M134" s="69"/>
      <c r="N134" s="23"/>
    </row>
    <row r="135" spans="1:14" s="24" customFormat="1" x14ac:dyDescent="0.25">
      <c r="A135" s="40" t="str">
        <f>IF(G135&lt;&gt;"",1+MAX($A$12:A134),"")</f>
        <v/>
      </c>
      <c r="B135" s="44"/>
      <c r="C135" s="52"/>
      <c r="D135" s="39"/>
      <c r="E135" s="35"/>
      <c r="F135" s="34"/>
      <c r="G135" s="39"/>
      <c r="H135" s="66"/>
      <c r="I135" s="66"/>
      <c r="J135" s="67"/>
      <c r="K135" s="67"/>
      <c r="L135" s="68"/>
      <c r="M135" s="69"/>
      <c r="N135" s="23"/>
    </row>
    <row r="136" spans="1:14" s="24" customFormat="1" x14ac:dyDescent="0.2">
      <c r="A136" s="40" t="str">
        <f>IF(G136&lt;&gt;"",1+MAX($A$12:A135),"")</f>
        <v/>
      </c>
      <c r="B136" s="28" t="s">
        <v>35</v>
      </c>
      <c r="C136" s="29" t="s">
        <v>36</v>
      </c>
      <c r="D136" s="27"/>
      <c r="E136" s="30"/>
      <c r="F136" s="30"/>
      <c r="G136" s="30"/>
      <c r="H136" s="65"/>
      <c r="I136" s="65"/>
      <c r="J136" s="65"/>
      <c r="K136" s="65"/>
      <c r="L136" s="65"/>
      <c r="M136" s="65">
        <f>SUM(L137:L160)</f>
        <v>14332.35</v>
      </c>
      <c r="N136" s="23" t="s">
        <v>10</v>
      </c>
    </row>
    <row r="137" spans="1:14" s="24" customFormat="1" x14ac:dyDescent="0.25">
      <c r="A137" s="40" t="str">
        <f>IF(G137&lt;&gt;"",1+MAX($A$12:A136),"")</f>
        <v/>
      </c>
      <c r="B137" s="32"/>
      <c r="C137" s="38" t="s">
        <v>163</v>
      </c>
      <c r="D137" s="34"/>
      <c r="E137" s="35"/>
      <c r="F137" s="36"/>
      <c r="G137" s="37"/>
      <c r="H137" s="66"/>
      <c r="I137" s="66"/>
      <c r="J137" s="67"/>
      <c r="K137" s="67"/>
      <c r="L137" s="68"/>
      <c r="M137" s="69"/>
      <c r="N137" s="23"/>
    </row>
    <row r="138" spans="1:14" s="24" customFormat="1" x14ac:dyDescent="0.25">
      <c r="A138" s="40" t="str">
        <f>IF(G138&lt;&gt;"",1+MAX($A$12:A137),"")</f>
        <v/>
      </c>
      <c r="B138" s="44"/>
      <c r="C138" s="54"/>
      <c r="D138" s="39"/>
      <c r="E138" s="43"/>
      <c r="F138" s="43"/>
      <c r="G138" s="39"/>
      <c r="H138" s="66"/>
      <c r="I138" s="66"/>
      <c r="J138" s="67"/>
      <c r="K138" s="67"/>
      <c r="L138" s="68"/>
      <c r="M138" s="69"/>
      <c r="N138" s="23"/>
    </row>
    <row r="139" spans="1:14" s="24" customFormat="1" x14ac:dyDescent="0.25">
      <c r="A139" s="40">
        <f>IF(G139&lt;&gt;"",1+MAX($A$12:A138),"")</f>
        <v>79</v>
      </c>
      <c r="B139" s="44"/>
      <c r="C139" s="56" t="s">
        <v>161</v>
      </c>
      <c r="D139" s="39">
        <v>8</v>
      </c>
      <c r="E139" s="35">
        <v>0</v>
      </c>
      <c r="F139" s="34">
        <f t="shared" ref="F139:F140" si="34">CEILING(D139*(1+E139),1)</f>
        <v>8</v>
      </c>
      <c r="G139" s="39" t="s">
        <v>28</v>
      </c>
      <c r="H139" s="66">
        <v>80</v>
      </c>
      <c r="I139" s="66">
        <f t="shared" ref="I139" si="35">H139*F139</f>
        <v>640</v>
      </c>
      <c r="J139" s="67">
        <v>180</v>
      </c>
      <c r="K139" s="67">
        <f t="shared" ref="K139" si="36">J139*F139</f>
        <v>1440</v>
      </c>
      <c r="L139" s="68">
        <f t="shared" ref="L139" si="37">(H139+J139)*F139</f>
        <v>2080</v>
      </c>
      <c r="M139" s="69"/>
      <c r="N139" s="23"/>
    </row>
    <row r="140" spans="1:14" s="24" customFormat="1" x14ac:dyDescent="0.25">
      <c r="A140" s="40">
        <f>IF(G140&lt;&gt;"",1+MAX($A$12:A139),"")</f>
        <v>80</v>
      </c>
      <c r="B140" s="44"/>
      <c r="C140" s="56" t="s">
        <v>162</v>
      </c>
      <c r="D140" s="39">
        <v>1</v>
      </c>
      <c r="E140" s="35">
        <v>0</v>
      </c>
      <c r="F140" s="34">
        <f t="shared" si="34"/>
        <v>1</v>
      </c>
      <c r="G140" s="39" t="s">
        <v>28</v>
      </c>
      <c r="H140" s="66">
        <v>80</v>
      </c>
      <c r="I140" s="66">
        <f t="shared" ref="I140:I159" si="38">H140*F140</f>
        <v>80</v>
      </c>
      <c r="J140" s="67">
        <v>160</v>
      </c>
      <c r="K140" s="67">
        <f t="shared" ref="K140:K159" si="39">J140*F140</f>
        <v>160</v>
      </c>
      <c r="L140" s="68">
        <f t="shared" ref="L140:L159" si="40">(H140+J140)*F140</f>
        <v>240</v>
      </c>
      <c r="M140" s="69"/>
      <c r="N140" s="23"/>
    </row>
    <row r="141" spans="1:14" s="24" customFormat="1" x14ac:dyDescent="0.25">
      <c r="A141" s="40" t="str">
        <f>IF(G141&lt;&gt;"",1+MAX($A$12:A140),"")</f>
        <v/>
      </c>
      <c r="B141" s="44"/>
      <c r="C141" s="38" t="s">
        <v>66</v>
      </c>
      <c r="D141" s="39"/>
      <c r="E141" s="35"/>
      <c r="F141" s="34"/>
      <c r="G141" s="39"/>
      <c r="H141" s="66"/>
      <c r="I141" s="66"/>
      <c r="J141" s="67"/>
      <c r="K141" s="67"/>
      <c r="L141" s="68"/>
      <c r="M141" s="69"/>
      <c r="N141" s="23"/>
    </row>
    <row r="142" spans="1:14" s="24" customFormat="1" x14ac:dyDescent="0.25">
      <c r="A142" s="40">
        <f>IF(G142&lt;&gt;"",1+MAX($A$12:A141),"")</f>
        <v>81</v>
      </c>
      <c r="B142" s="44"/>
      <c r="C142" s="56" t="s">
        <v>164</v>
      </c>
      <c r="D142" s="39">
        <v>1</v>
      </c>
      <c r="E142" s="35">
        <v>0</v>
      </c>
      <c r="F142" s="34">
        <f t="shared" ref="F142:F159" si="41">CEILING(D142*(1+E142),1)</f>
        <v>1</v>
      </c>
      <c r="G142" s="39" t="s">
        <v>28</v>
      </c>
      <c r="H142" s="66">
        <v>95</v>
      </c>
      <c r="I142" s="66">
        <f t="shared" si="38"/>
        <v>95</v>
      </c>
      <c r="J142" s="67">
        <v>280</v>
      </c>
      <c r="K142" s="67">
        <f t="shared" si="39"/>
        <v>280</v>
      </c>
      <c r="L142" s="68">
        <f t="shared" si="40"/>
        <v>375</v>
      </c>
      <c r="M142" s="69"/>
      <c r="N142" s="23"/>
    </row>
    <row r="143" spans="1:14" s="24" customFormat="1" x14ac:dyDescent="0.25">
      <c r="A143" s="40">
        <f>IF(G143&lt;&gt;"",1+MAX($A$12:A142),"")</f>
        <v>82</v>
      </c>
      <c r="B143" s="44"/>
      <c r="C143" s="56" t="s">
        <v>165</v>
      </c>
      <c r="D143" s="39">
        <v>2</v>
      </c>
      <c r="E143" s="35">
        <v>0</v>
      </c>
      <c r="F143" s="34">
        <f t="shared" si="41"/>
        <v>2</v>
      </c>
      <c r="G143" s="39" t="s">
        <v>28</v>
      </c>
      <c r="H143" s="66">
        <v>85</v>
      </c>
      <c r="I143" s="66">
        <f t="shared" si="38"/>
        <v>170</v>
      </c>
      <c r="J143" s="67">
        <v>215</v>
      </c>
      <c r="K143" s="67">
        <f t="shared" si="39"/>
        <v>430</v>
      </c>
      <c r="L143" s="68">
        <f t="shared" si="40"/>
        <v>600</v>
      </c>
      <c r="M143" s="69"/>
      <c r="N143" s="23"/>
    </row>
    <row r="144" spans="1:14" s="24" customFormat="1" x14ac:dyDescent="0.25">
      <c r="A144" s="40">
        <f>IF(G144&lt;&gt;"",1+MAX($A$12:A143),"")</f>
        <v>83</v>
      </c>
      <c r="B144" s="44"/>
      <c r="C144" s="56" t="s">
        <v>166</v>
      </c>
      <c r="D144" s="39">
        <v>1</v>
      </c>
      <c r="E144" s="35">
        <v>0</v>
      </c>
      <c r="F144" s="34">
        <f t="shared" si="41"/>
        <v>1</v>
      </c>
      <c r="G144" s="39" t="s">
        <v>28</v>
      </c>
      <c r="H144" s="66">
        <v>90</v>
      </c>
      <c r="I144" s="66">
        <f t="shared" si="38"/>
        <v>90</v>
      </c>
      <c r="J144" s="67">
        <v>250</v>
      </c>
      <c r="K144" s="67">
        <f t="shared" si="39"/>
        <v>250</v>
      </c>
      <c r="L144" s="68">
        <f t="shared" si="40"/>
        <v>340</v>
      </c>
      <c r="M144" s="69"/>
      <c r="N144" s="23"/>
    </row>
    <row r="145" spans="1:14" s="24" customFormat="1" x14ac:dyDescent="0.25">
      <c r="A145" s="40">
        <f>IF(G145&lt;&gt;"",1+MAX($A$12:A144),"")</f>
        <v>84</v>
      </c>
      <c r="B145" s="44"/>
      <c r="C145" s="56" t="s">
        <v>167</v>
      </c>
      <c r="D145" s="39">
        <v>1</v>
      </c>
      <c r="E145" s="35">
        <v>0</v>
      </c>
      <c r="F145" s="34">
        <f t="shared" si="41"/>
        <v>1</v>
      </c>
      <c r="G145" s="39" t="s">
        <v>28</v>
      </c>
      <c r="H145" s="66">
        <v>75</v>
      </c>
      <c r="I145" s="66">
        <f t="shared" si="38"/>
        <v>75</v>
      </c>
      <c r="J145" s="67">
        <v>225</v>
      </c>
      <c r="K145" s="67">
        <f t="shared" si="39"/>
        <v>225</v>
      </c>
      <c r="L145" s="68">
        <f t="shared" si="40"/>
        <v>300</v>
      </c>
      <c r="M145" s="69"/>
      <c r="N145" s="23"/>
    </row>
    <row r="146" spans="1:14" s="24" customFormat="1" x14ac:dyDescent="0.25">
      <c r="A146" s="40">
        <f>IF(G146&lt;&gt;"",1+MAX($A$12:A145),"")</f>
        <v>85</v>
      </c>
      <c r="B146" s="44"/>
      <c r="C146" s="56" t="s">
        <v>168</v>
      </c>
      <c r="D146" s="39">
        <v>1</v>
      </c>
      <c r="E146" s="35">
        <v>0</v>
      </c>
      <c r="F146" s="34">
        <f t="shared" si="41"/>
        <v>1</v>
      </c>
      <c r="G146" s="39" t="s">
        <v>28</v>
      </c>
      <c r="H146" s="66">
        <v>80</v>
      </c>
      <c r="I146" s="66">
        <f t="shared" si="38"/>
        <v>80</v>
      </c>
      <c r="J146" s="67">
        <v>310</v>
      </c>
      <c r="K146" s="67">
        <f t="shared" si="39"/>
        <v>310</v>
      </c>
      <c r="L146" s="68">
        <f t="shared" si="40"/>
        <v>390</v>
      </c>
      <c r="M146" s="69"/>
      <c r="N146" s="23"/>
    </row>
    <row r="147" spans="1:14" s="24" customFormat="1" x14ac:dyDescent="0.25">
      <c r="A147" s="40">
        <f>IF(G147&lt;&gt;"",1+MAX($A$12:A146),"")</f>
        <v>86</v>
      </c>
      <c r="B147" s="44"/>
      <c r="C147" s="56" t="s">
        <v>169</v>
      </c>
      <c r="D147" s="39">
        <v>1</v>
      </c>
      <c r="E147" s="35">
        <v>0</v>
      </c>
      <c r="F147" s="34">
        <f t="shared" si="41"/>
        <v>1</v>
      </c>
      <c r="G147" s="39" t="s">
        <v>28</v>
      </c>
      <c r="H147" s="66">
        <v>70</v>
      </c>
      <c r="I147" s="66">
        <f t="shared" si="38"/>
        <v>70</v>
      </c>
      <c r="J147" s="67">
        <v>185</v>
      </c>
      <c r="K147" s="67">
        <f t="shared" si="39"/>
        <v>185</v>
      </c>
      <c r="L147" s="68">
        <f t="shared" si="40"/>
        <v>255</v>
      </c>
      <c r="M147" s="69"/>
      <c r="N147" s="23"/>
    </row>
    <row r="148" spans="1:14" s="24" customFormat="1" x14ac:dyDescent="0.25">
      <c r="A148" s="40">
        <f>IF(G148&lt;&gt;"",1+MAX($A$12:A147),"")</f>
        <v>87</v>
      </c>
      <c r="B148" s="44"/>
      <c r="C148" s="56" t="s">
        <v>170</v>
      </c>
      <c r="D148" s="39">
        <v>1</v>
      </c>
      <c r="E148" s="35">
        <v>0</v>
      </c>
      <c r="F148" s="34">
        <f t="shared" si="41"/>
        <v>1</v>
      </c>
      <c r="G148" s="39" t="s">
        <v>28</v>
      </c>
      <c r="H148" s="66">
        <v>70</v>
      </c>
      <c r="I148" s="66">
        <f t="shared" si="38"/>
        <v>70</v>
      </c>
      <c r="J148" s="67">
        <v>230</v>
      </c>
      <c r="K148" s="67">
        <f t="shared" si="39"/>
        <v>230</v>
      </c>
      <c r="L148" s="68">
        <f t="shared" si="40"/>
        <v>300</v>
      </c>
      <c r="M148" s="69"/>
      <c r="N148" s="23"/>
    </row>
    <row r="149" spans="1:14" s="24" customFormat="1" x14ac:dyDescent="0.25">
      <c r="A149" s="40">
        <f>IF(G149&lt;&gt;"",1+MAX($A$12:A148),"")</f>
        <v>88</v>
      </c>
      <c r="B149" s="44"/>
      <c r="C149" s="56" t="s">
        <v>171</v>
      </c>
      <c r="D149" s="39">
        <v>2</v>
      </c>
      <c r="E149" s="35">
        <v>0</v>
      </c>
      <c r="F149" s="34">
        <f t="shared" si="41"/>
        <v>2</v>
      </c>
      <c r="G149" s="39" t="s">
        <v>28</v>
      </c>
      <c r="H149" s="66">
        <v>70</v>
      </c>
      <c r="I149" s="66">
        <f t="shared" si="38"/>
        <v>140</v>
      </c>
      <c r="J149" s="67">
        <v>175</v>
      </c>
      <c r="K149" s="67">
        <f t="shared" si="39"/>
        <v>350</v>
      </c>
      <c r="L149" s="68">
        <f t="shared" si="40"/>
        <v>490</v>
      </c>
      <c r="M149" s="69"/>
      <c r="N149" s="23"/>
    </row>
    <row r="150" spans="1:14" s="24" customFormat="1" x14ac:dyDescent="0.25">
      <c r="A150" s="40">
        <f>IF(G150&lt;&gt;"",1+MAX($A$12:A149),"")</f>
        <v>89</v>
      </c>
      <c r="B150" s="44"/>
      <c r="C150" s="56" t="s">
        <v>172</v>
      </c>
      <c r="D150" s="39">
        <v>1</v>
      </c>
      <c r="E150" s="35">
        <v>0</v>
      </c>
      <c r="F150" s="34">
        <f t="shared" si="41"/>
        <v>1</v>
      </c>
      <c r="G150" s="39" t="s">
        <v>28</v>
      </c>
      <c r="H150" s="66">
        <v>70</v>
      </c>
      <c r="I150" s="66">
        <f t="shared" si="38"/>
        <v>70</v>
      </c>
      <c r="J150" s="67">
        <v>175</v>
      </c>
      <c r="K150" s="67">
        <f t="shared" si="39"/>
        <v>175</v>
      </c>
      <c r="L150" s="68">
        <f t="shared" si="40"/>
        <v>245</v>
      </c>
      <c r="M150" s="69"/>
      <c r="N150" s="23"/>
    </row>
    <row r="151" spans="1:14" s="24" customFormat="1" x14ac:dyDescent="0.25">
      <c r="A151" s="40">
        <f>IF(G151&lt;&gt;"",1+MAX($A$12:A150),"")</f>
        <v>90</v>
      </c>
      <c r="B151" s="44"/>
      <c r="C151" s="56" t="s">
        <v>167</v>
      </c>
      <c r="D151" s="39">
        <v>2</v>
      </c>
      <c r="E151" s="35">
        <v>0</v>
      </c>
      <c r="F151" s="34">
        <f t="shared" si="41"/>
        <v>2</v>
      </c>
      <c r="G151" s="39" t="s">
        <v>28</v>
      </c>
      <c r="H151" s="66">
        <v>75</v>
      </c>
      <c r="I151" s="66">
        <f t="shared" si="38"/>
        <v>150</v>
      </c>
      <c r="J151" s="67">
        <v>225</v>
      </c>
      <c r="K151" s="67">
        <f t="shared" si="39"/>
        <v>450</v>
      </c>
      <c r="L151" s="68">
        <f t="shared" si="40"/>
        <v>600</v>
      </c>
      <c r="M151" s="69"/>
      <c r="N151" s="23"/>
    </row>
    <row r="152" spans="1:14" s="24" customFormat="1" x14ac:dyDescent="0.25">
      <c r="A152" s="40">
        <f>IF(G152&lt;&gt;"",1+MAX($A$12:A151),"")</f>
        <v>91</v>
      </c>
      <c r="B152" s="44"/>
      <c r="C152" s="56" t="s">
        <v>173</v>
      </c>
      <c r="D152" s="39">
        <v>1</v>
      </c>
      <c r="E152" s="35">
        <v>0</v>
      </c>
      <c r="F152" s="34">
        <f t="shared" si="41"/>
        <v>1</v>
      </c>
      <c r="G152" s="39" t="s">
        <v>28</v>
      </c>
      <c r="H152" s="66">
        <v>70</v>
      </c>
      <c r="I152" s="66">
        <f t="shared" si="38"/>
        <v>70</v>
      </c>
      <c r="J152" s="67">
        <v>175</v>
      </c>
      <c r="K152" s="67">
        <f t="shared" si="39"/>
        <v>175</v>
      </c>
      <c r="L152" s="68">
        <f t="shared" si="40"/>
        <v>245</v>
      </c>
      <c r="M152" s="69"/>
      <c r="N152" s="23"/>
    </row>
    <row r="153" spans="1:14" s="24" customFormat="1" x14ac:dyDescent="0.25">
      <c r="A153" s="40">
        <f>IF(G153&lt;&gt;"",1+MAX($A$12:A152),"")</f>
        <v>92</v>
      </c>
      <c r="B153" s="44"/>
      <c r="C153" s="56" t="s">
        <v>174</v>
      </c>
      <c r="D153" s="39">
        <v>1</v>
      </c>
      <c r="E153" s="35">
        <v>0</v>
      </c>
      <c r="F153" s="34">
        <f t="shared" si="41"/>
        <v>1</v>
      </c>
      <c r="G153" s="39" t="s">
        <v>28</v>
      </c>
      <c r="H153" s="66">
        <v>75</v>
      </c>
      <c r="I153" s="66">
        <f t="shared" si="38"/>
        <v>75</v>
      </c>
      <c r="J153" s="67">
        <v>210</v>
      </c>
      <c r="K153" s="67">
        <f t="shared" si="39"/>
        <v>210</v>
      </c>
      <c r="L153" s="68">
        <f t="shared" si="40"/>
        <v>285</v>
      </c>
      <c r="M153" s="69"/>
      <c r="N153" s="23"/>
    </row>
    <row r="154" spans="1:14" s="24" customFormat="1" x14ac:dyDescent="0.25">
      <c r="A154" s="40">
        <f>IF(G154&lt;&gt;"",1+MAX($A$12:A153),"")</f>
        <v>93</v>
      </c>
      <c r="B154" s="44"/>
      <c r="C154" s="56" t="s">
        <v>175</v>
      </c>
      <c r="D154" s="39">
        <v>1</v>
      </c>
      <c r="E154" s="35">
        <v>0</v>
      </c>
      <c r="F154" s="34">
        <f t="shared" si="41"/>
        <v>1</v>
      </c>
      <c r="G154" s="39" t="s">
        <v>28</v>
      </c>
      <c r="H154" s="66">
        <v>90</v>
      </c>
      <c r="I154" s="66">
        <f t="shared" si="38"/>
        <v>90</v>
      </c>
      <c r="J154" s="67">
        <v>360</v>
      </c>
      <c r="K154" s="67">
        <f t="shared" si="39"/>
        <v>360</v>
      </c>
      <c r="L154" s="68">
        <f t="shared" si="40"/>
        <v>450</v>
      </c>
      <c r="M154" s="69"/>
      <c r="N154" s="23"/>
    </row>
    <row r="155" spans="1:14" s="24" customFormat="1" x14ac:dyDescent="0.25">
      <c r="A155" s="40"/>
      <c r="B155" s="44"/>
      <c r="C155" s="57" t="s">
        <v>224</v>
      </c>
      <c r="D155" s="39"/>
      <c r="E155" s="35"/>
      <c r="F155" s="34"/>
      <c r="G155" s="39"/>
      <c r="H155" s="66"/>
      <c r="I155" s="66"/>
      <c r="J155" s="67"/>
      <c r="K155" s="67"/>
      <c r="L155" s="68"/>
      <c r="M155" s="69"/>
      <c r="N155" s="23"/>
    </row>
    <row r="156" spans="1:14" s="24" customFormat="1" x14ac:dyDescent="0.25">
      <c r="A156" s="40"/>
      <c r="B156" s="44"/>
      <c r="C156" s="56" t="s">
        <v>225</v>
      </c>
      <c r="D156" s="39">
        <v>9</v>
      </c>
      <c r="E156" s="35">
        <v>0</v>
      </c>
      <c r="F156" s="34">
        <f t="shared" ref="F156" si="42">CEILING(D156*(1+E156),1)</f>
        <v>9</v>
      </c>
      <c r="G156" s="39" t="s">
        <v>28</v>
      </c>
      <c r="H156" s="66">
        <v>39.15</v>
      </c>
      <c r="I156" s="66">
        <f t="shared" ref="I156" si="43">H156*F156</f>
        <v>352.34999999999997</v>
      </c>
      <c r="J156" s="67">
        <v>15</v>
      </c>
      <c r="K156" s="67">
        <f t="shared" ref="K156" si="44">J156*F156</f>
        <v>135</v>
      </c>
      <c r="L156" s="68">
        <f t="shared" ref="L156" si="45">(H156+J156)*F156</f>
        <v>487.34999999999997</v>
      </c>
      <c r="M156" s="69"/>
      <c r="N156" s="23"/>
    </row>
    <row r="157" spans="1:14" s="24" customFormat="1" x14ac:dyDescent="0.25">
      <c r="A157" s="40" t="str">
        <f>IF(G157&lt;&gt;"",1+MAX($A$12:A154),"")</f>
        <v/>
      </c>
      <c r="B157" s="44"/>
      <c r="C157" s="52"/>
      <c r="D157" s="39"/>
      <c r="E157" s="35"/>
      <c r="F157" s="34"/>
      <c r="G157" s="39"/>
      <c r="H157" s="66"/>
      <c r="I157" s="66"/>
      <c r="J157" s="67"/>
      <c r="K157" s="67"/>
      <c r="L157" s="68"/>
      <c r="M157" s="69"/>
      <c r="N157" s="23"/>
    </row>
    <row r="158" spans="1:14" s="24" customFormat="1" x14ac:dyDescent="0.25">
      <c r="A158" s="40" t="str">
        <f>IF(G158&lt;&gt;"",1+MAX($A$12:A157),"")</f>
        <v/>
      </c>
      <c r="B158" s="44"/>
      <c r="C158" s="38" t="s">
        <v>176</v>
      </c>
      <c r="D158" s="39"/>
      <c r="E158" s="35"/>
      <c r="F158" s="34"/>
      <c r="G158" s="39"/>
      <c r="H158" s="66"/>
      <c r="I158" s="66"/>
      <c r="J158" s="67"/>
      <c r="K158" s="67"/>
      <c r="L158" s="68"/>
      <c r="M158" s="69"/>
      <c r="N158" s="23"/>
    </row>
    <row r="159" spans="1:14" s="24" customFormat="1" x14ac:dyDescent="0.25">
      <c r="A159" s="40">
        <f>IF(G159&lt;&gt;"",1+MAX($A$12:A158),"")</f>
        <v>94</v>
      </c>
      <c r="B159" s="44"/>
      <c r="C159" s="56" t="s">
        <v>177</v>
      </c>
      <c r="D159" s="39">
        <v>7</v>
      </c>
      <c r="E159" s="35">
        <v>0</v>
      </c>
      <c r="F159" s="34">
        <f t="shared" si="41"/>
        <v>7</v>
      </c>
      <c r="G159" s="39" t="s">
        <v>28</v>
      </c>
      <c r="H159" s="66">
        <v>340</v>
      </c>
      <c r="I159" s="66">
        <f t="shared" si="38"/>
        <v>2380</v>
      </c>
      <c r="J159" s="67">
        <v>610</v>
      </c>
      <c r="K159" s="67">
        <f t="shared" si="39"/>
        <v>4270</v>
      </c>
      <c r="L159" s="68">
        <f t="shared" si="40"/>
        <v>6650</v>
      </c>
      <c r="M159" s="69"/>
      <c r="N159" s="23"/>
    </row>
    <row r="160" spans="1:14" s="24" customFormat="1" x14ac:dyDescent="0.25">
      <c r="A160" s="40" t="str">
        <f>IF(G160&lt;&gt;"",1+MAX($A$12:A159),"")</f>
        <v/>
      </c>
      <c r="B160" s="44"/>
      <c r="C160" s="52"/>
      <c r="D160" s="39"/>
      <c r="E160" s="35"/>
      <c r="F160" s="34"/>
      <c r="G160" s="39"/>
      <c r="H160" s="66"/>
      <c r="I160" s="66"/>
      <c r="J160" s="67"/>
      <c r="K160" s="67"/>
      <c r="L160" s="68"/>
      <c r="M160" s="69"/>
      <c r="N160" s="23"/>
    </row>
    <row r="161" spans="1:14" s="24" customFormat="1" x14ac:dyDescent="0.2">
      <c r="A161" s="40" t="str">
        <f>IF(G161&lt;&gt;"",1+MAX($A$12:A160),"")</f>
        <v/>
      </c>
      <c r="B161" s="28" t="s">
        <v>37</v>
      </c>
      <c r="C161" s="29" t="s">
        <v>38</v>
      </c>
      <c r="D161" s="27"/>
      <c r="E161" s="30"/>
      <c r="F161" s="30"/>
      <c r="G161" s="30"/>
      <c r="H161" s="65"/>
      <c r="I161" s="65"/>
      <c r="J161" s="65"/>
      <c r="K161" s="65"/>
      <c r="L161" s="65"/>
      <c r="M161" s="65">
        <f>SUM(L162:L268)</f>
        <v>61215.850000000013</v>
      </c>
      <c r="N161" s="23"/>
    </row>
    <row r="162" spans="1:14" s="26" customFormat="1" x14ac:dyDescent="0.25">
      <c r="A162" s="40" t="str">
        <f>IF(G162&lt;&gt;"",1+MAX($A$12:A161),"")</f>
        <v/>
      </c>
      <c r="B162" s="43"/>
      <c r="C162" s="38" t="s">
        <v>67</v>
      </c>
      <c r="D162" s="39"/>
      <c r="E162" s="39"/>
      <c r="F162" s="43"/>
      <c r="G162" s="43"/>
      <c r="H162" s="70"/>
      <c r="I162" s="70"/>
      <c r="J162" s="70"/>
      <c r="K162" s="70"/>
      <c r="L162" s="70"/>
      <c r="M162" s="69"/>
    </row>
    <row r="163" spans="1:14" s="26" customFormat="1" x14ac:dyDescent="0.25">
      <c r="A163" s="40" t="str">
        <f>IF(G163&lt;&gt;"",1+MAX($A$12:A162),"")</f>
        <v/>
      </c>
      <c r="B163" s="43"/>
      <c r="C163" s="54"/>
      <c r="D163" s="39"/>
      <c r="E163" s="43"/>
      <c r="F163" s="43"/>
      <c r="G163" s="39"/>
      <c r="H163" s="70"/>
      <c r="I163" s="70"/>
      <c r="J163" s="70"/>
      <c r="K163" s="70"/>
      <c r="L163" s="70"/>
      <c r="M163" s="69"/>
    </row>
    <row r="164" spans="1:14" s="26" customFormat="1" x14ac:dyDescent="0.25">
      <c r="A164" s="40" t="str">
        <f>IF(G164&lt;&gt;"",1+MAX($A$12:A163),"")</f>
        <v/>
      </c>
      <c r="B164" s="43"/>
      <c r="C164" s="57" t="s">
        <v>78</v>
      </c>
      <c r="D164" s="39"/>
      <c r="E164" s="39"/>
      <c r="F164" s="39"/>
      <c r="G164" s="39"/>
      <c r="H164" s="70"/>
      <c r="I164" s="66"/>
      <c r="J164" s="67"/>
      <c r="K164" s="67"/>
      <c r="L164" s="68"/>
      <c r="M164" s="69"/>
    </row>
    <row r="165" spans="1:14" s="26" customFormat="1" x14ac:dyDescent="0.25">
      <c r="A165" s="40" t="str">
        <f>IF(G165&lt;&gt;"",1+MAX($A$12:A164),"")</f>
        <v/>
      </c>
      <c r="B165" s="43"/>
      <c r="C165" s="57" t="s">
        <v>178</v>
      </c>
      <c r="D165" s="39"/>
      <c r="E165" s="39"/>
      <c r="F165" s="39"/>
      <c r="G165" s="39"/>
      <c r="H165" s="70"/>
      <c r="I165" s="66"/>
      <c r="J165" s="67"/>
      <c r="K165" s="67"/>
      <c r="L165" s="68"/>
      <c r="M165" s="69"/>
    </row>
    <row r="166" spans="1:14" s="26" customFormat="1" x14ac:dyDescent="0.25">
      <c r="A166" s="40">
        <f>IF(G166&lt;&gt;"",1+MAX($A$12:A165),"")</f>
        <v>95</v>
      </c>
      <c r="B166" s="43"/>
      <c r="C166" s="56" t="s">
        <v>179</v>
      </c>
      <c r="D166" s="39">
        <v>11.858000000000001</v>
      </c>
      <c r="E166" s="35">
        <v>0.05</v>
      </c>
      <c r="F166" s="34">
        <f t="shared" ref="F166:F229" si="46">CEILING(D166*(1+E166),1)</f>
        <v>13</v>
      </c>
      <c r="G166" s="39" t="s">
        <v>88</v>
      </c>
      <c r="H166" s="70">
        <v>26.4</v>
      </c>
      <c r="I166" s="66">
        <f t="shared" ref="I166:I229" si="47">H166*F166</f>
        <v>343.2</v>
      </c>
      <c r="J166" s="67">
        <v>55.92</v>
      </c>
      <c r="K166" s="67">
        <f t="shared" ref="K166:K229" si="48">J166*F166</f>
        <v>726.96</v>
      </c>
      <c r="L166" s="68">
        <f t="shared" ref="L166:L229" si="49">(H166+J166)*F166</f>
        <v>1070.1599999999999</v>
      </c>
      <c r="M166" s="69"/>
    </row>
    <row r="167" spans="1:14" s="26" customFormat="1" x14ac:dyDescent="0.25">
      <c r="A167" s="40">
        <f>IF(G167&lt;&gt;"",1+MAX($A$12:A166),"")</f>
        <v>96</v>
      </c>
      <c r="B167" s="43"/>
      <c r="C167" s="56" t="s">
        <v>180</v>
      </c>
      <c r="D167" s="39">
        <v>11.858000000000001</v>
      </c>
      <c r="E167" s="35">
        <v>0.05</v>
      </c>
      <c r="F167" s="34">
        <f t="shared" si="46"/>
        <v>13</v>
      </c>
      <c r="G167" s="39" t="s">
        <v>88</v>
      </c>
      <c r="H167" s="70">
        <v>0.92</v>
      </c>
      <c r="I167" s="66">
        <f t="shared" si="47"/>
        <v>11.96</v>
      </c>
      <c r="J167" s="67">
        <v>0.56000000000000005</v>
      </c>
      <c r="K167" s="67">
        <f t="shared" si="48"/>
        <v>7.2800000000000011</v>
      </c>
      <c r="L167" s="68">
        <f t="shared" si="49"/>
        <v>19.239999999999998</v>
      </c>
      <c r="M167" s="69"/>
    </row>
    <row r="168" spans="1:14" s="26" customFormat="1" x14ac:dyDescent="0.25">
      <c r="A168" s="40">
        <f>IF(G168&lt;&gt;"",1+MAX($A$12:A167),"")</f>
        <v>97</v>
      </c>
      <c r="B168" s="43"/>
      <c r="C168" s="56" t="s">
        <v>181</v>
      </c>
      <c r="D168" s="39">
        <v>11.858000000000001</v>
      </c>
      <c r="E168" s="35">
        <v>0.05</v>
      </c>
      <c r="F168" s="34">
        <f t="shared" si="46"/>
        <v>13</v>
      </c>
      <c r="G168" s="39" t="s">
        <v>88</v>
      </c>
      <c r="H168" s="70">
        <v>14.85</v>
      </c>
      <c r="I168" s="66">
        <f t="shared" si="47"/>
        <v>193.04999999999998</v>
      </c>
      <c r="J168" s="67">
        <v>35.69</v>
      </c>
      <c r="K168" s="67">
        <f t="shared" si="48"/>
        <v>463.96999999999997</v>
      </c>
      <c r="L168" s="68">
        <f t="shared" si="49"/>
        <v>657.02</v>
      </c>
      <c r="M168" s="69"/>
    </row>
    <row r="169" spans="1:14" s="26" customFormat="1" x14ac:dyDescent="0.25">
      <c r="A169" s="40">
        <f>IF(G169&lt;&gt;"",1+MAX($A$12:A168),"")</f>
        <v>98</v>
      </c>
      <c r="B169" s="43"/>
      <c r="C169" s="56" t="s">
        <v>182</v>
      </c>
      <c r="D169" s="39">
        <v>11.858000000000001</v>
      </c>
      <c r="E169" s="35">
        <v>0.05</v>
      </c>
      <c r="F169" s="34">
        <f t="shared" si="46"/>
        <v>13</v>
      </c>
      <c r="G169" s="39" t="s">
        <v>88</v>
      </c>
      <c r="H169" s="66">
        <v>18.75</v>
      </c>
      <c r="I169" s="66">
        <f t="shared" si="47"/>
        <v>243.75</v>
      </c>
      <c r="J169" s="67">
        <v>4.04</v>
      </c>
      <c r="K169" s="67">
        <f t="shared" si="48"/>
        <v>52.52</v>
      </c>
      <c r="L169" s="68">
        <f t="shared" si="49"/>
        <v>296.27</v>
      </c>
      <c r="M169" s="69"/>
    </row>
    <row r="170" spans="1:14" s="26" customFormat="1" x14ac:dyDescent="0.25">
      <c r="A170" s="40">
        <f>IF(G170&lt;&gt;"",1+MAX($A$12:A169),"")</f>
        <v>99</v>
      </c>
      <c r="B170" s="43"/>
      <c r="C170" s="56" t="s">
        <v>56</v>
      </c>
      <c r="D170" s="39">
        <v>9.68</v>
      </c>
      <c r="E170" s="35">
        <v>0.05</v>
      </c>
      <c r="F170" s="34">
        <f t="shared" si="46"/>
        <v>11</v>
      </c>
      <c r="G170" s="39" t="s">
        <v>83</v>
      </c>
      <c r="H170" s="70">
        <v>3</v>
      </c>
      <c r="I170" s="66">
        <f t="shared" si="47"/>
        <v>33</v>
      </c>
      <c r="J170" s="67">
        <v>1.5</v>
      </c>
      <c r="K170" s="67">
        <f t="shared" si="48"/>
        <v>16.5</v>
      </c>
      <c r="L170" s="68">
        <f t="shared" si="49"/>
        <v>49.5</v>
      </c>
      <c r="M170" s="69"/>
    </row>
    <row r="171" spans="1:14" s="26" customFormat="1" x14ac:dyDescent="0.25">
      <c r="A171" s="40" t="str">
        <f>IF(G171&lt;&gt;"",1+MAX($A$12:A170),"")</f>
        <v/>
      </c>
      <c r="B171" s="43"/>
      <c r="C171" s="57" t="s">
        <v>183</v>
      </c>
      <c r="D171" s="39"/>
      <c r="E171" s="35"/>
      <c r="F171" s="34"/>
      <c r="G171" s="39"/>
      <c r="H171" s="70"/>
      <c r="I171" s="66"/>
      <c r="J171" s="67"/>
      <c r="K171" s="67"/>
      <c r="L171" s="68"/>
      <c r="M171" s="69"/>
    </row>
    <row r="172" spans="1:14" s="26" customFormat="1" x14ac:dyDescent="0.25">
      <c r="A172" s="40">
        <f>IF(G172&lt;&gt;"",1+MAX($A$12:A171),"")</f>
        <v>100</v>
      </c>
      <c r="B172" s="43"/>
      <c r="C172" s="56" t="s">
        <v>184</v>
      </c>
      <c r="D172" s="39">
        <v>15.250000000000002</v>
      </c>
      <c r="E172" s="35">
        <v>0</v>
      </c>
      <c r="F172" s="34">
        <f t="shared" si="46"/>
        <v>16</v>
      </c>
      <c r="G172" s="39" t="s">
        <v>28</v>
      </c>
      <c r="H172" s="70">
        <v>16.5</v>
      </c>
      <c r="I172" s="66">
        <f t="shared" si="47"/>
        <v>264</v>
      </c>
      <c r="J172" s="67">
        <v>30.37</v>
      </c>
      <c r="K172" s="67">
        <f t="shared" si="48"/>
        <v>485.92</v>
      </c>
      <c r="L172" s="68">
        <f t="shared" si="49"/>
        <v>749.92000000000007</v>
      </c>
      <c r="M172" s="69"/>
    </row>
    <row r="173" spans="1:14" s="26" customFormat="1" x14ac:dyDescent="0.25">
      <c r="A173" s="40">
        <f>IF(G173&lt;&gt;"",1+MAX($A$12:A172),"")</f>
        <v>101</v>
      </c>
      <c r="B173" s="43"/>
      <c r="C173" s="56" t="s">
        <v>185</v>
      </c>
      <c r="D173" s="39">
        <v>9.15</v>
      </c>
      <c r="E173" s="35">
        <v>0</v>
      </c>
      <c r="F173" s="34">
        <f t="shared" si="46"/>
        <v>10</v>
      </c>
      <c r="G173" s="39" t="s">
        <v>28</v>
      </c>
      <c r="H173" s="70">
        <v>16.5</v>
      </c>
      <c r="I173" s="66">
        <f t="shared" si="47"/>
        <v>165</v>
      </c>
      <c r="J173" s="67">
        <v>30.37</v>
      </c>
      <c r="K173" s="67">
        <f t="shared" si="48"/>
        <v>303.7</v>
      </c>
      <c r="L173" s="68">
        <f t="shared" si="49"/>
        <v>468.70000000000005</v>
      </c>
      <c r="M173" s="69"/>
    </row>
    <row r="174" spans="1:14" s="26" customFormat="1" x14ac:dyDescent="0.25">
      <c r="A174" s="40">
        <f>IF(G174&lt;&gt;"",1+MAX($A$12:A173),"")</f>
        <v>102</v>
      </c>
      <c r="B174" s="43"/>
      <c r="C174" s="56" t="s">
        <v>232</v>
      </c>
      <c r="D174" s="39">
        <v>44.835000000000008</v>
      </c>
      <c r="E174" s="35">
        <v>0.05</v>
      </c>
      <c r="F174" s="34">
        <f t="shared" si="46"/>
        <v>48</v>
      </c>
      <c r="G174" s="39" t="s">
        <v>88</v>
      </c>
      <c r="H174" s="70">
        <v>26.37</v>
      </c>
      <c r="I174" s="66">
        <f t="shared" si="47"/>
        <v>1265.76</v>
      </c>
      <c r="J174" s="67">
        <v>55.95</v>
      </c>
      <c r="K174" s="67">
        <f t="shared" si="48"/>
        <v>2685.6000000000004</v>
      </c>
      <c r="L174" s="68">
        <f t="shared" si="49"/>
        <v>3951.3600000000006</v>
      </c>
      <c r="M174" s="69"/>
    </row>
    <row r="175" spans="1:14" s="26" customFormat="1" x14ac:dyDescent="0.25">
      <c r="A175" s="40">
        <f>IF(G175&lt;&gt;"",1+MAX($A$12:A174),"")</f>
        <v>103</v>
      </c>
      <c r="B175" s="43"/>
      <c r="C175" s="56" t="s">
        <v>233</v>
      </c>
      <c r="D175" s="39">
        <v>22.417500000000004</v>
      </c>
      <c r="E175" s="35">
        <v>0.05</v>
      </c>
      <c r="F175" s="34">
        <f t="shared" si="46"/>
        <v>24</v>
      </c>
      <c r="G175" s="39" t="s">
        <v>88</v>
      </c>
      <c r="H175" s="70">
        <v>12</v>
      </c>
      <c r="I175" s="66">
        <f t="shared" si="47"/>
        <v>288</v>
      </c>
      <c r="J175" s="67">
        <v>17.43</v>
      </c>
      <c r="K175" s="67">
        <f t="shared" si="48"/>
        <v>418.32</v>
      </c>
      <c r="L175" s="68">
        <f t="shared" si="49"/>
        <v>706.31999999999994</v>
      </c>
      <c r="M175" s="69"/>
    </row>
    <row r="176" spans="1:14" s="26" customFormat="1" x14ac:dyDescent="0.25">
      <c r="A176" s="40">
        <f>IF(G176&lt;&gt;"",1+MAX($A$12:A175),"")</f>
        <v>104</v>
      </c>
      <c r="B176" s="43"/>
      <c r="C176" s="56" t="s">
        <v>232</v>
      </c>
      <c r="D176" s="39">
        <v>45.750000000000007</v>
      </c>
      <c r="E176" s="35">
        <v>0.05</v>
      </c>
      <c r="F176" s="34">
        <f t="shared" si="46"/>
        <v>49</v>
      </c>
      <c r="G176" s="39" t="s">
        <v>88</v>
      </c>
      <c r="H176" s="70">
        <v>11.33</v>
      </c>
      <c r="I176" s="66">
        <f t="shared" si="47"/>
        <v>555.16999999999996</v>
      </c>
      <c r="J176" s="67">
        <v>11.33</v>
      </c>
      <c r="K176" s="67">
        <f t="shared" si="48"/>
        <v>555.16999999999996</v>
      </c>
      <c r="L176" s="68">
        <f t="shared" si="49"/>
        <v>1110.3399999999999</v>
      </c>
      <c r="M176" s="69"/>
    </row>
    <row r="177" spans="1:13" s="26" customFormat="1" x14ac:dyDescent="0.25">
      <c r="A177" s="40">
        <f>IF(G177&lt;&gt;"",1+MAX($A$12:A176),"")</f>
        <v>105</v>
      </c>
      <c r="B177" s="43"/>
      <c r="C177" s="56" t="s">
        <v>56</v>
      </c>
      <c r="D177" s="39">
        <v>36.6</v>
      </c>
      <c r="E177" s="35">
        <v>0.05</v>
      </c>
      <c r="F177" s="34">
        <f t="shared" si="46"/>
        <v>39</v>
      </c>
      <c r="G177" s="39" t="s">
        <v>83</v>
      </c>
      <c r="H177" s="70">
        <v>3</v>
      </c>
      <c r="I177" s="66">
        <f t="shared" si="47"/>
        <v>117</v>
      </c>
      <c r="J177" s="67">
        <v>1.5</v>
      </c>
      <c r="K177" s="67">
        <f t="shared" si="48"/>
        <v>58.5</v>
      </c>
      <c r="L177" s="68">
        <f t="shared" si="49"/>
        <v>175.5</v>
      </c>
      <c r="M177" s="69"/>
    </row>
    <row r="178" spans="1:13" s="26" customFormat="1" x14ac:dyDescent="0.25">
      <c r="A178" s="40" t="str">
        <f>IF(G178&lt;&gt;"",1+MAX($A$12:A177),"")</f>
        <v/>
      </c>
      <c r="B178" s="43"/>
      <c r="C178" s="57" t="s">
        <v>186</v>
      </c>
      <c r="D178" s="39"/>
      <c r="E178" s="35"/>
      <c r="F178" s="34"/>
      <c r="G178" s="39"/>
      <c r="H178" s="70"/>
      <c r="I178" s="66"/>
      <c r="J178" s="67"/>
      <c r="K178" s="67"/>
      <c r="L178" s="68"/>
      <c r="M178" s="69"/>
    </row>
    <row r="179" spans="1:13" s="26" customFormat="1" x14ac:dyDescent="0.25">
      <c r="A179" s="40">
        <f>IF(G179&lt;&gt;"",1+MAX($A$12:A178),"")</f>
        <v>106</v>
      </c>
      <c r="B179" s="43"/>
      <c r="C179" s="56" t="s">
        <v>187</v>
      </c>
      <c r="D179" s="39">
        <v>30.3065</v>
      </c>
      <c r="E179" s="35">
        <v>0.05</v>
      </c>
      <c r="F179" s="34">
        <f t="shared" si="46"/>
        <v>32</v>
      </c>
      <c r="G179" s="39" t="s">
        <v>88</v>
      </c>
      <c r="H179" s="70">
        <v>22.75</v>
      </c>
      <c r="I179" s="66">
        <f t="shared" si="47"/>
        <v>728</v>
      </c>
      <c r="J179" s="67">
        <v>45.24</v>
      </c>
      <c r="K179" s="67">
        <f t="shared" si="48"/>
        <v>1447.68</v>
      </c>
      <c r="L179" s="68">
        <f t="shared" si="49"/>
        <v>2175.6800000000003</v>
      </c>
      <c r="M179" s="69"/>
    </row>
    <row r="180" spans="1:13" s="26" customFormat="1" x14ac:dyDescent="0.25">
      <c r="A180" s="40">
        <f>IF(G180&lt;&gt;"",1+MAX($A$12:A179),"")</f>
        <v>107</v>
      </c>
      <c r="B180" s="43"/>
      <c r="C180" s="56" t="s">
        <v>188</v>
      </c>
      <c r="D180" s="39">
        <v>30.3065</v>
      </c>
      <c r="E180" s="35">
        <v>0.05</v>
      </c>
      <c r="F180" s="34">
        <f t="shared" si="46"/>
        <v>32</v>
      </c>
      <c r="G180" s="39" t="s">
        <v>88</v>
      </c>
      <c r="H180" s="70">
        <v>0.56000000000000005</v>
      </c>
      <c r="I180" s="66">
        <f t="shared" si="47"/>
        <v>17.920000000000002</v>
      </c>
      <c r="J180" s="67">
        <v>0.6</v>
      </c>
      <c r="K180" s="67">
        <f t="shared" si="48"/>
        <v>19.2</v>
      </c>
      <c r="L180" s="68">
        <f t="shared" si="49"/>
        <v>37.120000000000005</v>
      </c>
      <c r="M180" s="69"/>
    </row>
    <row r="181" spans="1:13" s="26" customFormat="1" x14ac:dyDescent="0.25">
      <c r="A181" s="40">
        <f>IF(G181&lt;&gt;"",1+MAX($A$12:A180),"")</f>
        <v>108</v>
      </c>
      <c r="B181" s="43"/>
      <c r="C181" s="56" t="s">
        <v>234</v>
      </c>
      <c r="D181" s="39">
        <v>30.3065</v>
      </c>
      <c r="E181" s="35">
        <v>0.05</v>
      </c>
      <c r="F181" s="34">
        <f t="shared" si="46"/>
        <v>32</v>
      </c>
      <c r="G181" s="39" t="s">
        <v>88</v>
      </c>
      <c r="H181" s="66">
        <v>9.9</v>
      </c>
      <c r="I181" s="66">
        <f t="shared" si="47"/>
        <v>316.8</v>
      </c>
      <c r="J181" s="67">
        <v>5</v>
      </c>
      <c r="K181" s="67">
        <f t="shared" si="48"/>
        <v>160</v>
      </c>
      <c r="L181" s="68">
        <f t="shared" si="49"/>
        <v>476.8</v>
      </c>
      <c r="M181" s="69"/>
    </row>
    <row r="182" spans="1:13" s="26" customFormat="1" x14ac:dyDescent="0.25">
      <c r="A182" s="40">
        <f>IF(G182&lt;&gt;"",1+MAX($A$12:A181),"")</f>
        <v>109</v>
      </c>
      <c r="B182" s="43"/>
      <c r="C182" s="56" t="s">
        <v>189</v>
      </c>
      <c r="D182" s="39">
        <v>30.3065</v>
      </c>
      <c r="E182" s="35">
        <v>0.05</v>
      </c>
      <c r="F182" s="34">
        <f t="shared" si="46"/>
        <v>32</v>
      </c>
      <c r="G182" s="39" t="s">
        <v>88</v>
      </c>
      <c r="H182" s="70">
        <v>11.33</v>
      </c>
      <c r="I182" s="66">
        <f t="shared" si="47"/>
        <v>362.56</v>
      </c>
      <c r="J182" s="67">
        <v>11.33</v>
      </c>
      <c r="K182" s="67">
        <f t="shared" si="48"/>
        <v>362.56</v>
      </c>
      <c r="L182" s="68">
        <f t="shared" si="49"/>
        <v>725.12</v>
      </c>
      <c r="M182" s="69"/>
    </row>
    <row r="183" spans="1:13" s="26" customFormat="1" x14ac:dyDescent="0.25">
      <c r="A183" s="40">
        <f>IF(G183&lt;&gt;"",1+MAX($A$12:A182),"")</f>
        <v>110</v>
      </c>
      <c r="B183" s="43"/>
      <c r="C183" s="56" t="s">
        <v>190</v>
      </c>
      <c r="D183" s="39">
        <v>30.3065</v>
      </c>
      <c r="E183" s="35">
        <v>0.05</v>
      </c>
      <c r="F183" s="34">
        <f t="shared" si="46"/>
        <v>32</v>
      </c>
      <c r="G183" s="39" t="s">
        <v>88</v>
      </c>
      <c r="H183" s="66">
        <v>2.8</v>
      </c>
      <c r="I183" s="66">
        <f t="shared" si="47"/>
        <v>89.6</v>
      </c>
      <c r="J183" s="67">
        <v>2.5</v>
      </c>
      <c r="K183" s="67">
        <f t="shared" si="48"/>
        <v>80</v>
      </c>
      <c r="L183" s="68">
        <f t="shared" si="49"/>
        <v>169.6</v>
      </c>
      <c r="M183" s="69"/>
    </row>
    <row r="184" spans="1:13" s="26" customFormat="1" x14ac:dyDescent="0.25">
      <c r="A184" s="40">
        <f>IF(G184&lt;&gt;"",1+MAX($A$12:A183),"")</f>
        <v>111</v>
      </c>
      <c r="B184" s="43"/>
      <c r="C184" s="56" t="s">
        <v>191</v>
      </c>
      <c r="D184" s="39">
        <v>30.3065</v>
      </c>
      <c r="E184" s="35">
        <v>0.05</v>
      </c>
      <c r="F184" s="34">
        <f t="shared" si="46"/>
        <v>32</v>
      </c>
      <c r="G184" s="39" t="s">
        <v>88</v>
      </c>
      <c r="H184" s="66">
        <v>6.2</v>
      </c>
      <c r="I184" s="66">
        <f t="shared" si="47"/>
        <v>198.4</v>
      </c>
      <c r="J184" s="67">
        <v>9.5</v>
      </c>
      <c r="K184" s="67">
        <f t="shared" si="48"/>
        <v>304</v>
      </c>
      <c r="L184" s="68">
        <f t="shared" si="49"/>
        <v>502.4</v>
      </c>
      <c r="M184" s="69"/>
    </row>
    <row r="185" spans="1:13" s="26" customFormat="1" x14ac:dyDescent="0.25">
      <c r="A185" s="40">
        <f>IF(G185&lt;&gt;"",1+MAX($A$12:A184),"")</f>
        <v>112</v>
      </c>
      <c r="B185" s="43"/>
      <c r="C185" s="56" t="s">
        <v>56</v>
      </c>
      <c r="D185" s="39">
        <v>24.74</v>
      </c>
      <c r="E185" s="35">
        <v>0.05</v>
      </c>
      <c r="F185" s="34">
        <f t="shared" si="46"/>
        <v>26</v>
      </c>
      <c r="G185" s="39" t="s">
        <v>83</v>
      </c>
      <c r="H185" s="70">
        <v>3</v>
      </c>
      <c r="I185" s="66">
        <f t="shared" si="47"/>
        <v>78</v>
      </c>
      <c r="J185" s="67">
        <v>1.5</v>
      </c>
      <c r="K185" s="67">
        <f t="shared" si="48"/>
        <v>39</v>
      </c>
      <c r="L185" s="68">
        <f t="shared" si="49"/>
        <v>117</v>
      </c>
      <c r="M185" s="69"/>
    </row>
    <row r="186" spans="1:13" s="26" customFormat="1" x14ac:dyDescent="0.25">
      <c r="A186" s="40" t="str">
        <f>IF(G186&lt;&gt;"",1+MAX($A$12:A185),"")</f>
        <v/>
      </c>
      <c r="B186" s="43"/>
      <c r="C186" s="57" t="s">
        <v>76</v>
      </c>
      <c r="D186" s="39"/>
      <c r="E186" s="35"/>
      <c r="F186" s="34"/>
      <c r="G186" s="39"/>
      <c r="H186" s="70"/>
      <c r="I186" s="66"/>
      <c r="J186" s="67"/>
      <c r="K186" s="67"/>
      <c r="L186" s="68"/>
      <c r="M186" s="69"/>
    </row>
    <row r="187" spans="1:13" s="26" customFormat="1" x14ac:dyDescent="0.25">
      <c r="A187" s="40" t="str">
        <f>IF(G187&lt;&gt;"",1+MAX($A$12:A186),"")</f>
        <v/>
      </c>
      <c r="B187" s="43"/>
      <c r="C187" s="57" t="s">
        <v>178</v>
      </c>
      <c r="D187" s="39"/>
      <c r="E187" s="35"/>
      <c r="F187" s="34"/>
      <c r="G187" s="39"/>
      <c r="H187" s="70"/>
      <c r="I187" s="66"/>
      <c r="J187" s="67"/>
      <c r="K187" s="67"/>
      <c r="L187" s="68"/>
      <c r="M187" s="69"/>
    </row>
    <row r="188" spans="1:13" s="26" customFormat="1" x14ac:dyDescent="0.25">
      <c r="A188" s="40">
        <f>IF(G188&lt;&gt;"",1+MAX($A$12:A187),"")</f>
        <v>113</v>
      </c>
      <c r="B188" s="43"/>
      <c r="C188" s="56" t="s">
        <v>179</v>
      </c>
      <c r="D188" s="39">
        <v>10.702249999999999</v>
      </c>
      <c r="E188" s="35">
        <v>0.05</v>
      </c>
      <c r="F188" s="34">
        <f t="shared" si="46"/>
        <v>12</v>
      </c>
      <c r="G188" s="39" t="s">
        <v>88</v>
      </c>
      <c r="H188" s="70">
        <v>26.4</v>
      </c>
      <c r="I188" s="66">
        <f t="shared" si="47"/>
        <v>316.79999999999995</v>
      </c>
      <c r="J188" s="67">
        <v>55.92</v>
      </c>
      <c r="K188" s="67">
        <f t="shared" si="48"/>
        <v>671.04</v>
      </c>
      <c r="L188" s="68">
        <f t="shared" si="49"/>
        <v>987.83999999999992</v>
      </c>
      <c r="M188" s="69"/>
    </row>
    <row r="189" spans="1:13" s="26" customFormat="1" x14ac:dyDescent="0.25">
      <c r="A189" s="40">
        <f>IF(G189&lt;&gt;"",1+MAX($A$12:A188),"")</f>
        <v>114</v>
      </c>
      <c r="B189" s="43"/>
      <c r="C189" s="56" t="s">
        <v>180</v>
      </c>
      <c r="D189" s="39">
        <v>10.702249999999999</v>
      </c>
      <c r="E189" s="35">
        <v>0.05</v>
      </c>
      <c r="F189" s="34">
        <f t="shared" si="46"/>
        <v>12</v>
      </c>
      <c r="G189" s="39" t="s">
        <v>88</v>
      </c>
      <c r="H189" s="70">
        <v>0.92</v>
      </c>
      <c r="I189" s="66">
        <f t="shared" si="47"/>
        <v>11.040000000000001</v>
      </c>
      <c r="J189" s="67">
        <v>0.56000000000000005</v>
      </c>
      <c r="K189" s="67">
        <f t="shared" si="48"/>
        <v>6.7200000000000006</v>
      </c>
      <c r="L189" s="68">
        <f t="shared" si="49"/>
        <v>17.759999999999998</v>
      </c>
      <c r="M189" s="69"/>
    </row>
    <row r="190" spans="1:13" s="26" customFormat="1" x14ac:dyDescent="0.25">
      <c r="A190" s="40">
        <f>IF(G190&lt;&gt;"",1+MAX($A$12:A189),"")</f>
        <v>115</v>
      </c>
      <c r="B190" s="43"/>
      <c r="C190" s="56" t="s">
        <v>181</v>
      </c>
      <c r="D190" s="39">
        <v>10.702249999999999</v>
      </c>
      <c r="E190" s="35">
        <v>0.05</v>
      </c>
      <c r="F190" s="34">
        <f t="shared" si="46"/>
        <v>12</v>
      </c>
      <c r="G190" s="39" t="s">
        <v>88</v>
      </c>
      <c r="H190" s="70">
        <v>14.85</v>
      </c>
      <c r="I190" s="66">
        <f t="shared" si="47"/>
        <v>178.2</v>
      </c>
      <c r="J190" s="67">
        <v>35.69</v>
      </c>
      <c r="K190" s="67">
        <f t="shared" si="48"/>
        <v>428.28</v>
      </c>
      <c r="L190" s="68">
        <f t="shared" si="49"/>
        <v>606.48</v>
      </c>
      <c r="M190" s="69"/>
    </row>
    <row r="191" spans="1:13" s="26" customFormat="1" x14ac:dyDescent="0.25">
      <c r="A191" s="40">
        <f>IF(G191&lt;&gt;"",1+MAX($A$12:A190),"")</f>
        <v>116</v>
      </c>
      <c r="B191" s="43"/>
      <c r="C191" s="56" t="s">
        <v>182</v>
      </c>
      <c r="D191" s="39">
        <v>10.702249999999999</v>
      </c>
      <c r="E191" s="35">
        <v>0.05</v>
      </c>
      <c r="F191" s="34">
        <f t="shared" si="46"/>
        <v>12</v>
      </c>
      <c r="G191" s="39" t="s">
        <v>88</v>
      </c>
      <c r="H191" s="66">
        <v>18.75</v>
      </c>
      <c r="I191" s="66">
        <f t="shared" si="47"/>
        <v>225</v>
      </c>
      <c r="J191" s="67">
        <v>4.04</v>
      </c>
      <c r="K191" s="67">
        <f t="shared" si="48"/>
        <v>48.480000000000004</v>
      </c>
      <c r="L191" s="68">
        <f t="shared" si="49"/>
        <v>273.48</v>
      </c>
      <c r="M191" s="69"/>
    </row>
    <row r="192" spans="1:13" s="26" customFormat="1" x14ac:dyDescent="0.25">
      <c r="A192" s="40">
        <f>IF(G192&lt;&gt;"",1+MAX($A$12:A191),"")</f>
        <v>117</v>
      </c>
      <c r="B192" s="43"/>
      <c r="C192" s="56" t="s">
        <v>56</v>
      </c>
      <c r="D192" s="39">
        <v>9.6199999999999992</v>
      </c>
      <c r="E192" s="35">
        <v>0.05</v>
      </c>
      <c r="F192" s="34">
        <f t="shared" si="46"/>
        <v>11</v>
      </c>
      <c r="G192" s="39" t="s">
        <v>83</v>
      </c>
      <c r="H192" s="70">
        <v>3</v>
      </c>
      <c r="I192" s="66">
        <f t="shared" si="47"/>
        <v>33</v>
      </c>
      <c r="J192" s="67">
        <v>1.5</v>
      </c>
      <c r="K192" s="67">
        <f t="shared" si="48"/>
        <v>16.5</v>
      </c>
      <c r="L192" s="68">
        <f t="shared" si="49"/>
        <v>49.5</v>
      </c>
      <c r="M192" s="69"/>
    </row>
    <row r="193" spans="1:13" s="26" customFormat="1" x14ac:dyDescent="0.25">
      <c r="A193" s="40" t="str">
        <f>IF(G193&lt;&gt;"",1+MAX($A$12:A192),"")</f>
        <v/>
      </c>
      <c r="B193" s="43"/>
      <c r="C193" s="57" t="s">
        <v>183</v>
      </c>
      <c r="D193" s="39"/>
      <c r="E193" s="35"/>
      <c r="F193" s="34"/>
      <c r="G193" s="39"/>
      <c r="H193" s="70"/>
      <c r="I193" s="66"/>
      <c r="J193" s="67"/>
      <c r="K193" s="67"/>
      <c r="L193" s="68"/>
      <c r="M193" s="69"/>
    </row>
    <row r="194" spans="1:13" s="26" customFormat="1" x14ac:dyDescent="0.25">
      <c r="A194" s="40">
        <f>IF(G194&lt;&gt;"",1+MAX($A$12:A193),"")</f>
        <v>118</v>
      </c>
      <c r="B194" s="43"/>
      <c r="C194" s="56" t="s">
        <v>184</v>
      </c>
      <c r="D194" s="39">
        <v>21.15</v>
      </c>
      <c r="E194" s="35">
        <v>0</v>
      </c>
      <c r="F194" s="34">
        <f t="shared" si="46"/>
        <v>22</v>
      </c>
      <c r="G194" s="39" t="s">
        <v>28</v>
      </c>
      <c r="H194" s="70">
        <v>16.5</v>
      </c>
      <c r="I194" s="66">
        <f t="shared" si="47"/>
        <v>363</v>
      </c>
      <c r="J194" s="67">
        <v>30.37</v>
      </c>
      <c r="K194" s="67">
        <f t="shared" si="48"/>
        <v>668.14</v>
      </c>
      <c r="L194" s="68">
        <f t="shared" si="49"/>
        <v>1031.1400000000001</v>
      </c>
      <c r="M194" s="69"/>
    </row>
    <row r="195" spans="1:13" s="26" customFormat="1" x14ac:dyDescent="0.25">
      <c r="A195" s="40">
        <f>IF(G195&lt;&gt;"",1+MAX($A$12:A194),"")</f>
        <v>119</v>
      </c>
      <c r="B195" s="43"/>
      <c r="C195" s="56" t="s">
        <v>185</v>
      </c>
      <c r="D195" s="39">
        <v>12.69</v>
      </c>
      <c r="E195" s="35">
        <v>0</v>
      </c>
      <c r="F195" s="34">
        <f t="shared" si="46"/>
        <v>13</v>
      </c>
      <c r="G195" s="39" t="s">
        <v>28</v>
      </c>
      <c r="H195" s="70">
        <v>16.5</v>
      </c>
      <c r="I195" s="66">
        <f t="shared" si="47"/>
        <v>214.5</v>
      </c>
      <c r="J195" s="67">
        <v>30.37</v>
      </c>
      <c r="K195" s="67">
        <f t="shared" si="48"/>
        <v>394.81</v>
      </c>
      <c r="L195" s="68">
        <f t="shared" si="49"/>
        <v>609.31000000000006</v>
      </c>
      <c r="M195" s="69"/>
    </row>
    <row r="196" spans="1:13" s="26" customFormat="1" x14ac:dyDescent="0.25">
      <c r="A196" s="40">
        <f>IF(G196&lt;&gt;"",1+MAX($A$12:A195),"")</f>
        <v>120</v>
      </c>
      <c r="B196" s="43"/>
      <c r="C196" s="56" t="s">
        <v>232</v>
      </c>
      <c r="D196" s="39">
        <v>56.470500000000001</v>
      </c>
      <c r="E196" s="35">
        <v>0.05</v>
      </c>
      <c r="F196" s="34">
        <f t="shared" si="46"/>
        <v>60</v>
      </c>
      <c r="G196" s="39" t="s">
        <v>88</v>
      </c>
      <c r="H196" s="70">
        <v>26.37</v>
      </c>
      <c r="I196" s="66">
        <f t="shared" si="47"/>
        <v>1582.2</v>
      </c>
      <c r="J196" s="67">
        <v>55.95</v>
      </c>
      <c r="K196" s="67">
        <f t="shared" si="48"/>
        <v>3357</v>
      </c>
      <c r="L196" s="68">
        <f t="shared" si="49"/>
        <v>4939.2000000000007</v>
      </c>
      <c r="M196" s="69"/>
    </row>
    <row r="197" spans="1:13" s="26" customFormat="1" x14ac:dyDescent="0.25">
      <c r="A197" s="40">
        <f>IF(G197&lt;&gt;"",1+MAX($A$12:A196),"")</f>
        <v>121</v>
      </c>
      <c r="B197" s="43"/>
      <c r="C197" s="56" t="s">
        <v>233</v>
      </c>
      <c r="D197" s="39">
        <v>28.235250000000001</v>
      </c>
      <c r="E197" s="35">
        <v>0.05</v>
      </c>
      <c r="F197" s="34">
        <f t="shared" si="46"/>
        <v>30</v>
      </c>
      <c r="G197" s="39" t="s">
        <v>88</v>
      </c>
      <c r="H197" s="70">
        <v>12</v>
      </c>
      <c r="I197" s="66">
        <f t="shared" si="47"/>
        <v>360</v>
      </c>
      <c r="J197" s="67">
        <v>17.43</v>
      </c>
      <c r="K197" s="67">
        <f t="shared" si="48"/>
        <v>522.9</v>
      </c>
      <c r="L197" s="68">
        <f t="shared" si="49"/>
        <v>882.9</v>
      </c>
      <c r="M197" s="69"/>
    </row>
    <row r="198" spans="1:13" s="26" customFormat="1" x14ac:dyDescent="0.25">
      <c r="A198" s="40">
        <f>IF(G198&lt;&gt;"",1+MAX($A$12:A197),"")</f>
        <v>122</v>
      </c>
      <c r="B198" s="43"/>
      <c r="C198" s="56" t="s">
        <v>232</v>
      </c>
      <c r="D198" s="39">
        <v>63.449999999999996</v>
      </c>
      <c r="E198" s="35">
        <v>0.05</v>
      </c>
      <c r="F198" s="34">
        <f t="shared" si="46"/>
        <v>67</v>
      </c>
      <c r="G198" s="39" t="s">
        <v>88</v>
      </c>
      <c r="H198" s="70">
        <v>11.33</v>
      </c>
      <c r="I198" s="66">
        <f t="shared" si="47"/>
        <v>759.11</v>
      </c>
      <c r="J198" s="67">
        <v>11.33</v>
      </c>
      <c r="K198" s="67">
        <f t="shared" si="48"/>
        <v>759.11</v>
      </c>
      <c r="L198" s="68">
        <f t="shared" si="49"/>
        <v>1518.22</v>
      </c>
      <c r="M198" s="69"/>
    </row>
    <row r="199" spans="1:13" s="26" customFormat="1" x14ac:dyDescent="0.25">
      <c r="A199" s="40">
        <f>IF(G199&lt;&gt;"",1+MAX($A$12:A198),"")</f>
        <v>123</v>
      </c>
      <c r="B199" s="43"/>
      <c r="C199" s="56" t="s">
        <v>56</v>
      </c>
      <c r="D199" s="39">
        <v>50.76</v>
      </c>
      <c r="E199" s="35">
        <v>0.05</v>
      </c>
      <c r="F199" s="34">
        <f t="shared" si="46"/>
        <v>54</v>
      </c>
      <c r="G199" s="39" t="s">
        <v>83</v>
      </c>
      <c r="H199" s="70">
        <v>3</v>
      </c>
      <c r="I199" s="66">
        <f t="shared" si="47"/>
        <v>162</v>
      </c>
      <c r="J199" s="67">
        <v>1.5</v>
      </c>
      <c r="K199" s="67">
        <f t="shared" si="48"/>
        <v>81</v>
      </c>
      <c r="L199" s="68">
        <f t="shared" si="49"/>
        <v>243</v>
      </c>
      <c r="M199" s="69"/>
    </row>
    <row r="200" spans="1:13" s="26" customFormat="1" x14ac:dyDescent="0.25">
      <c r="A200" s="40" t="str">
        <f>IF(G200&lt;&gt;"",1+MAX($A$12:A199),"")</f>
        <v/>
      </c>
      <c r="B200" s="43"/>
      <c r="C200" s="57" t="s">
        <v>186</v>
      </c>
      <c r="D200" s="39"/>
      <c r="E200" s="35"/>
      <c r="F200" s="34"/>
      <c r="G200" s="39"/>
      <c r="H200" s="70"/>
      <c r="I200" s="66"/>
      <c r="J200" s="67"/>
      <c r="K200" s="67"/>
      <c r="L200" s="68"/>
      <c r="M200" s="69"/>
    </row>
    <row r="201" spans="1:13" s="26" customFormat="1" x14ac:dyDescent="0.25">
      <c r="A201" s="40">
        <f>IF(G201&lt;&gt;"",1+MAX($A$12:A200),"")</f>
        <v>124</v>
      </c>
      <c r="B201" s="43"/>
      <c r="C201" s="56" t="s">
        <v>187</v>
      </c>
      <c r="D201" s="39">
        <v>28.836000000000002</v>
      </c>
      <c r="E201" s="35">
        <v>0.05</v>
      </c>
      <c r="F201" s="34">
        <f t="shared" si="46"/>
        <v>31</v>
      </c>
      <c r="G201" s="39" t="s">
        <v>88</v>
      </c>
      <c r="H201" s="70">
        <v>22.75</v>
      </c>
      <c r="I201" s="66">
        <f t="shared" si="47"/>
        <v>705.25</v>
      </c>
      <c r="J201" s="67">
        <v>45.24</v>
      </c>
      <c r="K201" s="67">
        <f t="shared" si="48"/>
        <v>1402.44</v>
      </c>
      <c r="L201" s="68">
        <f t="shared" si="49"/>
        <v>2107.6900000000005</v>
      </c>
      <c r="M201" s="69"/>
    </row>
    <row r="202" spans="1:13" s="26" customFormat="1" x14ac:dyDescent="0.25">
      <c r="A202" s="40">
        <f>IF(G202&lt;&gt;"",1+MAX($A$12:A201),"")</f>
        <v>125</v>
      </c>
      <c r="B202" s="43"/>
      <c r="C202" s="56" t="s">
        <v>188</v>
      </c>
      <c r="D202" s="39">
        <v>28.836000000000002</v>
      </c>
      <c r="E202" s="35">
        <v>0.05</v>
      </c>
      <c r="F202" s="34">
        <f t="shared" si="46"/>
        <v>31</v>
      </c>
      <c r="G202" s="39" t="s">
        <v>88</v>
      </c>
      <c r="H202" s="70">
        <v>0.56000000000000005</v>
      </c>
      <c r="I202" s="66">
        <f t="shared" si="47"/>
        <v>17.360000000000003</v>
      </c>
      <c r="J202" s="67">
        <v>0.6</v>
      </c>
      <c r="K202" s="67">
        <f t="shared" si="48"/>
        <v>18.599999999999998</v>
      </c>
      <c r="L202" s="68">
        <f t="shared" si="49"/>
        <v>35.960000000000008</v>
      </c>
      <c r="M202" s="69"/>
    </row>
    <row r="203" spans="1:13" s="26" customFormat="1" x14ac:dyDescent="0.25">
      <c r="A203" s="40">
        <f>IF(G203&lt;&gt;"",1+MAX($A$12:A202),"")</f>
        <v>126</v>
      </c>
      <c r="B203" s="43"/>
      <c r="C203" s="56" t="s">
        <v>234</v>
      </c>
      <c r="D203" s="39">
        <v>28.836000000000002</v>
      </c>
      <c r="E203" s="35">
        <v>0.05</v>
      </c>
      <c r="F203" s="34">
        <f t="shared" si="46"/>
        <v>31</v>
      </c>
      <c r="G203" s="39" t="s">
        <v>88</v>
      </c>
      <c r="H203" s="66">
        <v>9.9</v>
      </c>
      <c r="I203" s="66">
        <f t="shared" si="47"/>
        <v>306.90000000000003</v>
      </c>
      <c r="J203" s="67">
        <v>5</v>
      </c>
      <c r="K203" s="67">
        <f t="shared" si="48"/>
        <v>155</v>
      </c>
      <c r="L203" s="68">
        <f t="shared" si="49"/>
        <v>461.90000000000003</v>
      </c>
      <c r="M203" s="69"/>
    </row>
    <row r="204" spans="1:13" s="26" customFormat="1" x14ac:dyDescent="0.25">
      <c r="A204" s="40">
        <f>IF(G204&lt;&gt;"",1+MAX($A$12:A203),"")</f>
        <v>127</v>
      </c>
      <c r="B204" s="43"/>
      <c r="C204" s="56" t="s">
        <v>189</v>
      </c>
      <c r="D204" s="39">
        <v>28.836000000000002</v>
      </c>
      <c r="E204" s="35">
        <v>0.05</v>
      </c>
      <c r="F204" s="34">
        <f t="shared" si="46"/>
        <v>31</v>
      </c>
      <c r="G204" s="39" t="s">
        <v>88</v>
      </c>
      <c r="H204" s="70">
        <v>11.33</v>
      </c>
      <c r="I204" s="66">
        <f t="shared" si="47"/>
        <v>351.23</v>
      </c>
      <c r="J204" s="67">
        <v>11.33</v>
      </c>
      <c r="K204" s="67">
        <f t="shared" si="48"/>
        <v>351.23</v>
      </c>
      <c r="L204" s="68">
        <f t="shared" si="49"/>
        <v>702.46</v>
      </c>
      <c r="M204" s="69"/>
    </row>
    <row r="205" spans="1:13" s="26" customFormat="1" x14ac:dyDescent="0.25">
      <c r="A205" s="40">
        <f>IF(G205&lt;&gt;"",1+MAX($A$12:A204),"")</f>
        <v>128</v>
      </c>
      <c r="B205" s="43"/>
      <c r="C205" s="56" t="s">
        <v>190</v>
      </c>
      <c r="D205" s="39">
        <v>28.836000000000002</v>
      </c>
      <c r="E205" s="35">
        <v>0.05</v>
      </c>
      <c r="F205" s="34">
        <f t="shared" si="46"/>
        <v>31</v>
      </c>
      <c r="G205" s="39" t="s">
        <v>88</v>
      </c>
      <c r="H205" s="66">
        <v>2.8</v>
      </c>
      <c r="I205" s="66">
        <f t="shared" si="47"/>
        <v>86.8</v>
      </c>
      <c r="J205" s="67">
        <v>2.5</v>
      </c>
      <c r="K205" s="67">
        <f t="shared" si="48"/>
        <v>77.5</v>
      </c>
      <c r="L205" s="68">
        <f t="shared" si="49"/>
        <v>164.29999999999998</v>
      </c>
      <c r="M205" s="69"/>
    </row>
    <row r="206" spans="1:13" s="26" customFormat="1" x14ac:dyDescent="0.25">
      <c r="A206" s="40">
        <f>IF(G206&lt;&gt;"",1+MAX($A$12:A205),"")</f>
        <v>129</v>
      </c>
      <c r="B206" s="43"/>
      <c r="C206" s="56" t="s">
        <v>191</v>
      </c>
      <c r="D206" s="39">
        <v>28.836000000000002</v>
      </c>
      <c r="E206" s="35">
        <v>0.05</v>
      </c>
      <c r="F206" s="34">
        <f t="shared" si="46"/>
        <v>31</v>
      </c>
      <c r="G206" s="39" t="s">
        <v>88</v>
      </c>
      <c r="H206" s="66">
        <v>6.2</v>
      </c>
      <c r="I206" s="66">
        <f t="shared" si="47"/>
        <v>192.20000000000002</v>
      </c>
      <c r="J206" s="67">
        <v>9.5</v>
      </c>
      <c r="K206" s="67">
        <f t="shared" si="48"/>
        <v>294.5</v>
      </c>
      <c r="L206" s="68">
        <f t="shared" si="49"/>
        <v>486.7</v>
      </c>
      <c r="M206" s="69"/>
    </row>
    <row r="207" spans="1:13" s="26" customFormat="1" x14ac:dyDescent="0.25">
      <c r="A207" s="40">
        <f>IF(G207&lt;&gt;"",1+MAX($A$12:A206),"")</f>
        <v>130</v>
      </c>
      <c r="B207" s="43"/>
      <c r="C207" s="56" t="s">
        <v>56</v>
      </c>
      <c r="D207" s="39">
        <v>25.92</v>
      </c>
      <c r="E207" s="35">
        <v>0.05</v>
      </c>
      <c r="F207" s="34">
        <f t="shared" si="46"/>
        <v>28</v>
      </c>
      <c r="G207" s="39" t="s">
        <v>83</v>
      </c>
      <c r="H207" s="70">
        <v>3</v>
      </c>
      <c r="I207" s="66">
        <f t="shared" si="47"/>
        <v>84</v>
      </c>
      <c r="J207" s="67">
        <v>1.5</v>
      </c>
      <c r="K207" s="67">
        <f t="shared" si="48"/>
        <v>42</v>
      </c>
      <c r="L207" s="68">
        <f t="shared" si="49"/>
        <v>126</v>
      </c>
      <c r="M207" s="69"/>
    </row>
    <row r="208" spans="1:13" s="26" customFormat="1" x14ac:dyDescent="0.25">
      <c r="A208" s="40" t="str">
        <f>IF(G208&lt;&gt;"",1+MAX($A$12:A207),"")</f>
        <v/>
      </c>
      <c r="B208" s="43"/>
      <c r="C208" s="57" t="s">
        <v>77</v>
      </c>
      <c r="D208" s="39"/>
      <c r="E208" s="35"/>
      <c r="F208" s="34"/>
      <c r="G208" s="39"/>
      <c r="H208" s="70"/>
      <c r="I208" s="66"/>
      <c r="J208" s="67"/>
      <c r="K208" s="67"/>
      <c r="L208" s="68"/>
      <c r="M208" s="69"/>
    </row>
    <row r="209" spans="1:13" s="26" customFormat="1" x14ac:dyDescent="0.25">
      <c r="A209" s="40" t="str">
        <f>IF(G209&lt;&gt;"",1+MAX($A$12:A208),"")</f>
        <v/>
      </c>
      <c r="B209" s="43"/>
      <c r="C209" s="57" t="s">
        <v>192</v>
      </c>
      <c r="D209" s="39"/>
      <c r="E209" s="35"/>
      <c r="F209" s="34"/>
      <c r="G209" s="39"/>
      <c r="H209" s="70"/>
      <c r="I209" s="66"/>
      <c r="J209" s="67"/>
      <c r="K209" s="67"/>
      <c r="L209" s="68"/>
      <c r="M209" s="69"/>
    </row>
    <row r="210" spans="1:13" s="26" customFormat="1" x14ac:dyDescent="0.25">
      <c r="A210" s="40">
        <f>IF(G210&lt;&gt;"",1+MAX($A$12:A209),"")</f>
        <v>131</v>
      </c>
      <c r="B210" s="43"/>
      <c r="C210" s="56" t="s">
        <v>193</v>
      </c>
      <c r="D210" s="39">
        <v>66.542000000000002</v>
      </c>
      <c r="E210" s="35">
        <v>0.05</v>
      </c>
      <c r="F210" s="34">
        <f t="shared" si="46"/>
        <v>70</v>
      </c>
      <c r="G210" s="39" t="s">
        <v>88</v>
      </c>
      <c r="H210" s="70">
        <v>26.4</v>
      </c>
      <c r="I210" s="66">
        <f t="shared" si="47"/>
        <v>1848</v>
      </c>
      <c r="J210" s="67">
        <v>55.92</v>
      </c>
      <c r="K210" s="67">
        <f t="shared" si="48"/>
        <v>3914.4</v>
      </c>
      <c r="L210" s="68">
        <f t="shared" si="49"/>
        <v>5762.4</v>
      </c>
      <c r="M210" s="69"/>
    </row>
    <row r="211" spans="1:13" s="26" customFormat="1" x14ac:dyDescent="0.25">
      <c r="A211" s="40">
        <f>IF(G211&lt;&gt;"",1+MAX($A$12:A210),"")</f>
        <v>132</v>
      </c>
      <c r="B211" s="43"/>
      <c r="C211" s="56" t="s">
        <v>194</v>
      </c>
      <c r="D211" s="39">
        <v>60.974200000000003</v>
      </c>
      <c r="E211" s="35">
        <v>0.05</v>
      </c>
      <c r="F211" s="34">
        <f t="shared" si="46"/>
        <v>65</v>
      </c>
      <c r="G211" s="39" t="s">
        <v>88</v>
      </c>
      <c r="H211" s="70">
        <v>11.95</v>
      </c>
      <c r="I211" s="66">
        <f t="shared" si="47"/>
        <v>776.75</v>
      </c>
      <c r="J211" s="67">
        <v>9.7799999999999994</v>
      </c>
      <c r="K211" s="67">
        <f t="shared" si="48"/>
        <v>635.69999999999993</v>
      </c>
      <c r="L211" s="68">
        <f t="shared" si="49"/>
        <v>1412.4499999999998</v>
      </c>
      <c r="M211" s="69"/>
    </row>
    <row r="212" spans="1:13" s="26" customFormat="1" x14ac:dyDescent="0.25">
      <c r="A212" s="40">
        <f>IF(G212&lt;&gt;"",1+MAX($A$12:A211),"")</f>
        <v>133</v>
      </c>
      <c r="B212" s="43"/>
      <c r="C212" s="56" t="s">
        <v>195</v>
      </c>
      <c r="D212" s="39">
        <v>60.974200000000003</v>
      </c>
      <c r="E212" s="35">
        <v>0.05</v>
      </c>
      <c r="F212" s="34">
        <f t="shared" si="46"/>
        <v>65</v>
      </c>
      <c r="G212" s="39" t="s">
        <v>88</v>
      </c>
      <c r="H212" s="66">
        <v>2.8</v>
      </c>
      <c r="I212" s="66">
        <f t="shared" si="47"/>
        <v>182</v>
      </c>
      <c r="J212" s="67">
        <v>2.5</v>
      </c>
      <c r="K212" s="67">
        <f t="shared" si="48"/>
        <v>162.5</v>
      </c>
      <c r="L212" s="68">
        <f t="shared" si="49"/>
        <v>344.5</v>
      </c>
      <c r="M212" s="69"/>
    </row>
    <row r="213" spans="1:13" s="26" customFormat="1" x14ac:dyDescent="0.25">
      <c r="A213" s="40">
        <f>IF(G213&lt;&gt;"",1+MAX($A$12:A212),"")</f>
        <v>134</v>
      </c>
      <c r="B213" s="43"/>
      <c r="C213" s="56" t="s">
        <v>184</v>
      </c>
      <c r="D213" s="39">
        <v>60.974200000000003</v>
      </c>
      <c r="E213" s="35">
        <v>0.05</v>
      </c>
      <c r="F213" s="34">
        <f t="shared" si="46"/>
        <v>65</v>
      </c>
      <c r="G213" s="39" t="s">
        <v>88</v>
      </c>
      <c r="H213" s="70">
        <v>14.3</v>
      </c>
      <c r="I213" s="66">
        <f t="shared" si="47"/>
        <v>929.5</v>
      </c>
      <c r="J213" s="67">
        <v>24.41</v>
      </c>
      <c r="K213" s="67">
        <f t="shared" si="48"/>
        <v>1586.65</v>
      </c>
      <c r="L213" s="68">
        <f t="shared" si="49"/>
        <v>2516.15</v>
      </c>
      <c r="M213" s="69"/>
    </row>
    <row r="214" spans="1:13" s="26" customFormat="1" ht="31.5" x14ac:dyDescent="0.25">
      <c r="A214" s="40">
        <f>IF(G214&lt;&gt;"",1+MAX($A$12:A213),"")</f>
        <v>135</v>
      </c>
      <c r="B214" s="43"/>
      <c r="C214" s="52" t="s">
        <v>235</v>
      </c>
      <c r="D214" s="39">
        <v>60.974200000000003</v>
      </c>
      <c r="E214" s="35">
        <v>0.05</v>
      </c>
      <c r="F214" s="34">
        <f t="shared" si="46"/>
        <v>65</v>
      </c>
      <c r="G214" s="39" t="s">
        <v>88</v>
      </c>
      <c r="H214" s="70">
        <v>11.33</v>
      </c>
      <c r="I214" s="66">
        <f t="shared" si="47"/>
        <v>736.45</v>
      </c>
      <c r="J214" s="67">
        <v>11.33</v>
      </c>
      <c r="K214" s="67">
        <f t="shared" si="48"/>
        <v>736.45</v>
      </c>
      <c r="L214" s="68">
        <f t="shared" si="49"/>
        <v>1472.9</v>
      </c>
      <c r="M214" s="69"/>
    </row>
    <row r="215" spans="1:13" s="26" customFormat="1" x14ac:dyDescent="0.25">
      <c r="A215" s="40">
        <f>IF(G215&lt;&gt;"",1+MAX($A$12:A214),"")</f>
        <v>136</v>
      </c>
      <c r="B215" s="43"/>
      <c r="C215" s="56" t="s">
        <v>236</v>
      </c>
      <c r="D215" s="39">
        <v>60.974200000000003</v>
      </c>
      <c r="E215" s="35">
        <v>0.05</v>
      </c>
      <c r="F215" s="34">
        <f t="shared" si="46"/>
        <v>65</v>
      </c>
      <c r="G215" s="39" t="s">
        <v>88</v>
      </c>
      <c r="H215" s="70">
        <v>1.42</v>
      </c>
      <c r="I215" s="66">
        <f t="shared" si="47"/>
        <v>92.3</v>
      </c>
      <c r="J215" s="67">
        <v>2.83</v>
      </c>
      <c r="K215" s="67">
        <f t="shared" si="48"/>
        <v>183.95000000000002</v>
      </c>
      <c r="L215" s="68">
        <f t="shared" si="49"/>
        <v>276.25</v>
      </c>
      <c r="M215" s="69"/>
    </row>
    <row r="216" spans="1:13" s="26" customFormat="1" x14ac:dyDescent="0.25">
      <c r="A216" s="40">
        <f>IF(G216&lt;&gt;"",1+MAX($A$12:A215),"")</f>
        <v>137</v>
      </c>
      <c r="B216" s="43"/>
      <c r="C216" s="56" t="s">
        <v>196</v>
      </c>
      <c r="D216" s="39">
        <v>60.974200000000003</v>
      </c>
      <c r="E216" s="35">
        <v>0.05</v>
      </c>
      <c r="F216" s="34">
        <f t="shared" si="46"/>
        <v>65</v>
      </c>
      <c r="G216" s="39" t="s">
        <v>88</v>
      </c>
      <c r="H216" s="70">
        <v>11.33</v>
      </c>
      <c r="I216" s="66">
        <f t="shared" si="47"/>
        <v>736.45</v>
      </c>
      <c r="J216" s="67">
        <v>11.33</v>
      </c>
      <c r="K216" s="67">
        <f t="shared" si="48"/>
        <v>736.45</v>
      </c>
      <c r="L216" s="68">
        <f t="shared" si="49"/>
        <v>1472.9</v>
      </c>
      <c r="M216" s="69"/>
    </row>
    <row r="217" spans="1:13" s="26" customFormat="1" x14ac:dyDescent="0.25">
      <c r="A217" s="40">
        <f>IF(G217&lt;&gt;"",1+MAX($A$12:A216),"")</f>
        <v>138</v>
      </c>
      <c r="B217" s="43"/>
      <c r="C217" s="56" t="s">
        <v>56</v>
      </c>
      <c r="D217" s="39">
        <v>54.32</v>
      </c>
      <c r="E217" s="35">
        <v>0.05</v>
      </c>
      <c r="F217" s="34">
        <f t="shared" si="46"/>
        <v>58</v>
      </c>
      <c r="G217" s="39" t="s">
        <v>83</v>
      </c>
      <c r="H217" s="70">
        <v>3</v>
      </c>
      <c r="I217" s="66">
        <f t="shared" si="47"/>
        <v>174</v>
      </c>
      <c r="J217" s="67">
        <v>1.5</v>
      </c>
      <c r="K217" s="67">
        <f t="shared" si="48"/>
        <v>87</v>
      </c>
      <c r="L217" s="68">
        <f t="shared" si="49"/>
        <v>261</v>
      </c>
      <c r="M217" s="69"/>
    </row>
    <row r="218" spans="1:13" s="26" customFormat="1" x14ac:dyDescent="0.25">
      <c r="A218" s="40" t="str">
        <f>IF(G218&lt;&gt;"",1+MAX($A$12:A217),"")</f>
        <v/>
      </c>
      <c r="B218" s="43"/>
      <c r="C218" s="57" t="s">
        <v>183</v>
      </c>
      <c r="D218" s="39"/>
      <c r="E218" s="35"/>
      <c r="F218" s="34"/>
      <c r="G218" s="39"/>
      <c r="H218" s="70"/>
      <c r="I218" s="66"/>
      <c r="J218" s="67"/>
      <c r="K218" s="67"/>
      <c r="L218" s="68"/>
      <c r="M218" s="69"/>
    </row>
    <row r="219" spans="1:13" s="26" customFormat="1" x14ac:dyDescent="0.25">
      <c r="A219" s="40">
        <f>IF(G219&lt;&gt;"",1+MAX($A$12:A218),"")</f>
        <v>139</v>
      </c>
      <c r="B219" s="43"/>
      <c r="C219" s="56" t="s">
        <v>184</v>
      </c>
      <c r="D219" s="39">
        <v>14.950000000000001</v>
      </c>
      <c r="E219" s="35">
        <v>0</v>
      </c>
      <c r="F219" s="34">
        <f t="shared" si="46"/>
        <v>15</v>
      </c>
      <c r="G219" s="39" t="s">
        <v>28</v>
      </c>
      <c r="H219" s="70">
        <v>16.5</v>
      </c>
      <c r="I219" s="66">
        <f t="shared" si="47"/>
        <v>247.5</v>
      </c>
      <c r="J219" s="67">
        <v>30.37</v>
      </c>
      <c r="K219" s="67">
        <f t="shared" si="48"/>
        <v>455.55</v>
      </c>
      <c r="L219" s="68">
        <f t="shared" si="49"/>
        <v>703.05000000000007</v>
      </c>
      <c r="M219" s="69"/>
    </row>
    <row r="220" spans="1:13" s="26" customFormat="1" x14ac:dyDescent="0.25">
      <c r="A220" s="40">
        <f>IF(G220&lt;&gt;"",1+MAX($A$12:A219),"")</f>
        <v>140</v>
      </c>
      <c r="B220" s="43"/>
      <c r="C220" s="56" t="s">
        <v>185</v>
      </c>
      <c r="D220" s="39">
        <v>8.9700000000000006</v>
      </c>
      <c r="E220" s="35">
        <v>0</v>
      </c>
      <c r="F220" s="34">
        <f t="shared" si="46"/>
        <v>9</v>
      </c>
      <c r="G220" s="39" t="s">
        <v>28</v>
      </c>
      <c r="H220" s="70">
        <v>16.5</v>
      </c>
      <c r="I220" s="66">
        <f t="shared" si="47"/>
        <v>148.5</v>
      </c>
      <c r="J220" s="67">
        <v>30.37</v>
      </c>
      <c r="K220" s="67">
        <f t="shared" si="48"/>
        <v>273.33</v>
      </c>
      <c r="L220" s="68">
        <f t="shared" si="49"/>
        <v>421.83000000000004</v>
      </c>
      <c r="M220" s="69"/>
    </row>
    <row r="221" spans="1:13" s="26" customFormat="1" x14ac:dyDescent="0.25">
      <c r="A221" s="40">
        <f>IF(G221&lt;&gt;"",1+MAX($A$12:A220),"")</f>
        <v>141</v>
      </c>
      <c r="B221" s="43"/>
      <c r="C221" s="56" t="s">
        <v>232</v>
      </c>
      <c r="D221" s="39">
        <v>43.953000000000003</v>
      </c>
      <c r="E221" s="35">
        <v>0.05</v>
      </c>
      <c r="F221" s="34">
        <f t="shared" si="46"/>
        <v>47</v>
      </c>
      <c r="G221" s="39" t="s">
        <v>88</v>
      </c>
      <c r="H221" s="70">
        <v>26.37</v>
      </c>
      <c r="I221" s="66">
        <f t="shared" si="47"/>
        <v>1239.3900000000001</v>
      </c>
      <c r="J221" s="67">
        <v>55.95</v>
      </c>
      <c r="K221" s="67">
        <f t="shared" si="48"/>
        <v>2629.65</v>
      </c>
      <c r="L221" s="68">
        <f t="shared" si="49"/>
        <v>3869.0400000000004</v>
      </c>
      <c r="M221" s="69"/>
    </row>
    <row r="222" spans="1:13" s="26" customFormat="1" x14ac:dyDescent="0.25">
      <c r="A222" s="40">
        <f>IF(G222&lt;&gt;"",1+MAX($A$12:A221),"")</f>
        <v>142</v>
      </c>
      <c r="B222" s="43"/>
      <c r="C222" s="56" t="s">
        <v>233</v>
      </c>
      <c r="D222" s="39">
        <v>21.976500000000001</v>
      </c>
      <c r="E222" s="35">
        <v>0.05</v>
      </c>
      <c r="F222" s="34">
        <f t="shared" si="46"/>
        <v>24</v>
      </c>
      <c r="G222" s="39" t="s">
        <v>88</v>
      </c>
      <c r="H222" s="70">
        <v>12</v>
      </c>
      <c r="I222" s="66">
        <f t="shared" si="47"/>
        <v>288</v>
      </c>
      <c r="J222" s="67">
        <v>17.43</v>
      </c>
      <c r="K222" s="67">
        <f t="shared" si="48"/>
        <v>418.32</v>
      </c>
      <c r="L222" s="68">
        <f t="shared" si="49"/>
        <v>706.31999999999994</v>
      </c>
      <c r="M222" s="69"/>
    </row>
    <row r="223" spans="1:13" s="26" customFormat="1" x14ac:dyDescent="0.25">
      <c r="A223" s="40">
        <f>IF(G223&lt;&gt;"",1+MAX($A$12:A222),"")</f>
        <v>143</v>
      </c>
      <c r="B223" s="43"/>
      <c r="C223" s="56" t="s">
        <v>232</v>
      </c>
      <c r="D223" s="39">
        <v>44.85</v>
      </c>
      <c r="E223" s="35">
        <v>0.05</v>
      </c>
      <c r="F223" s="34">
        <f t="shared" si="46"/>
        <v>48</v>
      </c>
      <c r="G223" s="39" t="s">
        <v>88</v>
      </c>
      <c r="H223" s="70">
        <v>11.33</v>
      </c>
      <c r="I223" s="66">
        <f t="shared" si="47"/>
        <v>543.84</v>
      </c>
      <c r="J223" s="67">
        <v>11.33</v>
      </c>
      <c r="K223" s="67">
        <f t="shared" si="48"/>
        <v>543.84</v>
      </c>
      <c r="L223" s="68">
        <f t="shared" si="49"/>
        <v>1087.68</v>
      </c>
      <c r="M223" s="69"/>
    </row>
    <row r="224" spans="1:13" s="26" customFormat="1" x14ac:dyDescent="0.25">
      <c r="A224" s="40">
        <f>IF(G224&lt;&gt;"",1+MAX($A$12:A223),"")</f>
        <v>144</v>
      </c>
      <c r="B224" s="43"/>
      <c r="C224" s="56" t="s">
        <v>56</v>
      </c>
      <c r="D224" s="39">
        <v>35.880000000000003</v>
      </c>
      <c r="E224" s="35">
        <v>0.05</v>
      </c>
      <c r="F224" s="34">
        <f t="shared" si="46"/>
        <v>38</v>
      </c>
      <c r="G224" s="39" t="s">
        <v>83</v>
      </c>
      <c r="H224" s="70">
        <v>3</v>
      </c>
      <c r="I224" s="66">
        <f t="shared" si="47"/>
        <v>114</v>
      </c>
      <c r="J224" s="67">
        <v>1.5</v>
      </c>
      <c r="K224" s="67">
        <f t="shared" si="48"/>
        <v>57</v>
      </c>
      <c r="L224" s="68">
        <f t="shared" si="49"/>
        <v>171</v>
      </c>
      <c r="M224" s="69"/>
    </row>
    <row r="225" spans="1:13" s="26" customFormat="1" x14ac:dyDescent="0.25">
      <c r="A225" s="40" t="str">
        <f>IF(G225&lt;&gt;"",1+MAX($A$12:A224),"")</f>
        <v/>
      </c>
      <c r="B225" s="43"/>
      <c r="C225" s="57" t="s">
        <v>68</v>
      </c>
      <c r="D225" s="39"/>
      <c r="E225" s="35"/>
      <c r="F225" s="34"/>
      <c r="G225" s="39"/>
      <c r="H225" s="70"/>
      <c r="I225" s="66"/>
      <c r="J225" s="67"/>
      <c r="K225" s="67"/>
      <c r="L225" s="68"/>
      <c r="M225" s="69"/>
    </row>
    <row r="226" spans="1:13" s="26" customFormat="1" x14ac:dyDescent="0.25">
      <c r="A226" s="40" t="str">
        <f>IF(G226&lt;&gt;"",1+MAX($A$12:A225),"")</f>
        <v/>
      </c>
      <c r="B226" s="43"/>
      <c r="C226" s="57" t="s">
        <v>78</v>
      </c>
      <c r="D226" s="39"/>
      <c r="E226" s="35"/>
      <c r="F226" s="34"/>
      <c r="G226" s="39"/>
      <c r="H226" s="70"/>
      <c r="I226" s="66"/>
      <c r="J226" s="67"/>
      <c r="K226" s="67"/>
      <c r="L226" s="68"/>
      <c r="M226" s="69"/>
    </row>
    <row r="227" spans="1:13" s="26" customFormat="1" ht="31.5" x14ac:dyDescent="0.25">
      <c r="A227" s="40">
        <f>IF(G227&lt;&gt;"",1+MAX($A$12:A226),"")</f>
        <v>145</v>
      </c>
      <c r="B227" s="43"/>
      <c r="C227" s="52" t="s">
        <v>197</v>
      </c>
      <c r="D227" s="39">
        <v>21.01</v>
      </c>
      <c r="E227" s="35">
        <v>0.05</v>
      </c>
      <c r="F227" s="34">
        <f t="shared" si="46"/>
        <v>23</v>
      </c>
      <c r="G227" s="39" t="s">
        <v>88</v>
      </c>
      <c r="H227" s="70">
        <v>25.45</v>
      </c>
      <c r="I227" s="66">
        <f t="shared" si="47"/>
        <v>585.35</v>
      </c>
      <c r="J227" s="67">
        <v>24</v>
      </c>
      <c r="K227" s="67">
        <f t="shared" si="48"/>
        <v>552</v>
      </c>
      <c r="L227" s="68">
        <f t="shared" si="49"/>
        <v>1137.3500000000001</v>
      </c>
      <c r="M227" s="69"/>
    </row>
    <row r="228" spans="1:13" s="26" customFormat="1" ht="31.5" x14ac:dyDescent="0.25">
      <c r="A228" s="40">
        <f>IF(G228&lt;&gt;"",1+MAX($A$12:A227),"")</f>
        <v>146</v>
      </c>
      <c r="B228" s="43"/>
      <c r="C228" s="52" t="s">
        <v>198</v>
      </c>
      <c r="D228" s="39">
        <v>7.4</v>
      </c>
      <c r="E228" s="35">
        <v>0.05</v>
      </c>
      <c r="F228" s="34">
        <f t="shared" si="46"/>
        <v>8</v>
      </c>
      <c r="G228" s="39" t="s">
        <v>88</v>
      </c>
      <c r="H228" s="70">
        <v>25.45</v>
      </c>
      <c r="I228" s="66">
        <f t="shared" si="47"/>
        <v>203.6</v>
      </c>
      <c r="J228" s="67">
        <v>24</v>
      </c>
      <c r="K228" s="67">
        <f t="shared" si="48"/>
        <v>192</v>
      </c>
      <c r="L228" s="68">
        <f t="shared" si="49"/>
        <v>395.6</v>
      </c>
      <c r="M228" s="69"/>
    </row>
    <row r="229" spans="1:13" s="26" customFormat="1" ht="31.5" x14ac:dyDescent="0.25">
      <c r="A229" s="40">
        <f>IF(G229&lt;&gt;"",1+MAX($A$12:A228),"")</f>
        <v>147</v>
      </c>
      <c r="B229" s="43"/>
      <c r="C229" s="52" t="s">
        <v>199</v>
      </c>
      <c r="D229" s="39">
        <v>1.7</v>
      </c>
      <c r="E229" s="35">
        <v>0.05</v>
      </c>
      <c r="F229" s="34">
        <f t="shared" si="46"/>
        <v>2</v>
      </c>
      <c r="G229" s="39" t="s">
        <v>88</v>
      </c>
      <c r="H229" s="70">
        <v>25.45</v>
      </c>
      <c r="I229" s="66">
        <f t="shared" si="47"/>
        <v>50.9</v>
      </c>
      <c r="J229" s="67">
        <v>24</v>
      </c>
      <c r="K229" s="67">
        <f t="shared" si="48"/>
        <v>48</v>
      </c>
      <c r="L229" s="68">
        <f t="shared" si="49"/>
        <v>98.9</v>
      </c>
      <c r="M229" s="69"/>
    </row>
    <row r="230" spans="1:13" s="26" customFormat="1" x14ac:dyDescent="0.25">
      <c r="A230" s="40" t="str">
        <f>IF(G230&lt;&gt;"",1+MAX($A$12:A229),"")</f>
        <v/>
      </c>
      <c r="B230" s="43"/>
      <c r="C230" s="57" t="s">
        <v>76</v>
      </c>
      <c r="D230" s="39"/>
      <c r="E230" s="35"/>
      <c r="F230" s="34"/>
      <c r="G230" s="39"/>
      <c r="H230" s="70"/>
      <c r="I230" s="66"/>
      <c r="J230" s="67"/>
      <c r="K230" s="67"/>
      <c r="L230" s="68"/>
      <c r="M230" s="69"/>
    </row>
    <row r="231" spans="1:13" s="26" customFormat="1" ht="31.5" x14ac:dyDescent="0.25">
      <c r="A231" s="40">
        <f>IF(G231&lt;&gt;"",1+MAX($A$12:A230),"")</f>
        <v>148</v>
      </c>
      <c r="B231" s="43"/>
      <c r="C231" s="52" t="s">
        <v>200</v>
      </c>
      <c r="D231" s="39">
        <v>9.4700000000000006</v>
      </c>
      <c r="E231" s="35">
        <v>0.05</v>
      </c>
      <c r="F231" s="34">
        <f t="shared" ref="F231:F267" si="50">CEILING(D231*(1+E231),1)</f>
        <v>10</v>
      </c>
      <c r="G231" s="39" t="s">
        <v>88</v>
      </c>
      <c r="H231" s="70">
        <v>25.45</v>
      </c>
      <c r="I231" s="66">
        <f t="shared" ref="I231:I267" si="51">H231*F231</f>
        <v>254.5</v>
      </c>
      <c r="J231" s="67">
        <v>24</v>
      </c>
      <c r="K231" s="67">
        <f t="shared" ref="K231:K267" si="52">J231*F231</f>
        <v>240</v>
      </c>
      <c r="L231" s="68">
        <f t="shared" ref="L231:L267" si="53">(H231+J231)*F231</f>
        <v>494.5</v>
      </c>
      <c r="M231" s="69"/>
    </row>
    <row r="232" spans="1:13" s="26" customFormat="1" ht="31.5" x14ac:dyDescent="0.25">
      <c r="A232" s="40">
        <f>IF(G232&lt;&gt;"",1+MAX($A$12:A231),"")</f>
        <v>149</v>
      </c>
      <c r="B232" s="43"/>
      <c r="C232" s="52" t="s">
        <v>201</v>
      </c>
      <c r="D232" s="39">
        <v>6.71</v>
      </c>
      <c r="E232" s="35">
        <v>0.05</v>
      </c>
      <c r="F232" s="34">
        <f t="shared" si="50"/>
        <v>8</v>
      </c>
      <c r="G232" s="39" t="s">
        <v>88</v>
      </c>
      <c r="H232" s="70">
        <v>25.45</v>
      </c>
      <c r="I232" s="66">
        <f t="shared" si="51"/>
        <v>203.6</v>
      </c>
      <c r="J232" s="67">
        <v>24</v>
      </c>
      <c r="K232" s="67">
        <f t="shared" si="52"/>
        <v>192</v>
      </c>
      <c r="L232" s="68">
        <f t="shared" si="53"/>
        <v>395.6</v>
      </c>
      <c r="M232" s="69"/>
    </row>
    <row r="233" spans="1:13" s="26" customFormat="1" ht="31.5" x14ac:dyDescent="0.25">
      <c r="A233" s="40">
        <f>IF(G233&lt;&gt;"",1+MAX($A$12:A232),"")</f>
        <v>150</v>
      </c>
      <c r="B233" s="43"/>
      <c r="C233" s="52" t="s">
        <v>202</v>
      </c>
      <c r="D233" s="39">
        <v>2.52</v>
      </c>
      <c r="E233" s="35">
        <v>0.05</v>
      </c>
      <c r="F233" s="34">
        <f t="shared" si="50"/>
        <v>3</v>
      </c>
      <c r="G233" s="39" t="s">
        <v>88</v>
      </c>
      <c r="H233" s="70">
        <v>25.45</v>
      </c>
      <c r="I233" s="66">
        <f t="shared" si="51"/>
        <v>76.349999999999994</v>
      </c>
      <c r="J233" s="67">
        <v>24</v>
      </c>
      <c r="K233" s="67">
        <f t="shared" si="52"/>
        <v>72</v>
      </c>
      <c r="L233" s="68">
        <f t="shared" si="53"/>
        <v>148.35000000000002</v>
      </c>
      <c r="M233" s="69"/>
    </row>
    <row r="234" spans="1:13" s="26" customFormat="1" ht="31.5" x14ac:dyDescent="0.25">
      <c r="A234" s="40">
        <f>IF(G234&lt;&gt;"",1+MAX($A$12:A233),"")</f>
        <v>151</v>
      </c>
      <c r="B234" s="43"/>
      <c r="C234" s="52" t="s">
        <v>203</v>
      </c>
      <c r="D234" s="39">
        <v>11.03</v>
      </c>
      <c r="E234" s="35">
        <v>0.05</v>
      </c>
      <c r="F234" s="34">
        <f t="shared" si="50"/>
        <v>12</v>
      </c>
      <c r="G234" s="39" t="s">
        <v>88</v>
      </c>
      <c r="H234" s="70">
        <v>25.45</v>
      </c>
      <c r="I234" s="66">
        <f t="shared" si="51"/>
        <v>305.39999999999998</v>
      </c>
      <c r="J234" s="67">
        <v>24</v>
      </c>
      <c r="K234" s="67">
        <f t="shared" si="52"/>
        <v>288</v>
      </c>
      <c r="L234" s="68">
        <f t="shared" si="53"/>
        <v>593.40000000000009</v>
      </c>
      <c r="M234" s="69"/>
    </row>
    <row r="235" spans="1:13" s="26" customFormat="1" x14ac:dyDescent="0.25">
      <c r="A235" s="40" t="str">
        <f>IF(G235&lt;&gt;"",1+MAX($A$12:A234),"")</f>
        <v/>
      </c>
      <c r="B235" s="43"/>
      <c r="C235" s="57" t="s">
        <v>77</v>
      </c>
      <c r="D235" s="39"/>
      <c r="E235" s="35"/>
      <c r="F235" s="34"/>
      <c r="G235" s="39"/>
      <c r="H235" s="70"/>
      <c r="I235" s="66"/>
      <c r="J235" s="67"/>
      <c r="K235" s="67"/>
      <c r="L235" s="68"/>
      <c r="M235" s="69"/>
    </row>
    <row r="236" spans="1:13" s="26" customFormat="1" ht="31.5" x14ac:dyDescent="0.25">
      <c r="A236" s="40">
        <f>IF(G236&lt;&gt;"",1+MAX($A$12:A235),"")</f>
        <v>152</v>
      </c>
      <c r="B236" s="43"/>
      <c r="C236" s="52" t="s">
        <v>204</v>
      </c>
      <c r="D236" s="39">
        <v>13.78</v>
      </c>
      <c r="E236" s="35">
        <v>0.05</v>
      </c>
      <c r="F236" s="34">
        <f t="shared" si="50"/>
        <v>15</v>
      </c>
      <c r="G236" s="39" t="s">
        <v>88</v>
      </c>
      <c r="H236" s="70">
        <v>25.45</v>
      </c>
      <c r="I236" s="66">
        <f t="shared" si="51"/>
        <v>381.75</v>
      </c>
      <c r="J236" s="67">
        <v>24</v>
      </c>
      <c r="K236" s="67">
        <f t="shared" si="52"/>
        <v>360</v>
      </c>
      <c r="L236" s="68">
        <f t="shared" si="53"/>
        <v>741.75</v>
      </c>
      <c r="M236" s="69"/>
    </row>
    <row r="237" spans="1:13" s="26" customFormat="1" ht="31.5" x14ac:dyDescent="0.25">
      <c r="A237" s="40">
        <f>IF(G237&lt;&gt;"",1+MAX($A$12:A236),"")</f>
        <v>153</v>
      </c>
      <c r="B237" s="43"/>
      <c r="C237" s="52" t="s">
        <v>205</v>
      </c>
      <c r="D237" s="39">
        <v>4.08</v>
      </c>
      <c r="E237" s="35">
        <v>0.05</v>
      </c>
      <c r="F237" s="34">
        <f t="shared" si="50"/>
        <v>5</v>
      </c>
      <c r="G237" s="39" t="s">
        <v>88</v>
      </c>
      <c r="H237" s="70">
        <v>25.45</v>
      </c>
      <c r="I237" s="66">
        <f t="shared" si="51"/>
        <v>127.25</v>
      </c>
      <c r="J237" s="67">
        <v>24</v>
      </c>
      <c r="K237" s="67">
        <f t="shared" si="52"/>
        <v>120</v>
      </c>
      <c r="L237" s="68">
        <f t="shared" si="53"/>
        <v>247.25</v>
      </c>
      <c r="M237" s="69"/>
    </row>
    <row r="238" spans="1:13" s="26" customFormat="1" ht="31.5" x14ac:dyDescent="0.25">
      <c r="A238" s="40">
        <f>IF(G238&lt;&gt;"",1+MAX($A$12:A237),"")</f>
        <v>154</v>
      </c>
      <c r="B238" s="43"/>
      <c r="C238" s="52" t="s">
        <v>206</v>
      </c>
      <c r="D238" s="39">
        <v>7.93</v>
      </c>
      <c r="E238" s="35">
        <v>0.05</v>
      </c>
      <c r="F238" s="34">
        <f t="shared" si="50"/>
        <v>9</v>
      </c>
      <c r="G238" s="39" t="s">
        <v>88</v>
      </c>
      <c r="H238" s="70">
        <v>25.45</v>
      </c>
      <c r="I238" s="66">
        <f t="shared" si="51"/>
        <v>229.04999999999998</v>
      </c>
      <c r="J238" s="67">
        <v>24</v>
      </c>
      <c r="K238" s="67">
        <f t="shared" si="52"/>
        <v>216</v>
      </c>
      <c r="L238" s="68">
        <f t="shared" si="53"/>
        <v>445.05</v>
      </c>
      <c r="M238" s="69"/>
    </row>
    <row r="239" spans="1:13" s="26" customFormat="1" ht="31.5" x14ac:dyDescent="0.25">
      <c r="A239" s="40">
        <f>IF(G239&lt;&gt;"",1+MAX($A$12:A238),"")</f>
        <v>155</v>
      </c>
      <c r="B239" s="43"/>
      <c r="C239" s="52" t="s">
        <v>207</v>
      </c>
      <c r="D239" s="39">
        <v>1.81</v>
      </c>
      <c r="E239" s="35">
        <v>0.05</v>
      </c>
      <c r="F239" s="34">
        <f t="shared" si="50"/>
        <v>2</v>
      </c>
      <c r="G239" s="39" t="s">
        <v>88</v>
      </c>
      <c r="H239" s="70">
        <v>25.45</v>
      </c>
      <c r="I239" s="66">
        <f t="shared" si="51"/>
        <v>50.9</v>
      </c>
      <c r="J239" s="67">
        <v>24</v>
      </c>
      <c r="K239" s="67">
        <f t="shared" si="52"/>
        <v>48</v>
      </c>
      <c r="L239" s="68">
        <f t="shared" si="53"/>
        <v>98.9</v>
      </c>
      <c r="M239" s="69"/>
    </row>
    <row r="240" spans="1:13" s="26" customFormat="1" x14ac:dyDescent="0.25">
      <c r="A240" s="40" t="str">
        <f>IF(G240&lt;&gt;"",1+MAX($A$12:A239),"")</f>
        <v/>
      </c>
      <c r="B240" s="43"/>
      <c r="C240" s="57" t="s">
        <v>69</v>
      </c>
      <c r="D240" s="39"/>
      <c r="E240" s="35"/>
      <c r="F240" s="34"/>
      <c r="G240" s="39"/>
      <c r="H240" s="70"/>
      <c r="I240" s="66"/>
      <c r="J240" s="67"/>
      <c r="K240" s="67"/>
      <c r="L240" s="68"/>
      <c r="M240" s="69"/>
    </row>
    <row r="241" spans="1:14" s="26" customFormat="1" x14ac:dyDescent="0.25">
      <c r="A241" s="40" t="str">
        <f>IF(G241&lt;&gt;"",1+MAX($A$12:A240),"")</f>
        <v/>
      </c>
      <c r="B241" s="43"/>
      <c r="C241" s="57" t="s">
        <v>78</v>
      </c>
      <c r="D241" s="39"/>
      <c r="E241" s="35"/>
      <c r="F241" s="34"/>
      <c r="G241" s="39"/>
      <c r="H241" s="70"/>
      <c r="I241" s="66"/>
      <c r="J241" s="67"/>
      <c r="K241" s="67"/>
      <c r="L241" s="68"/>
      <c r="M241" s="69"/>
    </row>
    <row r="242" spans="1:14" s="26" customFormat="1" x14ac:dyDescent="0.25">
      <c r="A242" s="40">
        <f>IF(G242&lt;&gt;"",1+MAX($A$12:A241),"")</f>
        <v>156</v>
      </c>
      <c r="B242" s="43"/>
      <c r="C242" s="56" t="s">
        <v>208</v>
      </c>
      <c r="D242" s="39">
        <v>33.03</v>
      </c>
      <c r="E242" s="35">
        <v>0.05</v>
      </c>
      <c r="F242" s="34">
        <f t="shared" si="50"/>
        <v>35</v>
      </c>
      <c r="G242" s="39" t="s">
        <v>83</v>
      </c>
      <c r="H242" s="70">
        <v>5.4</v>
      </c>
      <c r="I242" s="66">
        <f t="shared" si="51"/>
        <v>189</v>
      </c>
      <c r="J242" s="67">
        <v>5.92</v>
      </c>
      <c r="K242" s="67">
        <f t="shared" si="52"/>
        <v>207.2</v>
      </c>
      <c r="L242" s="68">
        <f t="shared" si="53"/>
        <v>396.2</v>
      </c>
      <c r="M242" s="69"/>
    </row>
    <row r="243" spans="1:14" s="26" customFormat="1" x14ac:dyDescent="0.25">
      <c r="A243" s="40" t="str">
        <f>IF(G243&lt;&gt;"",1+MAX($A$12:A242),"")</f>
        <v/>
      </c>
      <c r="B243" s="43"/>
      <c r="C243" s="57" t="s">
        <v>76</v>
      </c>
      <c r="D243" s="39"/>
      <c r="E243" s="35"/>
      <c r="F243" s="34"/>
      <c r="G243" s="39"/>
      <c r="H243" s="70"/>
      <c r="I243" s="66"/>
      <c r="J243" s="67"/>
      <c r="K243" s="67"/>
      <c r="L243" s="68"/>
      <c r="M243" s="69"/>
    </row>
    <row r="244" spans="1:14" s="26" customFormat="1" x14ac:dyDescent="0.25">
      <c r="A244" s="40">
        <f>IF(G244&lt;&gt;"",1+MAX($A$12:A243),"")</f>
        <v>157</v>
      </c>
      <c r="B244" s="43"/>
      <c r="C244" s="56" t="s">
        <v>208</v>
      </c>
      <c r="D244" s="39">
        <v>39.200000000000003</v>
      </c>
      <c r="E244" s="35">
        <v>0.05</v>
      </c>
      <c r="F244" s="34">
        <f t="shared" si="50"/>
        <v>42</v>
      </c>
      <c r="G244" s="39" t="s">
        <v>83</v>
      </c>
      <c r="H244" s="70">
        <v>5.4</v>
      </c>
      <c r="I244" s="66">
        <f t="shared" si="51"/>
        <v>226.8</v>
      </c>
      <c r="J244" s="67">
        <v>5.92</v>
      </c>
      <c r="K244" s="67">
        <f t="shared" si="52"/>
        <v>248.64</v>
      </c>
      <c r="L244" s="68">
        <f t="shared" si="53"/>
        <v>475.44</v>
      </c>
      <c r="M244" s="69"/>
    </row>
    <row r="245" spans="1:14" s="26" customFormat="1" x14ac:dyDescent="0.25">
      <c r="A245" s="40" t="str">
        <f>IF(G245&lt;&gt;"",1+MAX($A$12:A244),"")</f>
        <v/>
      </c>
      <c r="B245" s="43"/>
      <c r="C245" s="57" t="s">
        <v>77</v>
      </c>
      <c r="D245" s="39"/>
      <c r="E245" s="35"/>
      <c r="F245" s="34"/>
      <c r="G245" s="39"/>
      <c r="H245" s="70"/>
      <c r="I245" s="66"/>
      <c r="J245" s="67"/>
      <c r="K245" s="67"/>
      <c r="L245" s="68"/>
      <c r="M245" s="69"/>
    </row>
    <row r="246" spans="1:14" s="26" customFormat="1" x14ac:dyDescent="0.25">
      <c r="A246" s="40">
        <f>IF(G246&lt;&gt;"",1+MAX($A$12:A245),"")</f>
        <v>158</v>
      </c>
      <c r="B246" s="43"/>
      <c r="C246" s="56" t="s">
        <v>208</v>
      </c>
      <c r="D246" s="39">
        <v>31.36</v>
      </c>
      <c r="E246" s="35">
        <v>0.05</v>
      </c>
      <c r="F246" s="34">
        <f t="shared" si="50"/>
        <v>33</v>
      </c>
      <c r="G246" s="39" t="s">
        <v>83</v>
      </c>
      <c r="H246" s="70">
        <v>5.4</v>
      </c>
      <c r="I246" s="66">
        <f t="shared" si="51"/>
        <v>178.20000000000002</v>
      </c>
      <c r="J246" s="67">
        <v>5.92</v>
      </c>
      <c r="K246" s="67">
        <f t="shared" si="52"/>
        <v>195.35999999999999</v>
      </c>
      <c r="L246" s="68">
        <f t="shared" si="53"/>
        <v>373.56</v>
      </c>
      <c r="M246" s="69"/>
    </row>
    <row r="247" spans="1:14" s="26" customFormat="1" x14ac:dyDescent="0.25">
      <c r="A247" s="40" t="str">
        <f>IF(G247&lt;&gt;"",1+MAX($A$12:A246),"")</f>
        <v/>
      </c>
      <c r="B247" s="43"/>
      <c r="C247" s="57" t="s">
        <v>72</v>
      </c>
      <c r="D247" s="39"/>
      <c r="E247" s="35"/>
      <c r="F247" s="34"/>
      <c r="G247" s="39"/>
      <c r="H247" s="70"/>
      <c r="I247" s="66"/>
      <c r="J247" s="67"/>
      <c r="K247" s="67"/>
      <c r="L247" s="68"/>
      <c r="M247" s="69"/>
    </row>
    <row r="248" spans="1:14" s="26" customFormat="1" x14ac:dyDescent="0.25">
      <c r="A248" s="40" t="str">
        <f>IF(G248&lt;&gt;"",1+MAX($A$12:A247),"")</f>
        <v/>
      </c>
      <c r="B248" s="43"/>
      <c r="C248" s="57" t="s">
        <v>78</v>
      </c>
      <c r="D248" s="39"/>
      <c r="E248" s="35"/>
      <c r="F248" s="34"/>
      <c r="G248" s="39"/>
      <c r="H248" s="70"/>
      <c r="I248" s="66"/>
      <c r="J248" s="67"/>
      <c r="K248" s="67"/>
      <c r="L248" s="68"/>
      <c r="M248" s="69"/>
    </row>
    <row r="249" spans="1:14" s="26" customFormat="1" x14ac:dyDescent="0.25">
      <c r="A249" s="40">
        <f>IF(G249&lt;&gt;"",1+MAX($A$12:A248),"")</f>
        <v>159</v>
      </c>
      <c r="B249" s="43"/>
      <c r="C249" s="56" t="s">
        <v>237</v>
      </c>
      <c r="D249" s="39">
        <v>30.11</v>
      </c>
      <c r="E249" s="35">
        <v>0.05</v>
      </c>
      <c r="F249" s="34">
        <f t="shared" si="50"/>
        <v>32</v>
      </c>
      <c r="G249" s="39" t="s">
        <v>88</v>
      </c>
      <c r="H249" s="70">
        <v>18.75</v>
      </c>
      <c r="I249" s="66">
        <f t="shared" si="51"/>
        <v>600</v>
      </c>
      <c r="J249" s="67">
        <v>4.04</v>
      </c>
      <c r="K249" s="67">
        <f t="shared" si="52"/>
        <v>129.28</v>
      </c>
      <c r="L249" s="68">
        <f t="shared" si="53"/>
        <v>729.28</v>
      </c>
      <c r="M249" s="69"/>
    </row>
    <row r="250" spans="1:14" s="24" customFormat="1" x14ac:dyDescent="0.2">
      <c r="A250" s="40" t="str">
        <f>IF(G250&lt;&gt;"",1+MAX($A$12:A249),"")</f>
        <v/>
      </c>
      <c r="B250" s="32"/>
      <c r="C250" s="57" t="s">
        <v>76</v>
      </c>
      <c r="D250" s="39"/>
      <c r="E250" s="35"/>
      <c r="F250" s="34"/>
      <c r="G250" s="39"/>
      <c r="H250" s="67"/>
      <c r="I250" s="66"/>
      <c r="J250" s="67"/>
      <c r="K250" s="67"/>
      <c r="L250" s="68"/>
      <c r="M250" s="69"/>
      <c r="N250" s="23"/>
    </row>
    <row r="251" spans="1:14" s="24" customFormat="1" x14ac:dyDescent="0.25">
      <c r="A251" s="40">
        <f>IF(G251&lt;&gt;"",1+MAX($A$12:A250),"")</f>
        <v>160</v>
      </c>
      <c r="B251" s="44"/>
      <c r="C251" s="56" t="s">
        <v>237</v>
      </c>
      <c r="D251" s="39">
        <v>29.73</v>
      </c>
      <c r="E251" s="35">
        <v>0.05</v>
      </c>
      <c r="F251" s="34">
        <f t="shared" si="50"/>
        <v>32</v>
      </c>
      <c r="G251" s="39" t="s">
        <v>88</v>
      </c>
      <c r="H251" s="66">
        <v>18.75</v>
      </c>
      <c r="I251" s="66">
        <f t="shared" si="51"/>
        <v>600</v>
      </c>
      <c r="J251" s="67">
        <v>4.04</v>
      </c>
      <c r="K251" s="67">
        <f t="shared" si="52"/>
        <v>129.28</v>
      </c>
      <c r="L251" s="68">
        <f t="shared" si="53"/>
        <v>729.28</v>
      </c>
      <c r="M251" s="69"/>
      <c r="N251" s="23"/>
    </row>
    <row r="252" spans="1:14" s="24" customFormat="1" x14ac:dyDescent="0.25">
      <c r="A252" s="40" t="str">
        <f>IF(G252&lt;&gt;"",1+MAX($A$12:A251),"")</f>
        <v/>
      </c>
      <c r="B252" s="44"/>
      <c r="C252" s="57" t="s">
        <v>77</v>
      </c>
      <c r="D252" s="39"/>
      <c r="E252" s="35"/>
      <c r="F252" s="34"/>
      <c r="G252" s="39"/>
      <c r="H252" s="66"/>
      <c r="I252" s="66"/>
      <c r="J252" s="67"/>
      <c r="K252" s="67"/>
      <c r="L252" s="68"/>
      <c r="M252" s="69"/>
      <c r="N252" s="23"/>
    </row>
    <row r="253" spans="1:14" s="24" customFormat="1" x14ac:dyDescent="0.25">
      <c r="A253" s="40">
        <f>IF(G253&lt;&gt;"",1+MAX($A$12:A252),"")</f>
        <v>161</v>
      </c>
      <c r="B253" s="44"/>
      <c r="C253" s="56" t="s">
        <v>237</v>
      </c>
      <c r="D253" s="39">
        <v>27</v>
      </c>
      <c r="E253" s="35">
        <v>0.05</v>
      </c>
      <c r="F253" s="34">
        <f t="shared" si="50"/>
        <v>29</v>
      </c>
      <c r="G253" s="39" t="s">
        <v>88</v>
      </c>
      <c r="H253" s="66">
        <v>18.75</v>
      </c>
      <c r="I253" s="66">
        <f t="shared" si="51"/>
        <v>543.75</v>
      </c>
      <c r="J253" s="67">
        <v>4.04</v>
      </c>
      <c r="K253" s="67">
        <f t="shared" si="52"/>
        <v>117.16</v>
      </c>
      <c r="L253" s="68">
        <f t="shared" si="53"/>
        <v>660.91</v>
      </c>
      <c r="M253" s="69"/>
      <c r="N253" s="23"/>
    </row>
    <row r="254" spans="1:14" s="24" customFormat="1" x14ac:dyDescent="0.25">
      <c r="A254" s="40" t="str">
        <f>IF(G254&lt;&gt;"",1+MAX($A$12:A253),"")</f>
        <v/>
      </c>
      <c r="B254" s="44"/>
      <c r="C254" s="57" t="s">
        <v>70</v>
      </c>
      <c r="D254" s="39"/>
      <c r="E254" s="35"/>
      <c r="F254" s="34"/>
      <c r="G254" s="39"/>
      <c r="H254" s="66"/>
      <c r="I254" s="66"/>
      <c r="J254" s="67"/>
      <c r="K254" s="67"/>
      <c r="L254" s="68"/>
      <c r="M254" s="69"/>
      <c r="N254" s="23"/>
    </row>
    <row r="255" spans="1:14" s="24" customFormat="1" x14ac:dyDescent="0.25">
      <c r="A255" s="40" t="str">
        <f>IF(G255&lt;&gt;"",1+MAX($A$12:A254),"")</f>
        <v/>
      </c>
      <c r="B255" s="44"/>
      <c r="C255" s="57" t="s">
        <v>78</v>
      </c>
      <c r="D255" s="39"/>
      <c r="E255" s="35"/>
      <c r="F255" s="34"/>
      <c r="G255" s="39"/>
      <c r="H255" s="66"/>
      <c r="I255" s="66"/>
      <c r="J255" s="67"/>
      <c r="K255" s="67"/>
      <c r="L255" s="68"/>
      <c r="M255" s="69"/>
      <c r="N255" s="23"/>
    </row>
    <row r="256" spans="1:14" s="24" customFormat="1" x14ac:dyDescent="0.25">
      <c r="A256" s="40">
        <f>IF(G256&lt;&gt;"",1+MAX($A$12:A255),"")</f>
        <v>162</v>
      </c>
      <c r="B256" s="44"/>
      <c r="C256" s="56" t="s">
        <v>209</v>
      </c>
      <c r="D256" s="39">
        <v>8.6999999999999993</v>
      </c>
      <c r="E256" s="35">
        <v>0.05</v>
      </c>
      <c r="F256" s="34">
        <f t="shared" si="50"/>
        <v>10</v>
      </c>
      <c r="G256" s="39" t="s">
        <v>88</v>
      </c>
      <c r="H256" s="66">
        <v>25.45</v>
      </c>
      <c r="I256" s="66">
        <f t="shared" si="51"/>
        <v>254.5</v>
      </c>
      <c r="J256" s="67">
        <v>33.799999999999997</v>
      </c>
      <c r="K256" s="67">
        <f t="shared" si="52"/>
        <v>338</v>
      </c>
      <c r="L256" s="68">
        <f t="shared" si="53"/>
        <v>592.5</v>
      </c>
      <c r="M256" s="69"/>
      <c r="N256" s="23"/>
    </row>
    <row r="257" spans="1:14" s="24" customFormat="1" x14ac:dyDescent="0.2">
      <c r="A257" s="40">
        <f>IF(G257&lt;&gt;"",1+MAX($A$12:A256),"")</f>
        <v>163</v>
      </c>
      <c r="B257" s="32"/>
      <c r="C257" s="56" t="s">
        <v>210</v>
      </c>
      <c r="D257" s="39">
        <v>88.8</v>
      </c>
      <c r="E257" s="35">
        <v>0.05</v>
      </c>
      <c r="F257" s="34">
        <f t="shared" si="50"/>
        <v>94</v>
      </c>
      <c r="G257" s="39" t="s">
        <v>88</v>
      </c>
      <c r="H257" s="67">
        <v>1.75</v>
      </c>
      <c r="I257" s="66">
        <f t="shared" si="51"/>
        <v>164.5</v>
      </c>
      <c r="J257" s="67">
        <v>1.26</v>
      </c>
      <c r="K257" s="67">
        <f t="shared" si="52"/>
        <v>118.44</v>
      </c>
      <c r="L257" s="68">
        <f t="shared" si="53"/>
        <v>282.94</v>
      </c>
      <c r="M257" s="69"/>
      <c r="N257" s="23"/>
    </row>
    <row r="258" spans="1:14" s="24" customFormat="1" x14ac:dyDescent="0.25">
      <c r="A258" s="40" t="str">
        <f>IF(G258&lt;&gt;"",1+MAX($A$12:A257),"")</f>
        <v/>
      </c>
      <c r="B258" s="44"/>
      <c r="C258" s="57" t="s">
        <v>76</v>
      </c>
      <c r="D258" s="39"/>
      <c r="E258" s="35"/>
      <c r="F258" s="34"/>
      <c r="G258" s="39"/>
      <c r="H258" s="66"/>
      <c r="I258" s="66"/>
      <c r="J258" s="67"/>
      <c r="K258" s="67"/>
      <c r="L258" s="68"/>
      <c r="M258" s="69"/>
      <c r="N258" s="23"/>
    </row>
    <row r="259" spans="1:14" s="24" customFormat="1" x14ac:dyDescent="0.25">
      <c r="A259" s="40">
        <f>IF(G259&lt;&gt;"",1+MAX($A$12:A258),"")</f>
        <v>164</v>
      </c>
      <c r="B259" s="44"/>
      <c r="C259" s="56" t="s">
        <v>209</v>
      </c>
      <c r="D259" s="39">
        <v>12.08</v>
      </c>
      <c r="E259" s="35">
        <v>0.05</v>
      </c>
      <c r="F259" s="34">
        <f t="shared" si="50"/>
        <v>13</v>
      </c>
      <c r="G259" s="39" t="s">
        <v>88</v>
      </c>
      <c r="H259" s="66">
        <v>25.45</v>
      </c>
      <c r="I259" s="66">
        <f t="shared" si="51"/>
        <v>330.84999999999997</v>
      </c>
      <c r="J259" s="67">
        <v>33.799999999999997</v>
      </c>
      <c r="K259" s="67">
        <f t="shared" si="52"/>
        <v>439.4</v>
      </c>
      <c r="L259" s="68">
        <f t="shared" si="53"/>
        <v>770.25</v>
      </c>
      <c r="M259" s="69"/>
      <c r="N259" s="23"/>
    </row>
    <row r="260" spans="1:14" s="24" customFormat="1" x14ac:dyDescent="0.25">
      <c r="A260" s="40">
        <f>IF(G260&lt;&gt;"",1+MAX($A$12:A259),"")</f>
        <v>165</v>
      </c>
      <c r="B260" s="44"/>
      <c r="C260" s="56" t="s">
        <v>210</v>
      </c>
      <c r="D260" s="39">
        <v>84</v>
      </c>
      <c r="E260" s="35">
        <v>0.05</v>
      </c>
      <c r="F260" s="34">
        <f t="shared" si="50"/>
        <v>89</v>
      </c>
      <c r="G260" s="39" t="s">
        <v>88</v>
      </c>
      <c r="H260" s="67">
        <v>1.75</v>
      </c>
      <c r="I260" s="66">
        <f t="shared" si="51"/>
        <v>155.75</v>
      </c>
      <c r="J260" s="67">
        <v>1.26</v>
      </c>
      <c r="K260" s="67">
        <f t="shared" si="52"/>
        <v>112.14</v>
      </c>
      <c r="L260" s="68">
        <f t="shared" si="53"/>
        <v>267.89</v>
      </c>
      <c r="M260" s="69"/>
      <c r="N260" s="23"/>
    </row>
    <row r="261" spans="1:14" s="24" customFormat="1" x14ac:dyDescent="0.25">
      <c r="A261" s="40">
        <f>IF(G261&lt;&gt;"",1+MAX($A$12:A260),"")</f>
        <v>166</v>
      </c>
      <c r="B261" s="44"/>
      <c r="C261" s="56" t="s">
        <v>226</v>
      </c>
      <c r="D261" s="39">
        <v>9</v>
      </c>
      <c r="E261" s="35">
        <v>0</v>
      </c>
      <c r="F261" s="34">
        <f t="shared" si="50"/>
        <v>9</v>
      </c>
      <c r="G261" s="39" t="s">
        <v>28</v>
      </c>
      <c r="H261" s="66">
        <v>45</v>
      </c>
      <c r="I261" s="66">
        <f t="shared" si="51"/>
        <v>405</v>
      </c>
      <c r="J261" s="67">
        <v>18</v>
      </c>
      <c r="K261" s="67">
        <f t="shared" si="52"/>
        <v>162</v>
      </c>
      <c r="L261" s="68">
        <f t="shared" si="53"/>
        <v>567</v>
      </c>
      <c r="M261" s="69"/>
      <c r="N261" s="23"/>
    </row>
    <row r="262" spans="1:14" s="24" customFormat="1" x14ac:dyDescent="0.25">
      <c r="A262" s="40" t="str">
        <f>IF(G262&lt;&gt;"",1+MAX($A$12:A261),"")</f>
        <v/>
      </c>
      <c r="B262" s="44"/>
      <c r="C262" s="57" t="s">
        <v>77</v>
      </c>
      <c r="D262" s="39"/>
      <c r="E262" s="35"/>
      <c r="F262" s="34"/>
      <c r="G262" s="39"/>
      <c r="H262" s="66"/>
      <c r="I262" s="66"/>
      <c r="J262" s="67"/>
      <c r="K262" s="67"/>
      <c r="L262" s="68"/>
      <c r="M262" s="69"/>
      <c r="N262" s="23"/>
    </row>
    <row r="263" spans="1:14" s="24" customFormat="1" x14ac:dyDescent="0.25">
      <c r="A263" s="40">
        <f>IF(G263&lt;&gt;"",1+MAX($A$12:A262),"")</f>
        <v>167</v>
      </c>
      <c r="B263" s="44"/>
      <c r="C263" s="56" t="s">
        <v>209</v>
      </c>
      <c r="D263" s="39">
        <v>15.2</v>
      </c>
      <c r="E263" s="35">
        <v>0.05</v>
      </c>
      <c r="F263" s="34">
        <f t="shared" si="50"/>
        <v>16</v>
      </c>
      <c r="G263" s="39" t="s">
        <v>88</v>
      </c>
      <c r="H263" s="66">
        <v>25.45</v>
      </c>
      <c r="I263" s="66">
        <f t="shared" si="51"/>
        <v>407.2</v>
      </c>
      <c r="J263" s="67">
        <v>33.799999999999997</v>
      </c>
      <c r="K263" s="67">
        <f t="shared" si="52"/>
        <v>540.79999999999995</v>
      </c>
      <c r="L263" s="68">
        <f t="shared" si="53"/>
        <v>948</v>
      </c>
      <c r="M263" s="69"/>
      <c r="N263" s="23"/>
    </row>
    <row r="264" spans="1:14" s="24" customFormat="1" x14ac:dyDescent="0.25">
      <c r="A264" s="40">
        <f>IF(G264&lt;&gt;"",1+MAX($A$12:A263),"")</f>
        <v>168</v>
      </c>
      <c r="B264" s="44"/>
      <c r="C264" s="56" t="s">
        <v>210</v>
      </c>
      <c r="D264" s="39">
        <v>70</v>
      </c>
      <c r="E264" s="35">
        <v>0.05</v>
      </c>
      <c r="F264" s="34">
        <f t="shared" si="50"/>
        <v>74</v>
      </c>
      <c r="G264" s="39" t="s">
        <v>88</v>
      </c>
      <c r="H264" s="67">
        <v>1.75</v>
      </c>
      <c r="I264" s="66">
        <f t="shared" si="51"/>
        <v>129.5</v>
      </c>
      <c r="J264" s="67">
        <v>1.26</v>
      </c>
      <c r="K264" s="67">
        <f t="shared" si="52"/>
        <v>93.24</v>
      </c>
      <c r="L264" s="68">
        <f t="shared" si="53"/>
        <v>222.73999999999998</v>
      </c>
      <c r="M264" s="69"/>
      <c r="N264" s="23"/>
    </row>
    <row r="265" spans="1:14" s="24" customFormat="1" x14ac:dyDescent="0.2">
      <c r="A265" s="40" t="str">
        <f>IF(G265&lt;&gt;"",1+MAX($A$12:A264),"")</f>
        <v/>
      </c>
      <c r="B265" s="32"/>
      <c r="C265" s="57" t="s">
        <v>71</v>
      </c>
      <c r="D265" s="39"/>
      <c r="E265" s="35"/>
      <c r="F265" s="34"/>
      <c r="G265" s="39"/>
      <c r="H265" s="66"/>
      <c r="I265" s="66"/>
      <c r="J265" s="67"/>
      <c r="K265" s="67"/>
      <c r="L265" s="68"/>
      <c r="M265" s="69"/>
      <c r="N265" s="23"/>
    </row>
    <row r="266" spans="1:14" s="24" customFormat="1" x14ac:dyDescent="0.25">
      <c r="A266" s="40">
        <f>IF(G266&lt;&gt;"",1+MAX($A$12:A265),"")</f>
        <v>169</v>
      </c>
      <c r="B266" s="44"/>
      <c r="C266" s="56" t="s">
        <v>211</v>
      </c>
      <c r="D266" s="39">
        <v>2.59</v>
      </c>
      <c r="E266" s="35">
        <v>0.05</v>
      </c>
      <c r="F266" s="34">
        <f t="shared" si="50"/>
        <v>3</v>
      </c>
      <c r="G266" s="39" t="s">
        <v>83</v>
      </c>
      <c r="H266" s="66">
        <v>40</v>
      </c>
      <c r="I266" s="66">
        <f t="shared" si="51"/>
        <v>120</v>
      </c>
      <c r="J266" s="67">
        <v>28</v>
      </c>
      <c r="K266" s="67">
        <f t="shared" si="52"/>
        <v>84</v>
      </c>
      <c r="L266" s="68">
        <f t="shared" si="53"/>
        <v>204</v>
      </c>
      <c r="M266" s="69"/>
      <c r="N266" s="23"/>
    </row>
    <row r="267" spans="1:14" s="24" customFormat="1" ht="16.5" customHeight="1" x14ac:dyDescent="0.25">
      <c r="A267" s="40">
        <f>IF(G267&lt;&gt;"",1+MAX($A$12:A266),"")</f>
        <v>170</v>
      </c>
      <c r="B267" s="44"/>
      <c r="C267" s="56" t="s">
        <v>212</v>
      </c>
      <c r="D267" s="39">
        <v>4.43</v>
      </c>
      <c r="E267" s="35">
        <v>0.05</v>
      </c>
      <c r="F267" s="34">
        <f t="shared" si="50"/>
        <v>5</v>
      </c>
      <c r="G267" s="39" t="s">
        <v>88</v>
      </c>
      <c r="H267" s="66">
        <v>2.15</v>
      </c>
      <c r="I267" s="66">
        <f t="shared" si="51"/>
        <v>10.75</v>
      </c>
      <c r="J267" s="67">
        <v>1.82</v>
      </c>
      <c r="K267" s="67">
        <f t="shared" si="52"/>
        <v>9.1</v>
      </c>
      <c r="L267" s="68">
        <f t="shared" si="53"/>
        <v>19.849999999999998</v>
      </c>
      <c r="M267" s="69"/>
      <c r="N267" s="23"/>
    </row>
    <row r="268" spans="1:14" s="24" customFormat="1" x14ac:dyDescent="0.25">
      <c r="A268" s="40" t="str">
        <f>IF(G268&lt;&gt;"",1+MAX($A$12:A267),"")</f>
        <v/>
      </c>
      <c r="B268" s="44"/>
      <c r="C268" s="52"/>
      <c r="D268" s="39"/>
      <c r="E268" s="35"/>
      <c r="F268" s="34"/>
      <c r="G268" s="39"/>
      <c r="H268" s="66"/>
      <c r="I268" s="66"/>
      <c r="J268" s="67"/>
      <c r="K268" s="67"/>
      <c r="L268" s="68"/>
      <c r="M268" s="69"/>
      <c r="N268" s="23"/>
    </row>
    <row r="269" spans="1:14" s="24" customFormat="1" x14ac:dyDescent="0.2">
      <c r="A269" s="40" t="str">
        <f>IF(G269&lt;&gt;"",1+MAX($A$12:A268),"")</f>
        <v/>
      </c>
      <c r="B269" s="28" t="s">
        <v>73</v>
      </c>
      <c r="C269" s="29" t="s">
        <v>74</v>
      </c>
      <c r="D269" s="27"/>
      <c r="E269" s="30"/>
      <c r="F269" s="30"/>
      <c r="G269" s="30"/>
      <c r="H269" s="65"/>
      <c r="I269" s="65"/>
      <c r="J269" s="65"/>
      <c r="K269" s="65"/>
      <c r="L269" s="65"/>
      <c r="M269" s="65">
        <f>SUM(L270:L274)</f>
        <v>671.25</v>
      </c>
      <c r="N269" s="23"/>
    </row>
    <row r="270" spans="1:14" s="24" customFormat="1" x14ac:dyDescent="0.25">
      <c r="A270" s="40" t="str">
        <f>IF(G270&lt;&gt;"",1+MAX($A$12:A269),"")</f>
        <v/>
      </c>
      <c r="B270" s="44"/>
      <c r="C270" s="54"/>
      <c r="D270" s="39"/>
      <c r="E270" s="35"/>
      <c r="F270" s="34"/>
      <c r="G270" s="39"/>
      <c r="H270" s="66"/>
      <c r="I270" s="66"/>
      <c r="J270" s="67"/>
      <c r="K270" s="67"/>
      <c r="L270" s="68"/>
      <c r="M270" s="69"/>
      <c r="N270" s="23"/>
    </row>
    <row r="271" spans="1:14" s="24" customFormat="1" x14ac:dyDescent="0.25">
      <c r="A271" s="40" t="str">
        <f>IF(G271&lt;&gt;"",1+MAX($A$12:A270),"")</f>
        <v/>
      </c>
      <c r="B271" s="44"/>
      <c r="C271" s="57" t="s">
        <v>78</v>
      </c>
      <c r="D271" s="39"/>
      <c r="E271" s="39"/>
      <c r="F271" s="39"/>
      <c r="G271" s="39"/>
      <c r="H271" s="66"/>
      <c r="I271" s="66"/>
      <c r="J271" s="67"/>
      <c r="K271" s="67"/>
      <c r="L271" s="68"/>
      <c r="M271" s="69"/>
      <c r="N271" s="23"/>
    </row>
    <row r="272" spans="1:14" s="24" customFormat="1" x14ac:dyDescent="0.25">
      <c r="A272" s="40">
        <f>IF(G272&lt;&gt;"",1+MAX($A$12:A271),"")</f>
        <v>171</v>
      </c>
      <c r="B272" s="44"/>
      <c r="C272" s="56" t="s">
        <v>213</v>
      </c>
      <c r="D272" s="39">
        <v>2.25</v>
      </c>
      <c r="E272" s="35">
        <v>0.05</v>
      </c>
      <c r="F272" s="34">
        <f t="shared" ref="F272:F273" si="54">CEILING(D272*(1+E272),1)</f>
        <v>3</v>
      </c>
      <c r="G272" s="39" t="s">
        <v>88</v>
      </c>
      <c r="H272" s="71">
        <v>40</v>
      </c>
      <c r="I272" s="66">
        <f>H272*F272</f>
        <v>120</v>
      </c>
      <c r="J272" s="67">
        <v>85</v>
      </c>
      <c r="K272" s="67">
        <f>J272*F272</f>
        <v>255</v>
      </c>
      <c r="L272" s="68">
        <f>(H272+J272)*F272</f>
        <v>375</v>
      </c>
      <c r="M272" s="69"/>
      <c r="N272" s="23"/>
    </row>
    <row r="273" spans="1:14" s="24" customFormat="1" x14ac:dyDescent="0.25">
      <c r="A273" s="40">
        <f>IF(G273&lt;&gt;"",1+MAX($A$12:A272),"")</f>
        <v>172</v>
      </c>
      <c r="B273" s="44"/>
      <c r="C273" s="56" t="s">
        <v>238</v>
      </c>
      <c r="D273" s="39">
        <v>3.91</v>
      </c>
      <c r="E273" s="35">
        <v>0.05</v>
      </c>
      <c r="F273" s="34">
        <f t="shared" si="54"/>
        <v>5</v>
      </c>
      <c r="G273" s="39" t="s">
        <v>83</v>
      </c>
      <c r="H273" s="66">
        <v>25.45</v>
      </c>
      <c r="I273" s="66">
        <f t="shared" ref="I273" si="55">H273*F273</f>
        <v>127.25</v>
      </c>
      <c r="J273" s="67">
        <v>33.799999999999997</v>
      </c>
      <c r="K273" s="67">
        <f t="shared" ref="K273" si="56">J273*F273</f>
        <v>169</v>
      </c>
      <c r="L273" s="68">
        <f t="shared" ref="L273" si="57">(H273+J273)*F273</f>
        <v>296.25</v>
      </c>
      <c r="M273" s="69"/>
      <c r="N273" s="23"/>
    </row>
    <row r="274" spans="1:14" s="24" customFormat="1" x14ac:dyDescent="0.25">
      <c r="A274" s="40" t="str">
        <f>IF(G274&lt;&gt;"",1+MAX($A$12:A273),"")</f>
        <v/>
      </c>
      <c r="B274" s="44"/>
      <c r="C274" s="52"/>
      <c r="D274" s="39"/>
      <c r="E274" s="35"/>
      <c r="F274" s="34"/>
      <c r="G274" s="39"/>
      <c r="H274" s="66"/>
      <c r="I274" s="66"/>
      <c r="J274" s="67"/>
      <c r="K274" s="67"/>
      <c r="L274" s="68"/>
      <c r="M274" s="69"/>
      <c r="N274" s="23"/>
    </row>
    <row r="275" spans="1:14" s="24" customFormat="1" x14ac:dyDescent="0.2">
      <c r="A275" s="40" t="str">
        <f>IF(G275&lt;&gt;"",1+MAX($A$12:A274),"")</f>
        <v/>
      </c>
      <c r="B275" s="28" t="s">
        <v>47</v>
      </c>
      <c r="C275" s="29" t="s">
        <v>48</v>
      </c>
      <c r="D275" s="27"/>
      <c r="E275" s="30"/>
      <c r="F275" s="30"/>
      <c r="G275" s="30"/>
      <c r="H275" s="65"/>
      <c r="I275" s="65"/>
      <c r="J275" s="65"/>
      <c r="K275" s="65"/>
      <c r="L275" s="65"/>
      <c r="M275" s="65">
        <f>SUM(L276:L284)</f>
        <v>3968</v>
      </c>
      <c r="N275" s="23"/>
    </row>
    <row r="276" spans="1:14" s="24" customFormat="1" x14ac:dyDescent="0.25">
      <c r="A276" s="40" t="str">
        <f>IF(G276&lt;&gt;"",1+MAX($A$12:A275),"")</f>
        <v/>
      </c>
      <c r="B276" s="44"/>
      <c r="C276" s="52"/>
      <c r="D276" s="39"/>
      <c r="E276" s="35"/>
      <c r="F276" s="34"/>
      <c r="G276" s="39"/>
      <c r="H276" s="66"/>
      <c r="I276" s="66"/>
      <c r="J276" s="67"/>
      <c r="K276" s="67"/>
      <c r="L276" s="68"/>
      <c r="M276" s="69"/>
      <c r="N276" s="23"/>
    </row>
    <row r="277" spans="1:14" s="24" customFormat="1" x14ac:dyDescent="0.25">
      <c r="A277" s="40" t="str">
        <f>IF(G277&lt;&gt;"",1+MAX($A$12:A276),"")</f>
        <v/>
      </c>
      <c r="B277" s="44"/>
      <c r="C277" s="57" t="s">
        <v>78</v>
      </c>
      <c r="D277" s="39"/>
      <c r="E277" s="39"/>
      <c r="F277" s="39"/>
      <c r="G277" s="39"/>
      <c r="H277" s="66"/>
      <c r="I277" s="66"/>
      <c r="J277" s="67"/>
      <c r="K277" s="67"/>
      <c r="L277" s="68"/>
      <c r="M277" s="69"/>
      <c r="N277" s="23"/>
    </row>
    <row r="278" spans="1:14" s="24" customFormat="1" x14ac:dyDescent="0.25">
      <c r="A278" s="40">
        <f>IF(G278&lt;&gt;"",1+MAX($A$12:A277),"")</f>
        <v>173</v>
      </c>
      <c r="B278" s="44"/>
      <c r="C278" s="56" t="s">
        <v>214</v>
      </c>
      <c r="D278" s="39">
        <v>1</v>
      </c>
      <c r="E278" s="35">
        <v>0</v>
      </c>
      <c r="F278" s="34">
        <f t="shared" ref="F278:F283" si="58">CEILING(D278*(1+E278),1)</f>
        <v>1</v>
      </c>
      <c r="G278" s="39" t="s">
        <v>28</v>
      </c>
      <c r="H278" s="66">
        <v>180</v>
      </c>
      <c r="I278" s="66">
        <f t="shared" ref="I278" si="59">H278*F278</f>
        <v>180</v>
      </c>
      <c r="J278" s="67">
        <v>480</v>
      </c>
      <c r="K278" s="67">
        <f t="shared" ref="K278" si="60">J278*F278</f>
        <v>480</v>
      </c>
      <c r="L278" s="68">
        <f t="shared" ref="L278" si="61">(H278+J278)*F278</f>
        <v>660</v>
      </c>
      <c r="M278" s="69"/>
      <c r="N278" s="23"/>
    </row>
    <row r="279" spans="1:14" s="24" customFormat="1" x14ac:dyDescent="0.25">
      <c r="A279" s="40">
        <f>IF(G279&lt;&gt;"",1+MAX($A$12:A278),"")</f>
        <v>174</v>
      </c>
      <c r="B279" s="44"/>
      <c r="C279" s="56" t="s">
        <v>215</v>
      </c>
      <c r="D279" s="39">
        <v>1</v>
      </c>
      <c r="E279" s="35">
        <v>0</v>
      </c>
      <c r="F279" s="34">
        <f t="shared" si="58"/>
        <v>1</v>
      </c>
      <c r="G279" s="39" t="s">
        <v>28</v>
      </c>
      <c r="H279" s="66">
        <v>140</v>
      </c>
      <c r="I279" s="66">
        <f t="shared" ref="I279:I283" si="62">H279*F279</f>
        <v>140</v>
      </c>
      <c r="J279" s="67">
        <v>180</v>
      </c>
      <c r="K279" s="67">
        <f t="shared" ref="K279:K283" si="63">J279*F279</f>
        <v>180</v>
      </c>
      <c r="L279" s="68">
        <f t="shared" ref="L279:L283" si="64">(H279+J279)*F279</f>
        <v>320</v>
      </c>
      <c r="M279" s="69"/>
      <c r="N279" s="23"/>
    </row>
    <row r="280" spans="1:14" s="24" customFormat="1" x14ac:dyDescent="0.25">
      <c r="A280" s="40">
        <f>IF(G280&lt;&gt;"",1+MAX($A$12:A279),"")</f>
        <v>175</v>
      </c>
      <c r="B280" s="44"/>
      <c r="C280" s="56" t="s">
        <v>216</v>
      </c>
      <c r="D280" s="39">
        <v>1</v>
      </c>
      <c r="E280" s="35">
        <v>0</v>
      </c>
      <c r="F280" s="34">
        <f t="shared" si="58"/>
        <v>1</v>
      </c>
      <c r="G280" s="39" t="s">
        <v>28</v>
      </c>
      <c r="H280" s="66">
        <v>160</v>
      </c>
      <c r="I280" s="66">
        <f t="shared" si="62"/>
        <v>160</v>
      </c>
      <c r="J280" s="67">
        <v>220</v>
      </c>
      <c r="K280" s="67">
        <f t="shared" si="63"/>
        <v>220</v>
      </c>
      <c r="L280" s="68">
        <f t="shared" si="64"/>
        <v>380</v>
      </c>
      <c r="M280" s="69"/>
      <c r="N280" s="23"/>
    </row>
    <row r="281" spans="1:14" s="24" customFormat="1" x14ac:dyDescent="0.25">
      <c r="A281" s="40">
        <f>IF(G281&lt;&gt;"",1+MAX($A$12:A280),"")</f>
        <v>176</v>
      </c>
      <c r="B281" s="44"/>
      <c r="C281" s="56" t="s">
        <v>217</v>
      </c>
      <c r="D281" s="39">
        <v>1</v>
      </c>
      <c r="E281" s="35">
        <v>0</v>
      </c>
      <c r="F281" s="34">
        <f t="shared" si="58"/>
        <v>1</v>
      </c>
      <c r="G281" s="39" t="s">
        <v>28</v>
      </c>
      <c r="H281" s="66">
        <v>80</v>
      </c>
      <c r="I281" s="66">
        <f t="shared" si="62"/>
        <v>80</v>
      </c>
      <c r="J281" s="67">
        <v>200</v>
      </c>
      <c r="K281" s="67">
        <f t="shared" si="63"/>
        <v>200</v>
      </c>
      <c r="L281" s="68">
        <f t="shared" si="64"/>
        <v>280</v>
      </c>
      <c r="M281" s="69"/>
      <c r="N281" s="23"/>
    </row>
    <row r="282" spans="1:14" s="24" customFormat="1" x14ac:dyDescent="0.25">
      <c r="A282" s="40">
        <f>IF(G282&lt;&gt;"",1+MAX($A$12:A281),"")</f>
        <v>177</v>
      </c>
      <c r="B282" s="44"/>
      <c r="C282" s="56" t="s">
        <v>218</v>
      </c>
      <c r="D282" s="39">
        <v>1</v>
      </c>
      <c r="E282" s="35">
        <v>0</v>
      </c>
      <c r="F282" s="34">
        <f t="shared" si="58"/>
        <v>1</v>
      </c>
      <c r="G282" s="39" t="s">
        <v>28</v>
      </c>
      <c r="H282" s="66">
        <v>120</v>
      </c>
      <c r="I282" s="66">
        <f t="shared" si="62"/>
        <v>120</v>
      </c>
      <c r="J282" s="67">
        <v>250</v>
      </c>
      <c r="K282" s="67">
        <f t="shared" si="63"/>
        <v>250</v>
      </c>
      <c r="L282" s="68">
        <f t="shared" si="64"/>
        <v>370</v>
      </c>
      <c r="M282" s="69"/>
      <c r="N282" s="23"/>
    </row>
    <row r="283" spans="1:14" s="24" customFormat="1" x14ac:dyDescent="0.25">
      <c r="A283" s="40">
        <f>IF(G283&lt;&gt;"",1+MAX($A$12:A282),"")</f>
        <v>178</v>
      </c>
      <c r="B283" s="44"/>
      <c r="C283" s="56" t="s">
        <v>219</v>
      </c>
      <c r="D283" s="39">
        <v>1</v>
      </c>
      <c r="E283" s="35">
        <v>0</v>
      </c>
      <c r="F283" s="34">
        <f t="shared" si="58"/>
        <v>1</v>
      </c>
      <c r="G283" s="39" t="s">
        <v>28</v>
      </c>
      <c r="H283" s="66">
        <v>371</v>
      </c>
      <c r="I283" s="66">
        <f t="shared" si="62"/>
        <v>371</v>
      </c>
      <c r="J283" s="67">
        <v>1587</v>
      </c>
      <c r="K283" s="67">
        <f t="shared" si="63"/>
        <v>1587</v>
      </c>
      <c r="L283" s="68">
        <f t="shared" si="64"/>
        <v>1958</v>
      </c>
      <c r="M283" s="69"/>
      <c r="N283" s="23"/>
    </row>
    <row r="284" spans="1:14" s="24" customFormat="1" x14ac:dyDescent="0.25">
      <c r="A284" s="40" t="str">
        <f>IF(G284&lt;&gt;"",1+MAX($A$12:A283),"")</f>
        <v/>
      </c>
      <c r="B284" s="44"/>
      <c r="C284" s="52"/>
      <c r="D284" s="39"/>
      <c r="E284" s="35"/>
      <c r="F284" s="34"/>
      <c r="G284" s="39"/>
      <c r="H284" s="66"/>
      <c r="I284" s="66"/>
      <c r="J284" s="67"/>
      <c r="K284" s="67"/>
      <c r="L284" s="68"/>
      <c r="M284" s="69"/>
      <c r="N284" s="23"/>
    </row>
    <row r="285" spans="1:14" s="24" customFormat="1" x14ac:dyDescent="0.2">
      <c r="A285" s="40" t="str">
        <f>IF(G285&lt;&gt;"",1+MAX($A$12:A284),"")</f>
        <v/>
      </c>
      <c r="B285" s="28" t="s">
        <v>41</v>
      </c>
      <c r="C285" s="29" t="s">
        <v>42</v>
      </c>
      <c r="D285" s="27"/>
      <c r="E285" s="30"/>
      <c r="F285" s="30"/>
      <c r="G285" s="30"/>
      <c r="H285" s="65"/>
      <c r="I285" s="65"/>
      <c r="J285" s="65"/>
      <c r="K285" s="65"/>
      <c r="L285" s="65"/>
      <c r="M285" s="65">
        <f>SUM(L286:L297)</f>
        <v>2195.9699999999998</v>
      </c>
      <c r="N285" s="23"/>
    </row>
    <row r="286" spans="1:14" s="24" customFormat="1" x14ac:dyDescent="0.25">
      <c r="A286" s="40" t="str">
        <f>IF(G286&lt;&gt;"",1+MAX($A$12:A285),"")</f>
        <v/>
      </c>
      <c r="B286" s="44"/>
      <c r="C286" s="54"/>
      <c r="D286" s="39"/>
      <c r="E286" s="43"/>
      <c r="F286" s="43"/>
      <c r="G286" s="39"/>
      <c r="H286" s="66"/>
      <c r="I286" s="66"/>
      <c r="J286" s="67"/>
      <c r="K286" s="67"/>
      <c r="L286" s="68"/>
      <c r="M286" s="69"/>
      <c r="N286" s="23"/>
    </row>
    <row r="287" spans="1:14" s="24" customFormat="1" x14ac:dyDescent="0.25">
      <c r="A287" s="40" t="str">
        <f>IF(G287&lt;&gt;"",1+MAX($A$12:A286),"")</f>
        <v/>
      </c>
      <c r="B287" s="44"/>
      <c r="C287" s="57" t="s">
        <v>78</v>
      </c>
      <c r="D287" s="39"/>
      <c r="E287" s="39"/>
      <c r="F287" s="39"/>
      <c r="G287" s="39"/>
      <c r="H287" s="66"/>
      <c r="I287" s="66"/>
      <c r="J287" s="67"/>
      <c r="K287" s="67"/>
      <c r="L287" s="68"/>
      <c r="M287" s="69"/>
      <c r="N287" s="23"/>
    </row>
    <row r="288" spans="1:14" s="24" customFormat="1" x14ac:dyDescent="0.25">
      <c r="A288" s="40">
        <f>IF(G288&lt;&gt;"",1+MAX($A$12:A287),"")</f>
        <v>179</v>
      </c>
      <c r="B288" s="44"/>
      <c r="C288" s="56" t="s">
        <v>75</v>
      </c>
      <c r="D288" s="39">
        <v>1</v>
      </c>
      <c r="E288" s="35">
        <v>0</v>
      </c>
      <c r="F288" s="34">
        <f t="shared" ref="F288:F298" si="65">CEILING(D288*(1+E288),1)</f>
        <v>1</v>
      </c>
      <c r="G288" s="39" t="s">
        <v>28</v>
      </c>
      <c r="H288" s="66">
        <v>105</v>
      </c>
      <c r="I288" s="66">
        <f t="shared" ref="I288:I295" si="66">H288*F288</f>
        <v>105</v>
      </c>
      <c r="J288" s="67">
        <v>106.46</v>
      </c>
      <c r="K288" s="67">
        <f t="shared" ref="K288:K295" si="67">J288*F288</f>
        <v>106.46</v>
      </c>
      <c r="L288" s="68">
        <f t="shared" ref="L288:L295" si="68">(H288+J288)*F288</f>
        <v>211.45999999999998</v>
      </c>
      <c r="M288" s="69"/>
      <c r="N288" s="23"/>
    </row>
    <row r="289" spans="1:14" s="24" customFormat="1" x14ac:dyDescent="0.25">
      <c r="A289" s="40">
        <f>IF(G289&lt;&gt;"",1+MAX($A$12:A288),"")</f>
        <v>180</v>
      </c>
      <c r="B289" s="44"/>
      <c r="C289" s="56" t="s">
        <v>57</v>
      </c>
      <c r="D289" s="39">
        <v>1</v>
      </c>
      <c r="E289" s="35">
        <v>0</v>
      </c>
      <c r="F289" s="34">
        <f t="shared" si="65"/>
        <v>1</v>
      </c>
      <c r="G289" s="39" t="s">
        <v>28</v>
      </c>
      <c r="H289" s="66">
        <v>108.85</v>
      </c>
      <c r="I289" s="66">
        <f t="shared" si="66"/>
        <v>108.85</v>
      </c>
      <c r="J289" s="67">
        <v>115.61</v>
      </c>
      <c r="K289" s="67">
        <f t="shared" si="67"/>
        <v>115.61</v>
      </c>
      <c r="L289" s="68">
        <f t="shared" si="68"/>
        <v>224.45999999999998</v>
      </c>
      <c r="M289" s="69"/>
      <c r="N289" s="23"/>
    </row>
    <row r="290" spans="1:14" s="24" customFormat="1" x14ac:dyDescent="0.25">
      <c r="A290" s="40" t="str">
        <f>IF(G290&lt;&gt;"",1+MAX($A$12:A289),"")</f>
        <v/>
      </c>
      <c r="B290" s="44"/>
      <c r="C290" s="57" t="s">
        <v>76</v>
      </c>
      <c r="D290" s="39"/>
      <c r="E290" s="35"/>
      <c r="F290" s="34"/>
      <c r="G290" s="39"/>
      <c r="H290" s="66"/>
      <c r="I290" s="66"/>
      <c r="J290" s="67"/>
      <c r="K290" s="67"/>
      <c r="L290" s="68"/>
      <c r="M290" s="69"/>
      <c r="N290" s="23"/>
    </row>
    <row r="291" spans="1:14" s="24" customFormat="1" x14ac:dyDescent="0.25">
      <c r="A291" s="40">
        <f>IF(G291&lt;&gt;"",1+MAX($A$12:A290),"")</f>
        <v>181</v>
      </c>
      <c r="B291" s="44"/>
      <c r="C291" s="56" t="s">
        <v>75</v>
      </c>
      <c r="D291" s="39">
        <v>1</v>
      </c>
      <c r="E291" s="35">
        <v>0</v>
      </c>
      <c r="F291" s="34">
        <f t="shared" si="65"/>
        <v>1</v>
      </c>
      <c r="G291" s="39" t="s">
        <v>28</v>
      </c>
      <c r="H291" s="66">
        <v>105</v>
      </c>
      <c r="I291" s="66">
        <f t="shared" si="66"/>
        <v>105</v>
      </c>
      <c r="J291" s="67">
        <v>106.46</v>
      </c>
      <c r="K291" s="67">
        <f t="shared" si="67"/>
        <v>106.46</v>
      </c>
      <c r="L291" s="68">
        <f t="shared" si="68"/>
        <v>211.45999999999998</v>
      </c>
      <c r="M291" s="69"/>
      <c r="N291" s="23"/>
    </row>
    <row r="292" spans="1:14" s="24" customFormat="1" x14ac:dyDescent="0.25">
      <c r="A292" s="40">
        <f>IF(G292&lt;&gt;"",1+MAX($A$12:A291),"")</f>
        <v>182</v>
      </c>
      <c r="B292" s="44"/>
      <c r="C292" s="56" t="s">
        <v>57</v>
      </c>
      <c r="D292" s="39">
        <v>1</v>
      </c>
      <c r="E292" s="35">
        <v>0</v>
      </c>
      <c r="F292" s="34">
        <f t="shared" si="65"/>
        <v>1</v>
      </c>
      <c r="G292" s="39" t="s">
        <v>28</v>
      </c>
      <c r="H292" s="66">
        <v>108.85</v>
      </c>
      <c r="I292" s="66">
        <f t="shared" si="66"/>
        <v>108.85</v>
      </c>
      <c r="J292" s="67">
        <v>115.61</v>
      </c>
      <c r="K292" s="67">
        <f t="shared" si="67"/>
        <v>115.61</v>
      </c>
      <c r="L292" s="68">
        <f t="shared" si="68"/>
        <v>224.45999999999998</v>
      </c>
      <c r="M292" s="69"/>
      <c r="N292" s="23"/>
    </row>
    <row r="293" spans="1:14" s="24" customFormat="1" x14ac:dyDescent="0.25">
      <c r="A293" s="40">
        <f>IF(G293&lt;&gt;"",1+MAX($A$12:A292),"")</f>
        <v>183</v>
      </c>
      <c r="B293" s="44"/>
      <c r="C293" s="56" t="s">
        <v>220</v>
      </c>
      <c r="D293" s="39">
        <v>1</v>
      </c>
      <c r="E293" s="35">
        <v>0</v>
      </c>
      <c r="F293" s="34">
        <f t="shared" si="65"/>
        <v>1</v>
      </c>
      <c r="G293" s="39" t="s">
        <v>28</v>
      </c>
      <c r="H293" s="66">
        <v>185.5</v>
      </c>
      <c r="I293" s="66">
        <f t="shared" si="66"/>
        <v>185.5</v>
      </c>
      <c r="J293" s="67">
        <v>211.71</v>
      </c>
      <c r="K293" s="67">
        <f t="shared" si="67"/>
        <v>211.71</v>
      </c>
      <c r="L293" s="68">
        <f t="shared" si="68"/>
        <v>397.21000000000004</v>
      </c>
      <c r="M293" s="69"/>
      <c r="N293" s="23"/>
    </row>
    <row r="294" spans="1:14" s="24" customFormat="1" x14ac:dyDescent="0.25">
      <c r="A294" s="40" t="str">
        <f>IF(G294&lt;&gt;"",1+MAX($A$12:A293),"")</f>
        <v/>
      </c>
      <c r="B294" s="44"/>
      <c r="C294" s="57" t="s">
        <v>77</v>
      </c>
      <c r="D294" s="39"/>
      <c r="E294" s="35"/>
      <c r="F294" s="34"/>
      <c r="G294" s="39"/>
      <c r="H294" s="66"/>
      <c r="I294" s="66"/>
      <c r="J294" s="67"/>
      <c r="K294" s="67"/>
      <c r="L294" s="68"/>
      <c r="M294" s="69"/>
      <c r="N294" s="23"/>
    </row>
    <row r="295" spans="1:14" s="24" customFormat="1" x14ac:dyDescent="0.25">
      <c r="A295" s="40">
        <f>IF(G295&lt;&gt;"",1+MAX($A$12:A294),"")</f>
        <v>184</v>
      </c>
      <c r="B295" s="44"/>
      <c r="C295" s="56" t="s">
        <v>75</v>
      </c>
      <c r="D295" s="39">
        <v>1</v>
      </c>
      <c r="E295" s="35">
        <v>0</v>
      </c>
      <c r="F295" s="34">
        <f t="shared" si="65"/>
        <v>1</v>
      </c>
      <c r="G295" s="39" t="s">
        <v>28</v>
      </c>
      <c r="H295" s="66">
        <v>105</v>
      </c>
      <c r="I295" s="66">
        <f t="shared" si="66"/>
        <v>105</v>
      </c>
      <c r="J295" s="67">
        <v>106.46</v>
      </c>
      <c r="K295" s="67">
        <f t="shared" si="67"/>
        <v>106.46</v>
      </c>
      <c r="L295" s="68">
        <f t="shared" si="68"/>
        <v>211.45999999999998</v>
      </c>
      <c r="M295" s="69"/>
      <c r="N295" s="23"/>
    </row>
    <row r="296" spans="1:14" s="24" customFormat="1" x14ac:dyDescent="0.25">
      <c r="A296" s="40">
        <f>IF(G296&lt;&gt;"",1+MAX($A$12:A295),"")</f>
        <v>185</v>
      </c>
      <c r="B296" s="44"/>
      <c r="C296" s="56" t="s">
        <v>221</v>
      </c>
      <c r="D296" s="39">
        <v>1</v>
      </c>
      <c r="E296" s="35">
        <v>0</v>
      </c>
      <c r="F296" s="34">
        <f t="shared" si="65"/>
        <v>1</v>
      </c>
      <c r="G296" s="39" t="s">
        <v>28</v>
      </c>
      <c r="H296" s="66">
        <v>185</v>
      </c>
      <c r="I296" s="66">
        <f t="shared" ref="I296" si="69">H296*F296</f>
        <v>185</v>
      </c>
      <c r="J296" s="67">
        <v>306</v>
      </c>
      <c r="K296" s="67">
        <f t="shared" ref="K296" si="70">J296*F296</f>
        <v>306</v>
      </c>
      <c r="L296" s="68">
        <f t="shared" ref="L296" si="71">(H296+J296)*F296</f>
        <v>491</v>
      </c>
      <c r="M296" s="69"/>
      <c r="N296" s="23"/>
    </row>
    <row r="297" spans="1:14" s="24" customFormat="1" x14ac:dyDescent="0.25">
      <c r="A297" s="40">
        <f>IF(G297&lt;&gt;"",1+MAX($A$12:A296),"")</f>
        <v>186</v>
      </c>
      <c r="B297" s="44"/>
      <c r="C297" s="56" t="s">
        <v>57</v>
      </c>
      <c r="D297" s="39">
        <v>1</v>
      </c>
      <c r="E297" s="35">
        <v>0</v>
      </c>
      <c r="F297" s="34">
        <f t="shared" si="65"/>
        <v>1</v>
      </c>
      <c r="G297" s="39" t="s">
        <v>28</v>
      </c>
      <c r="H297" s="66">
        <v>108.85</v>
      </c>
      <c r="I297" s="66">
        <f t="shared" ref="I297" si="72">H297*F297</f>
        <v>108.85</v>
      </c>
      <c r="J297" s="67">
        <v>115.61</v>
      </c>
      <c r="K297" s="67">
        <f t="shared" ref="K297" si="73">J297*F297</f>
        <v>115.61</v>
      </c>
      <c r="L297" s="68">
        <f t="shared" ref="L297" si="74">(H297+J297)*F297</f>
        <v>224.45999999999998</v>
      </c>
      <c r="M297" s="69"/>
      <c r="N297" s="23"/>
    </row>
    <row r="298" spans="1:14" s="24" customFormat="1" x14ac:dyDescent="0.25">
      <c r="A298" s="40" t="str">
        <f>IF(G298&lt;&gt;"",1+MAX($A$12:A297),"")</f>
        <v/>
      </c>
      <c r="B298" s="44"/>
      <c r="C298" s="56"/>
      <c r="D298" s="39"/>
      <c r="E298" s="35"/>
      <c r="F298" s="34">
        <f t="shared" si="65"/>
        <v>0</v>
      </c>
      <c r="G298" s="39"/>
      <c r="H298" s="66"/>
      <c r="I298" s="66"/>
      <c r="J298" s="67"/>
      <c r="K298" s="67"/>
      <c r="L298" s="68"/>
      <c r="M298" s="69"/>
      <c r="N298" s="23"/>
    </row>
    <row r="299" spans="1:14" s="24" customFormat="1" x14ac:dyDescent="0.2">
      <c r="A299" s="40" t="str">
        <f>IF(G299&lt;&gt;"",1+MAX($A$12:A298),"")</f>
        <v/>
      </c>
      <c r="B299" s="28" t="s">
        <v>43</v>
      </c>
      <c r="C299" s="29" t="s">
        <v>44</v>
      </c>
      <c r="D299" s="27"/>
      <c r="E299" s="30"/>
      <c r="F299" s="30"/>
      <c r="G299" s="30"/>
      <c r="H299" s="65"/>
      <c r="I299" s="65"/>
      <c r="J299" s="65"/>
      <c r="K299" s="65"/>
      <c r="L299" s="65"/>
      <c r="M299" s="65">
        <f>SUM(L300:L302)</f>
        <v>5000</v>
      </c>
      <c r="N299" s="23"/>
    </row>
    <row r="300" spans="1:14" s="24" customFormat="1" x14ac:dyDescent="0.25">
      <c r="A300" s="40" t="str">
        <f>IF(G300&lt;&gt;"",1+MAX($A$12:A299),"")</f>
        <v/>
      </c>
      <c r="B300" s="44"/>
      <c r="C300" s="52"/>
      <c r="D300" s="39"/>
      <c r="E300" s="35"/>
      <c r="F300" s="34"/>
      <c r="G300" s="39"/>
      <c r="H300" s="66"/>
      <c r="I300" s="66"/>
      <c r="J300" s="67"/>
      <c r="K300" s="67"/>
      <c r="L300" s="68"/>
      <c r="M300" s="69"/>
      <c r="N300" s="23"/>
    </row>
    <row r="301" spans="1:14" s="24" customFormat="1" x14ac:dyDescent="0.25">
      <c r="A301" s="40">
        <f>IF(G301&lt;&gt;"",1+MAX($A$12:A300),"")</f>
        <v>187</v>
      </c>
      <c r="B301" s="44"/>
      <c r="C301" s="52" t="s">
        <v>222</v>
      </c>
      <c r="D301" s="39">
        <v>1</v>
      </c>
      <c r="E301" s="35">
        <v>0</v>
      </c>
      <c r="F301" s="34">
        <f t="shared" ref="F301" si="75">CEILING(D301*(1+E301),1)</f>
        <v>1</v>
      </c>
      <c r="G301" s="39" t="s">
        <v>29</v>
      </c>
      <c r="H301" s="66">
        <v>1500</v>
      </c>
      <c r="I301" s="66">
        <f>H301*F301</f>
        <v>1500</v>
      </c>
      <c r="J301" s="67">
        <v>3500</v>
      </c>
      <c r="K301" s="67">
        <f>J301*F301</f>
        <v>3500</v>
      </c>
      <c r="L301" s="68">
        <f>(H301+J301)*F301</f>
        <v>5000</v>
      </c>
      <c r="M301" s="69"/>
      <c r="N301" s="23"/>
    </row>
    <row r="302" spans="1:14" s="24" customFormat="1" x14ac:dyDescent="0.25">
      <c r="A302" s="40" t="str">
        <f>IF(G302&lt;&gt;"",1+MAX($A$12:A301),"")</f>
        <v/>
      </c>
      <c r="B302" s="44"/>
      <c r="C302" s="52"/>
      <c r="D302" s="39"/>
      <c r="E302" s="35"/>
      <c r="F302" s="34"/>
      <c r="G302" s="39"/>
      <c r="H302" s="66"/>
      <c r="I302" s="66"/>
      <c r="J302" s="67"/>
      <c r="K302" s="67"/>
      <c r="L302" s="68"/>
      <c r="M302" s="69"/>
      <c r="N302" s="23"/>
    </row>
    <row r="303" spans="1:14" s="24" customFormat="1" x14ac:dyDescent="0.2">
      <c r="A303" s="40" t="str">
        <f>IF(G303&lt;&gt;"",1+MAX($A$12:A302),"")</f>
        <v/>
      </c>
      <c r="B303" s="28" t="s">
        <v>39</v>
      </c>
      <c r="C303" s="29" t="s">
        <v>40</v>
      </c>
      <c r="D303" s="28"/>
      <c r="E303" s="27"/>
      <c r="F303" s="27"/>
      <c r="G303" s="30"/>
      <c r="H303" s="65"/>
      <c r="I303" s="65"/>
      <c r="J303" s="65"/>
      <c r="K303" s="65"/>
      <c r="L303" s="65"/>
      <c r="M303" s="65">
        <f>SUM(L304:L305)</f>
        <v>7000</v>
      </c>
      <c r="N303" s="23"/>
    </row>
    <row r="304" spans="1:14" s="26" customFormat="1" x14ac:dyDescent="0.25">
      <c r="A304" s="40" t="str">
        <f>IF(G304&lt;&gt;"",1+MAX($A$12:A303),"")</f>
        <v/>
      </c>
      <c r="B304" s="46"/>
      <c r="C304" s="54"/>
      <c r="D304" s="39"/>
      <c r="E304" s="43"/>
      <c r="F304" s="43"/>
      <c r="G304" s="39"/>
      <c r="H304" s="70"/>
      <c r="I304" s="70"/>
      <c r="J304" s="70"/>
      <c r="K304" s="70"/>
      <c r="L304" s="70"/>
      <c r="M304" s="69"/>
    </row>
    <row r="305" spans="1:21" s="26" customFormat="1" x14ac:dyDescent="0.25">
      <c r="A305" s="40">
        <f>IF(G305&lt;&gt;"",1+MAX($A$12:A304),"")</f>
        <v>188</v>
      </c>
      <c r="B305" s="46"/>
      <c r="C305" s="53" t="s">
        <v>223</v>
      </c>
      <c r="D305" s="39">
        <v>1</v>
      </c>
      <c r="E305" s="35">
        <v>0</v>
      </c>
      <c r="F305" s="34">
        <f t="shared" ref="F305" si="76">CEILING(D305*(1+E305),1)</f>
        <v>1</v>
      </c>
      <c r="G305" s="39" t="s">
        <v>29</v>
      </c>
      <c r="H305" s="66">
        <v>2000</v>
      </c>
      <c r="I305" s="66">
        <f t="shared" ref="I305" si="77">H305*F305</f>
        <v>2000</v>
      </c>
      <c r="J305" s="67">
        <v>5000</v>
      </c>
      <c r="K305" s="67">
        <f t="shared" ref="K305" si="78">J305*F305</f>
        <v>5000</v>
      </c>
      <c r="L305" s="68">
        <f t="shared" ref="L305" si="79">(H305+J305)*F305</f>
        <v>7000</v>
      </c>
      <c r="M305" s="69"/>
    </row>
    <row r="306" spans="1:21" s="26" customFormat="1" x14ac:dyDescent="0.25">
      <c r="A306" s="40" t="str">
        <f>IF(G306&lt;&gt;"",1+MAX($A$12:A305),"")</f>
        <v/>
      </c>
      <c r="B306" s="46"/>
      <c r="C306" s="52"/>
      <c r="D306" s="39"/>
      <c r="E306" s="35"/>
      <c r="F306" s="34"/>
      <c r="G306" s="39"/>
      <c r="H306" s="70"/>
      <c r="I306" s="66"/>
      <c r="J306" s="67"/>
      <c r="K306" s="67"/>
      <c r="L306" s="68"/>
      <c r="M306" s="69"/>
    </row>
    <row r="307" spans="1:21" s="24" customFormat="1" x14ac:dyDescent="0.2">
      <c r="A307" s="40" t="str">
        <f>IF(G307&lt;&gt;"",1+MAX($A$12:A306),"")</f>
        <v/>
      </c>
      <c r="B307" s="28" t="s">
        <v>60</v>
      </c>
      <c r="C307" s="29" t="s">
        <v>58</v>
      </c>
      <c r="D307" s="27"/>
      <c r="E307" s="30"/>
      <c r="F307" s="30"/>
      <c r="G307" s="30"/>
      <c r="H307" s="65"/>
      <c r="I307" s="65"/>
      <c r="J307" s="65"/>
      <c r="K307" s="65"/>
      <c r="L307" s="65"/>
      <c r="M307" s="65">
        <f>SUM(L308:L308)</f>
        <v>149.91999999999999</v>
      </c>
      <c r="N307" s="23"/>
    </row>
    <row r="308" spans="1:21" s="24" customFormat="1" x14ac:dyDescent="0.25">
      <c r="A308" s="40">
        <f>IF(G308&lt;&gt;"",1+MAX($A$12:A307),"")</f>
        <v>189</v>
      </c>
      <c r="B308" s="44"/>
      <c r="C308" s="33" t="s">
        <v>59</v>
      </c>
      <c r="D308" s="39">
        <v>3.5</v>
      </c>
      <c r="E308" s="35">
        <v>0.05</v>
      </c>
      <c r="F308" s="36">
        <f>CEILING(D308*(1+E308),1)</f>
        <v>4</v>
      </c>
      <c r="G308" s="42" t="s">
        <v>95</v>
      </c>
      <c r="H308" s="66">
        <v>37.479999999999997</v>
      </c>
      <c r="I308" s="66">
        <f>H308*F308</f>
        <v>149.91999999999999</v>
      </c>
      <c r="J308" s="67">
        <v>0</v>
      </c>
      <c r="K308" s="67">
        <f>J308*F308</f>
        <v>0</v>
      </c>
      <c r="L308" s="68">
        <f>(H308+J308)*F308</f>
        <v>149.91999999999999</v>
      </c>
      <c r="M308" s="69"/>
      <c r="N308" s="23"/>
    </row>
    <row r="309" spans="1:21" s="45" customFormat="1" x14ac:dyDescent="0.2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55"/>
      <c r="O309" s="55"/>
      <c r="P309" s="55"/>
      <c r="Q309" s="55"/>
      <c r="R309" s="55"/>
      <c r="S309" s="55"/>
      <c r="T309" s="55"/>
      <c r="U309" s="55"/>
    </row>
    <row r="310" spans="1:21" x14ac:dyDescent="0.2">
      <c r="A310" s="47" t="s">
        <v>5</v>
      </c>
      <c r="B310" s="49"/>
      <c r="C310" s="50"/>
      <c r="D310" s="51"/>
      <c r="E310" s="51"/>
      <c r="F310" s="51"/>
      <c r="G310" s="79" t="s">
        <v>50</v>
      </c>
      <c r="H310" s="79"/>
      <c r="I310" s="72">
        <f>SUM(I12:I308)</f>
        <v>52799.39954999998</v>
      </c>
      <c r="J310" s="72" t="s">
        <v>49</v>
      </c>
      <c r="K310" s="72">
        <f>SUM(K12:K308)</f>
        <v>77047.835110000029</v>
      </c>
      <c r="L310" s="72">
        <f>SUM(L12:L308)</f>
        <v>129847.23466000003</v>
      </c>
      <c r="M310" s="72">
        <f>SUM(M12:M308)</f>
        <v>129847.23466000002</v>
      </c>
    </row>
    <row r="311" spans="1:21" x14ac:dyDescent="0.2">
      <c r="A311" s="47" t="s">
        <v>9</v>
      </c>
      <c r="B311" s="49"/>
      <c r="C311" s="50"/>
      <c r="D311" s="51"/>
      <c r="E311" s="51"/>
      <c r="F311" s="51"/>
      <c r="G311" s="48"/>
      <c r="H311" s="73">
        <v>0.03</v>
      </c>
      <c r="I311" s="73"/>
      <c r="J311" s="73"/>
      <c r="K311" s="73"/>
      <c r="L311" s="74">
        <f>H311*L310</f>
        <v>3895.4170398000006</v>
      </c>
      <c r="M311" s="72">
        <f>H311*M310</f>
        <v>3895.4170398000006</v>
      </c>
    </row>
    <row r="312" spans="1:21" x14ac:dyDescent="0.2">
      <c r="A312" s="47" t="s">
        <v>8</v>
      </c>
      <c r="B312" s="49"/>
      <c r="C312" s="50"/>
      <c r="D312" s="51"/>
      <c r="E312" s="51"/>
      <c r="F312" s="51"/>
      <c r="G312" s="48"/>
      <c r="H312" s="73">
        <v>0.22</v>
      </c>
      <c r="I312" s="73"/>
      <c r="J312" s="73"/>
      <c r="K312" s="73"/>
      <c r="L312" s="74">
        <f>H312*L310</f>
        <v>28566.391625200005</v>
      </c>
      <c r="M312" s="72">
        <f>H312*M310</f>
        <v>28566.391625200005</v>
      </c>
    </row>
    <row r="313" spans="1:21" x14ac:dyDescent="0.2">
      <c r="A313" s="47" t="s">
        <v>6</v>
      </c>
      <c r="B313" s="49"/>
      <c r="C313" s="50"/>
      <c r="D313" s="51"/>
      <c r="E313" s="51"/>
      <c r="F313" s="51"/>
      <c r="G313" s="48"/>
      <c r="H313" s="72"/>
      <c r="I313" s="72"/>
      <c r="J313" s="72"/>
      <c r="K313" s="72"/>
      <c r="L313" s="74">
        <f>SUM(L310:L312)</f>
        <v>162309.04332500004</v>
      </c>
      <c r="M313" s="72">
        <f>SUM(M310:M312)</f>
        <v>162309.04332500004</v>
      </c>
    </row>
    <row r="314" spans="1:21" x14ac:dyDescent="0.2">
      <c r="A314" s="21"/>
      <c r="B314" s="5"/>
      <c r="C314" s="4"/>
      <c r="D314" s="17"/>
      <c r="E314" s="17"/>
      <c r="F314" s="17"/>
      <c r="G314" s="15"/>
      <c r="H314" s="60"/>
      <c r="I314" s="60"/>
      <c r="J314" s="60"/>
      <c r="K314" s="60"/>
      <c r="L314" s="61"/>
      <c r="M314" s="62"/>
    </row>
    <row r="315" spans="1:21" x14ac:dyDescent="0.2">
      <c r="A315" s="21"/>
      <c r="B315" s="5"/>
      <c r="C315" s="6"/>
      <c r="D315" s="16"/>
      <c r="E315" s="18"/>
      <c r="L315" s="75"/>
    </row>
    <row r="316" spans="1:21" x14ac:dyDescent="0.2">
      <c r="A316" s="21"/>
      <c r="B316" s="5"/>
      <c r="C316" s="6"/>
      <c r="D316" s="16"/>
      <c r="E316" s="18"/>
      <c r="L316" s="75"/>
    </row>
    <row r="317" spans="1:21" x14ac:dyDescent="0.2">
      <c r="A317" s="21"/>
      <c r="B317" s="5"/>
      <c r="C317" s="6"/>
      <c r="D317" s="16"/>
      <c r="E317" s="18"/>
      <c r="L317" s="75"/>
    </row>
    <row r="318" spans="1:21" x14ac:dyDescent="0.2">
      <c r="A318" s="21"/>
      <c r="B318" s="5"/>
      <c r="C318" s="6"/>
      <c r="D318" s="16"/>
      <c r="E318" s="18"/>
      <c r="L318" s="75"/>
    </row>
    <row r="319" spans="1:21" x14ac:dyDescent="0.2">
      <c r="A319" s="21"/>
      <c r="B319" s="5"/>
      <c r="C319" s="4"/>
      <c r="D319" s="16"/>
      <c r="L319" s="75"/>
    </row>
    <row r="320" spans="1:21" x14ac:dyDescent="0.2">
      <c r="A320" s="21"/>
      <c r="B320" s="5"/>
      <c r="C320" s="4"/>
      <c r="D320" s="16"/>
      <c r="E320" s="18"/>
      <c r="F320" s="17"/>
      <c r="G320" s="15"/>
      <c r="H320" s="75"/>
      <c r="I320" s="75"/>
      <c r="J320" s="75"/>
      <c r="K320" s="75"/>
      <c r="L320" s="75"/>
    </row>
    <row r="321" spans="1:12" x14ac:dyDescent="0.2">
      <c r="A321" s="22"/>
      <c r="B321" s="10"/>
      <c r="C321" s="4"/>
      <c r="D321" s="16"/>
      <c r="E321" s="18"/>
      <c r="F321" s="17"/>
      <c r="G321" s="15"/>
      <c r="H321" s="75"/>
      <c r="I321" s="75"/>
      <c r="J321" s="75"/>
      <c r="K321" s="75"/>
      <c r="L321" s="75"/>
    </row>
    <row r="322" spans="1:12" x14ac:dyDescent="0.2">
      <c r="A322" s="15"/>
      <c r="B322" s="5"/>
      <c r="C322" s="4"/>
      <c r="D322" s="16"/>
      <c r="E322" s="18"/>
      <c r="F322" s="17"/>
      <c r="G322" s="15"/>
      <c r="H322" s="75"/>
      <c r="I322" s="75"/>
      <c r="J322" s="75"/>
      <c r="K322" s="75"/>
      <c r="L322" s="75"/>
    </row>
    <row r="323" spans="1:12" x14ac:dyDescent="0.2">
      <c r="D323" s="20"/>
      <c r="H323" s="75"/>
      <c r="I323" s="75"/>
      <c r="J323" s="75"/>
      <c r="K323" s="75"/>
      <c r="L323" s="75"/>
    </row>
    <row r="324" spans="1:12" x14ac:dyDescent="0.2">
      <c r="D324" s="20"/>
      <c r="H324" s="75"/>
      <c r="I324" s="75"/>
      <c r="J324" s="75"/>
      <c r="K324" s="75"/>
      <c r="L324" s="75"/>
    </row>
  </sheetData>
  <mergeCells count="4">
    <mergeCell ref="A309:M309"/>
    <mergeCell ref="A2:M2"/>
    <mergeCell ref="G310:H310"/>
    <mergeCell ref="D3:I9"/>
  </mergeCells>
  <printOptions horizontalCentered="1"/>
  <pageMargins left="0.65" right="0.65" top="0.75" bottom="0.75" header="0.3" footer="0.3"/>
  <pageSetup scale="38" orientation="portrait" r:id="rId1"/>
  <headerFooter>
    <oddHeader xml:space="preserve">&amp;C
&amp;G
          </oddHeader>
    <oddFooter>&amp;C&amp;P of &amp;N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i = " h t t p : / / w w w . w 3 . o r g / 2 0 0 1 / X M L S c h e m a - i n s t a n c e "   x m l n s : x s d = " h t t p : / / w w w . w 3 . o r g / 2 0 0 1 / X M L S c h e m a " > < T o k e n s / > < / S w i f t T o k e n s > 
</file>

<file path=customXml/itemProps1.xml><?xml version="1.0" encoding="utf-8"?>
<ds:datastoreItem xmlns:ds="http://schemas.openxmlformats.org/officeDocument/2006/customXml" ds:itemID="{9BAE3D21-5A37-4C3F-BAA0-BBB9389D7207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Bill Of Quantity</vt:lpstr>
      <vt:lpstr>'Bill Of Quantity'!Print_Area</vt:lpstr>
      <vt:lpstr>'Bill Of Quantity'!Print_Titles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2013-07-08T09:36:48Z</dcterms:created>
  <dcterms:modified xsi:type="dcterms:W3CDTF">2021-05-05T12:26:07Z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  <property fmtid="{D5CDD505-2E9C-101B-9397-08002B2CF9AE}" pid="3" name="PlanSwiftJobName">
    <vt:lpwstr/>
  </property>
  <property fmtid="{D5CDD505-2E9C-101B-9397-08002B2CF9AE}" pid="4" name="PlanSwiftJobGuid">
    <vt:lpwstr/>
  </property>
  <property fmtid="{D5CDD505-2E9C-101B-9397-08002B2CF9AE}" pid="5" name="LinkedDataId">
    <vt:lpwstr>{9BAE3D21-5A37-4C3F-BAA0-BBB9389D7207}</vt:lpwstr>
  </property>
</Properties>
</file>